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430"/>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<sst xmlns="http://schemas.openxmlformats.org/spreadsheetml/2006/main" count="321" uniqueCount="213">
  <si>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</si>
  <si>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</si>
  <si>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</si>
  <si>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</si>
  <si>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</si>
  <si>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</si>
  <si>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</si>
  <si>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</si>
  <si>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</si>
  <si>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</si>
  <si>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</si>
  <si>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</si>
  <si>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</si>
  <si>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</si>
  <si>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</si>
  <si>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</si>
  <si>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</si>
  <si>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</si>
  <si>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</si>
  <si>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</si>
  <si>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</si>
  <si>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</si>
  <si>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</si>
  <si>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</si>
  <si>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</si>
  <si>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</si>
  <si>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</si>
  <si>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</si>
  <si>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</si>
  <si>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</si>
  <si>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</si>
  <si>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</si>
  <si>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</si>
  <si>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</si>
  <si>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</si>
  <si>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</si>
  <si>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</si>
  <si>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</si>
  <si>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</si>
  <si>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</si>
  <si>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</si>
  <si>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</si>
  <si>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</si>
  <si>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</si>
  <si>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</si>
  <si>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</si>
  <si>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</si>
  <si>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</si>
  <si>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</si>
  <si>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</si>
  <si>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</si>
  <si>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</si>
  <si>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</si>
  <si>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</si>
  <si>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</si>
  <si>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</si>
  <si>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</si>
  <si>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</si>
  <si>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</si>
  <si>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</si>
  <si>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</si>
  <si>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</si>
  <si>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</si>
  <si>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</si>
  <si>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</si>
  <si>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</si>
  <si>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</si>
  <si>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</si>
  <si>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</si>
  <si>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</si>
  <si>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</si>
  <si>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</si>
  <si>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</si>
  <si>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</si>
  <si>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</si>
  <si>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</si>
  <si>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</si>
  <si>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</si>
  <si>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</si>
  <si>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</si>
  <si>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</si>
  <si>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</si>
  <si>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</si>
  <si>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</si>
  <si>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</si>
  <si>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</si>
  <si>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</si>
  <si>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</si>
  <si>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</si>
  <si>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</si>
  <si>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</si>
  <si>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</si>
  <si>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</si>
  <si>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</si>
  <si>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</si>
  <si>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</si>
  <si>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</si>
  <si>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</si>
  <si>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</si>
  <si>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</si>
  <si>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</si>
  <si>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</si>
  <si>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</si>
  <si>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</si>
  <si>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</si>
  <si>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</si>
  <si>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</si>
  <si>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</si>
  <si>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</si>
  <si>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</si>
  <si>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</si>
  <si>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</si>
  <si>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</si>
  <si>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</si>
  <si>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</si>
  <si>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</si>
  <si>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</si>
  <si>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</si>
  <si>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</si>
  <si>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</si>
  <si>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</si>
  <si>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</si>
  <si>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</si>
  <si>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</si>
  <si>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</si>
  <si>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</si>
  <si>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</si>
  <si>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</si>
  <si>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</si>
  <si>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</si>
  <si>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</si>
  <si>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</si>
  <si>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</si>
  <si>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</si>
  <si>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</si>
  <si>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</si>
  <si>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</si>
  <si>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</si>
  <si>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</si>
  <si>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</si>
  <si>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</si>
  <si>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</si>
  <si>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</si>
  <si>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</si>
  <si>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</si>
  <si>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</si>
  <si>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</si>
  <si>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</si>
  <si>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</si>
  <si>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</si>
  <si>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</si>
  <si>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</si>
  <si>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</si>
  <si>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</si>
  <si>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</si>
  <si>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</si>
  <si>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</si>
  <si>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</si>
  <si>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</si>
  <si>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</si>
  <si>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</si>
  <si>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</si>
  <si>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</si>
  <si>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</si>
  <si>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</si>
  <si>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</si>
  <si>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</si>
  <si>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</si>
  <si>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</si>
  <si>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</si>
  <si>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</si>
  <si>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</si>
  <si>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</si>
  <si>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</si>
  <si>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</si>
  <si>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</si>
  <si>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</si>
  <si>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</si>
  <si>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</si>
  <si>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</si>
  <si>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</si>
  <si>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</si>
  <si>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</si>
  <si>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</si>
  <si>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</si>
  <si>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Bündnis 90/Die Grünen</t>
  </si>
  <si>
    <t>128, 128, 128</t>
  </si>
  <si>
    <t>Red</t>
  </si>
  <si>
    <t>138, 118, 118</t>
  </si>
  <si>
    <t>131, 125, 125</t>
  </si>
  <si>
    <t>151, 105, 105</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</si>
  <si>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</si>
  <si>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</si>
  <si>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</si>
  <si>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https://pbs.twimg.com/profile_images/1190196852408365057/ON_LBppj_400x400.png</t>
  </si>
  <si>
    <t>https://pbs.twimg.com/profile_images/1339838210516643840/BxAkOBb4_400x400.jpg</t>
  </si>
  <si>
    <t>164, 92, 92</t>
  </si>
  <si>
    <t>187, 69, 69</t>
  </si>
  <si>
    <t>171, 85, 85</t>
  </si>
  <si>
    <t>148, 108, 108</t>
  </si>
  <si>
    <t>https://pbs.twimg.com/profile_images/1407943350976647168/OGaF8xtq_400x400.jpg</t>
  </si>
  <si>
    <t>https://pbs.twimg.com/profile_images/1438038689100312584/fJqF816d_400x400.jpg</t>
  </si>
  <si>
    <t>https://pbs.twimg.com/profile_images/1442527480582008838/oCs3N3Vz_400x400.jpg</t>
  </si>
  <si>
    <t>https://pbs.twimg.com/profile_images/1414516530444918789/beTToWCu_400x400.jpg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</si>
  <si>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</si>
  <si>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</si>
  <si>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196, 59, 59</t>
  </si>
  <si>
    <t>184, 72, 72</t>
  </si>
  <si>
    <t>161, 95, 95</t>
  </si>
  <si>
    <t>167, 89, 89</t>
  </si>
  <si>
    <t>225, 30, 30</t>
  </si>
  <si>
    <t>154, 102, 102</t>
  </si>
  <si>
    <t>Edge Weight▓1▓92▓0▓True▓Gray▓Red▓▓Edge Weight▓1▓92▓0▓1▓10▓False▓Edge Weight▓1▓92▓0▓80▓30▓False▓▓0▓0▓0▓True▓Black▓Black▓▓▓0▓0▓0▓0▓0▓False▓▓0▓0▓0▓0▓0▓False▓▓0▓0▓0▓0▓0▓False▓▓0▓0▓0▓0▓0▓False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</si>
</sst>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0"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0" fillId="3" borderId="1" xfId="23" applyNumberFormat="1" applyFont="1" applyAlignment="1">
      <alignment wrapText="1"/>
    </xf>
    <xf numFmtId="0" fontId="0" fillId="2" borderId="1" xfId="20" applyNumberFormat="1" applyFont="1" applyAlignment="1">
      <alignment wrapText="1"/>
    </xf>
    <xf numFmtId="0" fontId="0" fillId="4" borderId="1" xfId="24" applyNumberFormat="1" applyAlignment="1">
      <alignment wrapText="1"/>
    </xf>
    <xf numFmtId="0" fontId="0" fillId="0" borderId="0" xfId="21" applyNumberFormat="1" applyFont="1" applyAlignment="1">
      <alignment/>
    </xf>
    <xf numFmtId="0" fontId="0" fillId="0" borderId="0" xfId="0" applyFill="1"/>
    <xf numFmtId="0" fontId="10" fillId="3" borderId="1" xfId="28" applyNumberFormat="1" applyFill="1" applyBorder="1" applyAlignment="1">
      <alignment/>
    </xf>
    <xf numFmtId="0" fontId="10" fillId="3" borderId="11" xfId="28" applyNumberFormat="1" applyFill="1" applyBorder="1" applyAlignment="1">
      <alignment/>
    </xf>
    <xf numFmtId="0" fontId="0" fillId="0" borderId="7" xfId="21" applyNumberFormat="1" applyFont="1" applyBorder="1" applyAlignment="1">
      <alignment/>
    </xf>
    <xf numFmtId="0" fontId="0" fillId="0" borderId="0" xfId="21"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8">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7"/>
      <tableStyleElement type="headerRow" dxfId="96"/>
    </tableStyle>
    <tableStyle name="NodeXL Table" pivot="0" count="1">
      <tableStyleElement type="headerRow" dxfId="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7139665"/>
        <c:axId val="21603802"/>
      </c:barChart>
      <c:catAx>
        <c:axId val="471396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603802"/>
        <c:crosses val="autoZero"/>
        <c:auto val="1"/>
        <c:lblOffset val="100"/>
        <c:noMultiLvlLbl val="0"/>
      </c:catAx>
      <c:valAx>
        <c:axId val="216038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39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0216491"/>
        <c:axId val="5077508"/>
      </c:barChart>
      <c:catAx>
        <c:axId val="602164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77508"/>
        <c:crosses val="autoZero"/>
        <c:auto val="1"/>
        <c:lblOffset val="100"/>
        <c:noMultiLvlLbl val="0"/>
      </c:catAx>
      <c:valAx>
        <c:axId val="50775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16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5697573"/>
        <c:axId val="8624974"/>
      </c:barChart>
      <c:catAx>
        <c:axId val="456975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624974"/>
        <c:crosses val="autoZero"/>
        <c:auto val="1"/>
        <c:lblOffset val="100"/>
        <c:noMultiLvlLbl val="0"/>
      </c:catAx>
      <c:valAx>
        <c:axId val="8624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97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0515903"/>
        <c:axId val="27534264"/>
      </c:barChart>
      <c:catAx>
        <c:axId val="105159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534264"/>
        <c:crosses val="autoZero"/>
        <c:auto val="1"/>
        <c:lblOffset val="100"/>
        <c:noMultiLvlLbl val="0"/>
      </c:catAx>
      <c:valAx>
        <c:axId val="27534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15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481785"/>
        <c:axId val="15682882"/>
      </c:barChart>
      <c:catAx>
        <c:axId val="464817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682882"/>
        <c:crosses val="autoZero"/>
        <c:auto val="1"/>
        <c:lblOffset val="100"/>
        <c:noMultiLvlLbl val="0"/>
      </c:catAx>
      <c:valAx>
        <c:axId val="15682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817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928211"/>
        <c:axId val="62353900"/>
      </c:barChart>
      <c:catAx>
        <c:axId val="69282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353900"/>
        <c:crosses val="autoZero"/>
        <c:auto val="1"/>
        <c:lblOffset val="100"/>
        <c:noMultiLvlLbl val="0"/>
      </c:catAx>
      <c:valAx>
        <c:axId val="62353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28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4314189"/>
        <c:axId val="17501110"/>
      </c:barChart>
      <c:catAx>
        <c:axId val="243141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501110"/>
        <c:crosses val="autoZero"/>
        <c:auto val="1"/>
        <c:lblOffset val="100"/>
        <c:noMultiLvlLbl val="0"/>
      </c:catAx>
      <c:valAx>
        <c:axId val="17501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14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3292263"/>
        <c:axId val="8303776"/>
      </c:barChart>
      <c:catAx>
        <c:axId val="232922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303776"/>
        <c:crosses val="autoZero"/>
        <c:auto val="1"/>
        <c:lblOffset val="100"/>
        <c:noMultiLvlLbl val="0"/>
      </c:catAx>
      <c:valAx>
        <c:axId val="8303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92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625121"/>
        <c:axId val="1517226"/>
      </c:barChart>
      <c:catAx>
        <c:axId val="7625121"/>
        <c:scaling>
          <c:orientation val="minMax"/>
        </c:scaling>
        <c:axPos val="b"/>
        <c:delete val="1"/>
        <c:majorTickMark val="out"/>
        <c:minorTickMark val="none"/>
        <c:tickLblPos val="none"/>
        <c:crossAx val="1517226"/>
        <c:crosses val="autoZero"/>
        <c:auto val="1"/>
        <c:lblOffset val="100"/>
        <c:noMultiLvlLbl val="0"/>
      </c:catAx>
      <c:valAx>
        <c:axId val="1517226"/>
        <c:scaling>
          <c:orientation val="minMax"/>
        </c:scaling>
        <c:axPos val="l"/>
        <c:delete val="1"/>
        <c:majorTickMark val="out"/>
        <c:minorTickMark val="none"/>
        <c:tickLblPos val="none"/>
        <c:crossAx val="76251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28" totalsRowShown="0" headerRowDxfId="94" dataDxfId="93">
  <autoFilter ref="A2:N28"/>
  <sortState ref="A3:N28">
    <sortCondition sortBy="value" ref="B3:B28"/>
  </sortState>
  <tableColumns count="14">
    <tableColumn id="1" name="Vertex 1" dataDxfId="1"/>
    <tableColumn id="2" name="Vertex 2" dataDxfId="0"/>
    <tableColumn id="3" name="Color" dataDxfId="92"/>
    <tableColumn id="4" name="Width" dataDxfId="91"/>
    <tableColumn id="11" name="Style" dataDxfId="90"/>
    <tableColumn id="5" name="Opacity" dataDxfId="89"/>
    <tableColumn id="6" name="Visibility" dataDxfId="88"/>
    <tableColumn id="10" name="Label" dataDxfId="87"/>
    <tableColumn id="12" name="Label Text Color" dataDxfId="86"/>
    <tableColumn id="13" name="Label Font Size" dataDxfId="85"/>
    <tableColumn id="14" name="Reciprocated?" dataDxfId="84"/>
    <tableColumn id="7" name="ID" dataDxfId="83"/>
    <tableColumn id="9" name="Dynamic Filter" dataDxfId="82"/>
    <tableColumn id="15" name="Edge Weight"/>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81" dataDxfId="80">
  <autoFilter ref="A2:AC8"/>
  <sortState ref="A3:AC8">
    <sortCondition sortBy="value" ref="R3:R8"/>
  </sortState>
  <tableColumns count="29">
    <tableColumn id="1" name="Vertex" dataDxfId="79"/>
    <tableColumn id="2" name="Color" dataDxfId="78"/>
    <tableColumn id="5" name="Shape" dataDxfId="77"/>
    <tableColumn id="6" name="Size" dataDxfId="76"/>
    <tableColumn id="4" name="Opacity" dataDxfId="75"/>
    <tableColumn id="7" name="Image File" dataDxfId="74"/>
    <tableColumn id="3" name="Visibility" dataDxfId="73"/>
    <tableColumn id="10" name="Label" dataDxfId="72"/>
    <tableColumn id="16" name="Label Fill Color" dataDxfId="71"/>
    <tableColumn id="9" name="Label Position" dataDxfId="70"/>
    <tableColumn id="8" name="Tooltip" dataDxfId="69"/>
    <tableColumn id="18" name="Layout Order" dataDxfId="68"/>
    <tableColumn id="13" name="X" dataDxfId="67"/>
    <tableColumn id="14" name="Y" dataDxfId="66"/>
    <tableColumn id="12" name="Locked?" dataDxfId="65"/>
    <tableColumn id="19" name="Polar R" dataDxfId="64"/>
    <tableColumn id="20" name="Polar Angle" dataDxfId="63"/>
    <tableColumn id="21" name="Degree" dataDxfId="62"/>
    <tableColumn id="22" name="In-Degree" dataDxfId="61"/>
    <tableColumn id="23" name="Out-Degree" dataDxfId="60"/>
    <tableColumn id="24" name="Betweenness Centrality" dataDxfId="59"/>
    <tableColumn id="25" name="Closeness Centrality" dataDxfId="58"/>
    <tableColumn id="26" name="Eigenvector Centrality" dataDxfId="57"/>
    <tableColumn id="15" name="PageRank" dataDxfId="56"/>
    <tableColumn id="27" name="Clustering Coefficient" dataDxfId="55"/>
    <tableColumn id="29" name="Reciprocated Vertex Pair Ratio" dataDxfId="54"/>
    <tableColumn id="11" name="ID" dataDxfId="53"/>
    <tableColumn id="28" name="Dynamic Filter" dataDxfId="52"/>
    <tableColumn id="17" name="Add Your Own Columns Here" dataDxfId="51"/>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50">
  <autoFilter ref="A2:X3"/>
  <tableColumns count="24">
    <tableColumn id="1" name="Group" dataDxfId="49"/>
    <tableColumn id="2" name="Vertex Color" dataDxfId="48"/>
    <tableColumn id="3" name="Vertex Shape" dataDxfId="47"/>
    <tableColumn id="22" name="Visibility" dataDxfId="46"/>
    <tableColumn id="4" name="Collapsed?"/>
    <tableColumn id="18" name="Label" dataDxfId="45"/>
    <tableColumn id="20" name="Collapsed X"/>
    <tableColumn id="21" name="Collapsed Y"/>
    <tableColumn id="6" name="ID" dataDxfId="44"/>
    <tableColumn id="19" name="Collapsed Properties" dataDxfId="43"/>
    <tableColumn id="5" name="Vertices" dataDxfId="42"/>
    <tableColumn id="7" name="Unique Edges" dataDxfId="41"/>
    <tableColumn id="8" name="Edges With Duplicates" dataDxfId="40"/>
    <tableColumn id="9" name="Total Edges" dataDxfId="39"/>
    <tableColumn id="10" name="Self-Loops" dataDxfId="38"/>
    <tableColumn id="24" name="Reciprocated Vertex Pair Ratio" dataDxfId="37"/>
    <tableColumn id="25" name="Reciprocated Edge Ratio" dataDxfId="36"/>
    <tableColumn id="11" name="Connected Components" dataDxfId="35"/>
    <tableColumn id="12" name="Single-Vertex Connected Components" dataDxfId="34"/>
    <tableColumn id="13" name="Maximum Vertices in a Connected Component" dataDxfId="33"/>
    <tableColumn id="14" name="Maximum Edges in a Connected Component" dataDxfId="32"/>
    <tableColumn id="15" name="Maximum Geodesic Distance (Diameter)" dataDxfId="31"/>
    <tableColumn id="16" name="Average Geodesic Distance" dataDxfId="30"/>
    <tableColumn id="17" name="Graph Density" dataDxfId="2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8" dataDxfId="27">
  <autoFilter ref="A1:C2"/>
  <tableColumns count="3">
    <tableColumn id="1" name="Group" dataDxfId="26"/>
    <tableColumn id="2" name="Vertex" dataDxfId="25"/>
    <tableColumn id="3" name="Vertex ID" dataDxfId="24"/>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3"/>
    <tableColumn id="2" name="Value" dataDxfId="2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
    <tableColumn id="2" name="Degree Frequency" dataDxfId="20">
      <calculatedColumnFormula>COUNTIF(Vertices[Degree], "&gt;= " &amp; D2) - COUNTIF(Vertices[Degree], "&gt;=" &amp; D3)</calculatedColumnFormula>
    </tableColumn>
    <tableColumn id="3" name="In-Degree Bin" dataDxfId="19"/>
    <tableColumn id="4" name="In-Degree Frequency" dataDxfId="18">
      <calculatedColumnFormula>COUNTIF(Vertices[In-Degree], "&gt;= " &amp; F2) - COUNTIF(Vertices[In-Degree], "&gt;=" &amp; F3)</calculatedColumnFormula>
    </tableColumn>
    <tableColumn id="5" name="Out-Degree Bin" dataDxfId="17"/>
    <tableColumn id="6" name="Out-Degree Frequency" dataDxfId="16">
      <calculatedColumnFormula>COUNTIF(Vertices[Out-Degree], "&gt;= " &amp; H2) - COUNTIF(Vertices[Out-Degree], "&gt;=" &amp; H3)</calculatedColumnFormula>
    </tableColumn>
    <tableColumn id="7" name="Betweenness Centrality Bin" dataDxfId="15"/>
    <tableColumn id="8" name="Betweenness Centrality Frequency" dataDxfId="14">
      <calculatedColumnFormula>COUNTIF(Vertices[Betweenness Centrality], "&gt;= " &amp; J2) - COUNTIF(Vertices[Betweenness Centrality], "&gt;=" &amp; J3)</calculatedColumnFormula>
    </tableColumn>
    <tableColumn id="9" name="Closeness Centrality Bin" dataDxfId="13"/>
    <tableColumn id="10" name="Closeness Centrality Frequency" dataDxfId="12">
      <calculatedColumnFormula>COUNTIF(Vertices[Closeness Centrality], "&gt;= " &amp; L2) - COUNTIF(Vertices[Closeness Centrality], "&gt;=" &amp; L3)</calculatedColumnFormula>
    </tableColumn>
    <tableColumn id="11" name="Eigenvector Centrality Bin" dataDxfId="11"/>
    <tableColumn id="12" name="Eigenvector Centrality Frequency" dataDxfId="10">
      <calculatedColumnFormula>COUNTIF(Vertices[Eigenvector Centrality], "&gt;= " &amp; N2) - COUNTIF(Vertices[Eigenvector Centrality], "&gt;=" &amp; N3)</calculatedColumnFormula>
    </tableColumn>
    <tableColumn id="18" name="PageRank Bin" dataDxfId="9"/>
    <tableColumn id="17" name="PageRank Frequency" dataDxfId="8">
      <calculatedColumnFormula>COUNTIF(Vertices[Eigenvector Centrality], "&gt;= " &amp; P2) - COUNTIF(Vertices[Eigenvector Centrality], "&gt;=" &amp; P3)</calculatedColumnFormula>
    </tableColumn>
    <tableColumn id="13" name="Clustering Coefficient Bin" dataDxfId="7"/>
    <tableColumn id="14" name="Clustering Coefficient Frequency" dataDxfId="6">
      <calculatedColumnFormula>COUNTIF(Vertices[Clustering Coefficient], "&gt;= " &amp; R2) - COUNTIF(Vertices[Clustering Coefficient], "&gt;=" &amp; R3)</calculatedColumnFormula>
    </tableColumn>
    <tableColumn id="15" name="Dynamic Filter Bin" dataDxfId="5"/>
    <tableColumn id="16" name="Dynamic Filter Frequency" dataDxfId="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3">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190196852408365057/ON_LBppj_400x400.png" TargetMode="External" /><Relationship Id="rId2" Type="http://schemas.openxmlformats.org/officeDocument/2006/relationships/hyperlink" Target="https://pbs.twimg.com/profile_images/1339838210516643840/BxAkOBb4_400x400.jpg" TargetMode="External" /><Relationship Id="rId3" Type="http://schemas.openxmlformats.org/officeDocument/2006/relationships/hyperlink" Target="https://pbs.twimg.com/profile_images/1407943350976647168/OGaF8xtq_400x400.jpg" TargetMode="External" /><Relationship Id="rId4" Type="http://schemas.openxmlformats.org/officeDocument/2006/relationships/hyperlink" Target="https://pbs.twimg.com/profile_images/1438038689100312584/fJqF816d_400x400.jpg" TargetMode="External" /><Relationship Id="rId5" Type="http://schemas.openxmlformats.org/officeDocument/2006/relationships/hyperlink" Target="https://pbs.twimg.com/profile_images/1442527480582008838/oCs3N3Vz_400x400.jpg" TargetMode="External" /><Relationship Id="rId6" Type="http://schemas.openxmlformats.org/officeDocument/2006/relationships/hyperlink" Target="https://pbs.twimg.com/profile_images/1414516530444918789/beTToWCu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8"/>
  <sheetViews>
    <sheetView zoomScale="150" zoomScaleNormal="150" workbookViewId="0" topLeftCell="A1">
      <pane xSplit="2" ySplit="2" topLeftCell="C12"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4.421875" style="0" customWidth="1"/>
    <col min="15" max="15" width="11.421875" style="0" bestFit="1" customWidth="1"/>
    <col min="16" max="16" width="14.7109375" style="0" bestFit="1" customWidth="1"/>
  </cols>
  <sheetData>
    <row r="1" spans="3:13" ht="15">
      <c r="C1" s="17" t="s">
        <v>39</v>
      </c>
      <c r="D1" s="18"/>
      <c r="E1" s="18"/>
      <c r="F1" s="18"/>
      <c r="G1" s="17"/>
      <c r="H1" s="16" t="s">
        <v>43</v>
      </c>
      <c r="I1" s="57"/>
      <c r="J1" s="57"/>
      <c r="K1" s="34" t="s">
        <v>42</v>
      </c>
      <c r="L1" s="19" t="s">
        <v>40</v>
      </c>
      <c r="M1" s="19"/>
    </row>
    <row r="2" spans="1:1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t="s">
        <v>192</v>
      </c>
    </row>
    <row r="3" spans="1:14" ht="15" customHeight="1">
      <c r="A3" s="14" t="s">
        <v>185</v>
      </c>
      <c r="B3" s="117" t="s">
        <v>176</v>
      </c>
      <c r="C3" s="51" t="s">
        <v>186</v>
      </c>
      <c r="D3" s="52">
        <v>1.098901098901099</v>
      </c>
      <c r="E3" s="109"/>
      <c r="F3" s="53">
        <v>79.45054945054945</v>
      </c>
      <c r="G3" s="51"/>
      <c r="H3" s="55"/>
      <c r="I3" s="54"/>
      <c r="J3" s="54"/>
      <c r="K3" s="111"/>
      <c r="L3" s="110">
        <v>3</v>
      </c>
      <c r="M3" s="110"/>
      <c r="N3" s="113">
        <v>2</v>
      </c>
    </row>
    <row r="4" spans="1:14" ht="15" customHeight="1">
      <c r="A4" s="112" t="s">
        <v>174</v>
      </c>
      <c r="B4" s="117" t="s">
        <v>176</v>
      </c>
      <c r="C4" s="51" t="s">
        <v>186</v>
      </c>
      <c r="D4" s="52">
        <v>1</v>
      </c>
      <c r="E4" s="109"/>
      <c r="F4" s="53">
        <v>80</v>
      </c>
      <c r="G4" s="51"/>
      <c r="H4" s="55"/>
      <c r="I4" s="54"/>
      <c r="J4" s="54"/>
      <c r="K4" s="111"/>
      <c r="L4" s="110">
        <v>4</v>
      </c>
      <c r="M4" s="110"/>
      <c r="N4" s="113">
        <v>1</v>
      </c>
    </row>
    <row r="5" spans="1:14" ht="15" customHeight="1">
      <c r="A5" s="112" t="s">
        <v>176</v>
      </c>
      <c r="B5" s="14" t="s">
        <v>185</v>
      </c>
      <c r="C5" s="51" t="s">
        <v>189</v>
      </c>
      <c r="D5" s="52">
        <v>1.3956043956043955</v>
      </c>
      <c r="E5" s="109"/>
      <c r="F5" s="53">
        <v>77.8021978021978</v>
      </c>
      <c r="G5" s="51"/>
      <c r="H5" s="55"/>
      <c r="I5" s="54"/>
      <c r="J5" s="54"/>
      <c r="K5" s="111"/>
      <c r="L5" s="110">
        <v>5</v>
      </c>
      <c r="M5" s="110"/>
      <c r="N5" s="113">
        <v>5</v>
      </c>
    </row>
    <row r="6" spans="1:14" ht="15" customHeight="1">
      <c r="A6" s="112" t="s">
        <v>175</v>
      </c>
      <c r="B6" s="14" t="s">
        <v>185</v>
      </c>
      <c r="C6" s="51" t="s">
        <v>199</v>
      </c>
      <c r="D6" s="52">
        <v>2.4835164835164836</v>
      </c>
      <c r="E6" s="109"/>
      <c r="F6" s="53">
        <v>71.75824175824175</v>
      </c>
      <c r="G6" s="51"/>
      <c r="H6" s="55"/>
      <c r="I6" s="54"/>
      <c r="J6" s="54"/>
      <c r="K6" s="111"/>
      <c r="L6" s="110">
        <v>6</v>
      </c>
      <c r="M6" s="110"/>
      <c r="N6" s="113">
        <v>16</v>
      </c>
    </row>
    <row r="7" spans="1:14" ht="15" customHeight="1">
      <c r="A7" s="14" t="s">
        <v>178</v>
      </c>
      <c r="B7" s="84" t="s">
        <v>185</v>
      </c>
      <c r="C7" s="51" t="s">
        <v>186</v>
      </c>
      <c r="D7" s="52">
        <v>1.098901098901099</v>
      </c>
      <c r="E7" s="109"/>
      <c r="F7" s="53">
        <v>79.45054945054945</v>
      </c>
      <c r="G7" s="51"/>
      <c r="H7" s="55"/>
      <c r="I7" s="54"/>
      <c r="J7" s="54"/>
      <c r="K7" s="111"/>
      <c r="L7" s="110">
        <v>7</v>
      </c>
      <c r="M7" s="110"/>
      <c r="N7" s="113">
        <v>2</v>
      </c>
    </row>
    <row r="8" spans="1:14" ht="15" customHeight="1">
      <c r="A8" s="112" t="s">
        <v>177</v>
      </c>
      <c r="B8" s="14" t="s">
        <v>185</v>
      </c>
      <c r="C8" s="51" t="s">
        <v>198</v>
      </c>
      <c r="D8" s="52">
        <v>4.065934065934066</v>
      </c>
      <c r="E8" s="109"/>
      <c r="F8" s="53">
        <v>62.967032967032964</v>
      </c>
      <c r="G8" s="51"/>
      <c r="H8" s="55"/>
      <c r="I8" s="54"/>
      <c r="J8" s="54"/>
      <c r="K8" s="111"/>
      <c r="L8" s="110">
        <v>8</v>
      </c>
      <c r="M8" s="110"/>
      <c r="N8" s="113">
        <v>32</v>
      </c>
    </row>
    <row r="9" spans="1:14" ht="15" customHeight="1">
      <c r="A9" s="112" t="s">
        <v>174</v>
      </c>
      <c r="B9" s="84" t="s">
        <v>185</v>
      </c>
      <c r="C9" s="51" t="s">
        <v>206</v>
      </c>
      <c r="D9" s="52">
        <v>5.747252747252747</v>
      </c>
      <c r="E9" s="109"/>
      <c r="F9" s="53">
        <v>53.62637362637363</v>
      </c>
      <c r="G9" s="51"/>
      <c r="H9" s="55"/>
      <c r="I9" s="54"/>
      <c r="J9" s="54"/>
      <c r="K9" s="111"/>
      <c r="L9" s="110">
        <v>9</v>
      </c>
      <c r="M9" s="110"/>
      <c r="N9" s="113">
        <v>49</v>
      </c>
    </row>
    <row r="10" spans="1:14" ht="15" customHeight="1">
      <c r="A10" s="112" t="s">
        <v>176</v>
      </c>
      <c r="B10" s="112" t="s">
        <v>175</v>
      </c>
      <c r="C10" s="51" t="s">
        <v>188</v>
      </c>
      <c r="D10" s="52">
        <v>1.6923076923076923</v>
      </c>
      <c r="E10" s="109"/>
      <c r="F10" s="53">
        <v>76.15384615384616</v>
      </c>
      <c r="G10" s="51"/>
      <c r="H10" s="55"/>
      <c r="I10" s="54"/>
      <c r="J10" s="54"/>
      <c r="K10" s="111"/>
      <c r="L10" s="110">
        <v>10</v>
      </c>
      <c r="M10" s="110"/>
      <c r="N10" s="113">
        <v>8</v>
      </c>
    </row>
    <row r="11" spans="1:14" ht="15" customHeight="1">
      <c r="A11" s="14" t="s">
        <v>185</v>
      </c>
      <c r="B11" s="112" t="s">
        <v>175</v>
      </c>
      <c r="C11" s="51" t="s">
        <v>207</v>
      </c>
      <c r="D11" s="52">
        <v>4.857142857142858</v>
      </c>
      <c r="E11" s="109"/>
      <c r="F11" s="53">
        <v>58.57142857142857</v>
      </c>
      <c r="G11" s="51"/>
      <c r="H11" s="55"/>
      <c r="I11" s="54"/>
      <c r="J11" s="54"/>
      <c r="K11" s="111"/>
      <c r="L11" s="110">
        <v>11</v>
      </c>
      <c r="M11" s="110"/>
      <c r="N11" s="113">
        <v>40</v>
      </c>
    </row>
    <row r="12" spans="1:14" ht="15" customHeight="1">
      <c r="A12" s="14" t="s">
        <v>178</v>
      </c>
      <c r="B12" s="112" t="s">
        <v>175</v>
      </c>
      <c r="C12" s="51" t="s">
        <v>193</v>
      </c>
      <c r="D12" s="52">
        <v>1.5934065934065935</v>
      </c>
      <c r="E12" s="109"/>
      <c r="F12" s="53">
        <v>76.7032967032967</v>
      </c>
      <c r="G12" s="51"/>
      <c r="H12" s="55"/>
      <c r="I12" s="54"/>
      <c r="J12" s="54"/>
      <c r="K12" s="111"/>
      <c r="L12" s="110">
        <v>12</v>
      </c>
      <c r="M12" s="110"/>
      <c r="N12" s="113">
        <v>7</v>
      </c>
    </row>
    <row r="13" spans="1:14" ht="15" customHeight="1">
      <c r="A13" s="112" t="s">
        <v>177</v>
      </c>
      <c r="B13" s="112" t="s">
        <v>175</v>
      </c>
      <c r="C13" s="51" t="s">
        <v>208</v>
      </c>
      <c r="D13" s="52">
        <v>3.2747252747252746</v>
      </c>
      <c r="E13" s="109"/>
      <c r="F13" s="53">
        <v>67.36263736263736</v>
      </c>
      <c r="G13" s="51"/>
      <c r="H13" s="55"/>
      <c r="I13" s="54"/>
      <c r="J13" s="54"/>
      <c r="K13" s="111"/>
      <c r="L13" s="110">
        <v>13</v>
      </c>
      <c r="M13" s="110"/>
      <c r="N13" s="113">
        <v>24</v>
      </c>
    </row>
    <row r="14" spans="1:14" ht="15" customHeight="1">
      <c r="A14" s="112" t="s">
        <v>174</v>
      </c>
      <c r="B14" s="117" t="s">
        <v>175</v>
      </c>
      <c r="C14" s="51" t="s">
        <v>209</v>
      </c>
      <c r="D14" s="52">
        <v>3.868131868131868</v>
      </c>
      <c r="E14" s="109"/>
      <c r="F14" s="53">
        <v>64.06593406593407</v>
      </c>
      <c r="G14" s="51"/>
      <c r="H14" s="55"/>
      <c r="I14" s="54"/>
      <c r="J14" s="54"/>
      <c r="K14" s="111"/>
      <c r="L14" s="110">
        <v>14</v>
      </c>
      <c r="M14" s="110"/>
      <c r="N14" s="113">
        <v>30</v>
      </c>
    </row>
    <row r="15" spans="1:14" ht="15" customHeight="1">
      <c r="A15" s="14" t="s">
        <v>185</v>
      </c>
      <c r="B15" s="14" t="s">
        <v>178</v>
      </c>
      <c r="C15" s="51" t="s">
        <v>188</v>
      </c>
      <c r="D15" s="52">
        <v>1.89010989010989</v>
      </c>
      <c r="E15" s="109"/>
      <c r="F15" s="53">
        <v>75.05494505494505</v>
      </c>
      <c r="G15" s="51"/>
      <c r="H15" s="55"/>
      <c r="I15" s="54"/>
      <c r="J15" s="54"/>
      <c r="K15" s="111"/>
      <c r="L15" s="110">
        <v>15</v>
      </c>
      <c r="M15" s="110"/>
      <c r="N15" s="113">
        <v>10</v>
      </c>
    </row>
    <row r="16" spans="1:14" ht="15" customHeight="1">
      <c r="A16" s="112" t="s">
        <v>175</v>
      </c>
      <c r="B16" s="84" t="s">
        <v>178</v>
      </c>
      <c r="C16" s="51" t="s">
        <v>186</v>
      </c>
      <c r="D16" s="52">
        <v>1</v>
      </c>
      <c r="E16" s="109"/>
      <c r="F16" s="53">
        <v>80</v>
      </c>
      <c r="G16" s="51"/>
      <c r="H16" s="55"/>
      <c r="I16" s="54"/>
      <c r="J16" s="54"/>
      <c r="K16" s="111"/>
      <c r="L16" s="110">
        <v>16</v>
      </c>
      <c r="M16" s="110"/>
      <c r="N16" s="113">
        <v>1</v>
      </c>
    </row>
    <row r="17" spans="1:14" ht="15" customHeight="1">
      <c r="A17" s="112" t="s">
        <v>177</v>
      </c>
      <c r="B17" s="84" t="s">
        <v>178</v>
      </c>
      <c r="C17" s="51" t="s">
        <v>186</v>
      </c>
      <c r="D17" s="52">
        <v>1.1978021978021978</v>
      </c>
      <c r="E17" s="109"/>
      <c r="F17" s="53">
        <v>78.9010989010989</v>
      </c>
      <c r="G17" s="51"/>
      <c r="H17" s="55"/>
      <c r="I17" s="54"/>
      <c r="J17" s="54"/>
      <c r="K17" s="111"/>
      <c r="L17" s="110">
        <v>17</v>
      </c>
      <c r="M17" s="110"/>
      <c r="N17" s="113">
        <v>3</v>
      </c>
    </row>
    <row r="18" spans="1:14" ht="15" customHeight="1">
      <c r="A18" s="112" t="s">
        <v>174</v>
      </c>
      <c r="B18" s="84" t="s">
        <v>178</v>
      </c>
      <c r="C18" s="51" t="s">
        <v>188</v>
      </c>
      <c r="D18" s="52">
        <v>1.791208791208791</v>
      </c>
      <c r="E18" s="109"/>
      <c r="F18" s="53">
        <v>75.6043956043956</v>
      </c>
      <c r="G18" s="51"/>
      <c r="H18" s="55"/>
      <c r="I18" s="54"/>
      <c r="J18" s="54"/>
      <c r="K18" s="111"/>
      <c r="L18" s="110">
        <v>18</v>
      </c>
      <c r="M18" s="110"/>
      <c r="N18" s="113">
        <v>9</v>
      </c>
    </row>
    <row r="19" spans="1:14" ht="15" customHeight="1">
      <c r="A19" s="112" t="s">
        <v>176</v>
      </c>
      <c r="B19" s="117" t="s">
        <v>177</v>
      </c>
      <c r="C19" s="51" t="s">
        <v>193</v>
      </c>
      <c r="D19" s="52">
        <v>1.4945054945054945</v>
      </c>
      <c r="E19" s="109"/>
      <c r="F19" s="53">
        <v>77.25274725274726</v>
      </c>
      <c r="G19" s="51"/>
      <c r="H19" s="55"/>
      <c r="I19" s="54"/>
      <c r="J19" s="54"/>
      <c r="K19" s="111"/>
      <c r="L19" s="110">
        <v>19</v>
      </c>
      <c r="M19" s="110"/>
      <c r="N19" s="113">
        <v>6</v>
      </c>
    </row>
    <row r="20" spans="1:14" ht="15" customHeight="1">
      <c r="A20" s="14" t="s">
        <v>185</v>
      </c>
      <c r="B20" s="117" t="s">
        <v>177</v>
      </c>
      <c r="C20" s="51" t="s">
        <v>210</v>
      </c>
      <c r="D20" s="52">
        <v>7.923076923076923</v>
      </c>
      <c r="E20" s="109"/>
      <c r="F20" s="53">
        <v>41.53846153846154</v>
      </c>
      <c r="G20" s="51"/>
      <c r="H20" s="55"/>
      <c r="I20" s="54"/>
      <c r="J20" s="54"/>
      <c r="K20" s="111"/>
      <c r="L20" s="110">
        <v>20</v>
      </c>
      <c r="M20" s="110"/>
      <c r="N20" s="113">
        <v>71</v>
      </c>
    </row>
    <row r="21" spans="1:14" ht="15" customHeight="1">
      <c r="A21" s="112" t="s">
        <v>175</v>
      </c>
      <c r="B21" s="117" t="s">
        <v>177</v>
      </c>
      <c r="C21" s="51" t="s">
        <v>190</v>
      </c>
      <c r="D21" s="52">
        <v>2.582417582417582</v>
      </c>
      <c r="E21" s="109"/>
      <c r="F21" s="53">
        <v>71.20879120879121</v>
      </c>
      <c r="G21" s="51"/>
      <c r="H21" s="55"/>
      <c r="I21" s="54"/>
      <c r="J21" s="54"/>
      <c r="K21" s="111"/>
      <c r="L21" s="110">
        <v>21</v>
      </c>
      <c r="M21" s="110"/>
      <c r="N21" s="113">
        <v>17</v>
      </c>
    </row>
    <row r="22" spans="1:14" ht="15" customHeight="1">
      <c r="A22" s="14" t="s">
        <v>178</v>
      </c>
      <c r="B22" s="117" t="s">
        <v>177</v>
      </c>
      <c r="C22" s="51" t="s">
        <v>186</v>
      </c>
      <c r="D22" s="52">
        <v>1</v>
      </c>
      <c r="E22" s="109"/>
      <c r="F22" s="53">
        <v>80</v>
      </c>
      <c r="G22" s="51"/>
      <c r="H22" s="55"/>
      <c r="I22" s="54"/>
      <c r="J22" s="54"/>
      <c r="K22" s="111"/>
      <c r="L22" s="110">
        <v>22</v>
      </c>
      <c r="M22" s="110"/>
      <c r="N22" s="113">
        <v>1</v>
      </c>
    </row>
    <row r="23" spans="1:14" ht="15" customHeight="1">
      <c r="A23" s="112" t="s">
        <v>174</v>
      </c>
      <c r="B23" s="117" t="s">
        <v>177</v>
      </c>
      <c r="C23" s="51" t="s">
        <v>197</v>
      </c>
      <c r="D23" s="52">
        <v>5.252747252747253</v>
      </c>
      <c r="E23" s="109"/>
      <c r="F23" s="53">
        <v>56.37362637362637</v>
      </c>
      <c r="G23" s="51"/>
      <c r="H23" s="55"/>
      <c r="I23" s="54"/>
      <c r="J23" s="54"/>
      <c r="K23" s="111"/>
      <c r="L23" s="110">
        <v>23</v>
      </c>
      <c r="M23" s="110"/>
      <c r="N23" s="113">
        <v>44</v>
      </c>
    </row>
    <row r="24" spans="1:14" ht="45">
      <c r="A24" s="112" t="s">
        <v>176</v>
      </c>
      <c r="B24" s="116" t="s">
        <v>174</v>
      </c>
      <c r="C24" s="51" t="s">
        <v>193</v>
      </c>
      <c r="D24" s="52">
        <v>1.4945054945054945</v>
      </c>
      <c r="E24" s="109"/>
      <c r="F24" s="53">
        <v>77.25274725274726</v>
      </c>
      <c r="G24" s="51"/>
      <c r="H24" s="55"/>
      <c r="I24" s="54"/>
      <c r="J24" s="54"/>
      <c r="K24" s="111"/>
      <c r="L24" s="110">
        <v>24</v>
      </c>
      <c r="M24" s="110"/>
      <c r="N24" s="113">
        <v>6</v>
      </c>
    </row>
    <row r="25" spans="1:14" ht="15">
      <c r="A25" s="14" t="s">
        <v>185</v>
      </c>
      <c r="B25" s="116" t="s">
        <v>174</v>
      </c>
      <c r="C25" s="51" t="s">
        <v>187</v>
      </c>
      <c r="D25" s="52">
        <v>10</v>
      </c>
      <c r="E25" s="109"/>
      <c r="F25" s="53">
        <v>30</v>
      </c>
      <c r="G25" s="51"/>
      <c r="H25" s="55"/>
      <c r="I25" s="54"/>
      <c r="J25" s="54"/>
      <c r="K25" s="111"/>
      <c r="L25" s="110">
        <v>25</v>
      </c>
      <c r="M25" s="110"/>
      <c r="N25" s="113">
        <v>92</v>
      </c>
    </row>
    <row r="26" spans="1:14" ht="45">
      <c r="A26" s="112" t="s">
        <v>175</v>
      </c>
      <c r="B26" s="116" t="s">
        <v>174</v>
      </c>
      <c r="C26" s="51" t="s">
        <v>211</v>
      </c>
      <c r="D26" s="52">
        <v>2.978021978021978</v>
      </c>
      <c r="E26" s="109"/>
      <c r="F26" s="53">
        <v>69.01098901098901</v>
      </c>
      <c r="G26" s="51"/>
      <c r="H26" s="55"/>
      <c r="I26" s="54"/>
      <c r="J26" s="54"/>
      <c r="K26" s="111"/>
      <c r="L26" s="110">
        <v>26</v>
      </c>
      <c r="M26" s="110"/>
      <c r="N26" s="113">
        <v>21</v>
      </c>
    </row>
    <row r="27" spans="1:14" ht="30">
      <c r="A27" s="14" t="s">
        <v>178</v>
      </c>
      <c r="B27" s="116" t="s">
        <v>174</v>
      </c>
      <c r="C27" s="51" t="s">
        <v>196</v>
      </c>
      <c r="D27" s="52">
        <v>3.67032967032967</v>
      </c>
      <c r="E27" s="109"/>
      <c r="F27" s="53">
        <v>65.16483516483517</v>
      </c>
      <c r="G27" s="51"/>
      <c r="H27" s="55"/>
      <c r="I27" s="54"/>
      <c r="J27" s="54"/>
      <c r="K27" s="111"/>
      <c r="L27" s="110">
        <v>27</v>
      </c>
      <c r="M27" s="110"/>
      <c r="N27" s="113">
        <v>28</v>
      </c>
    </row>
    <row r="28" spans="1:14" ht="30">
      <c r="A28" s="112" t="s">
        <v>177</v>
      </c>
      <c r="B28" s="116" t="s">
        <v>174</v>
      </c>
      <c r="C28" s="51" t="s">
        <v>209</v>
      </c>
      <c r="D28" s="52">
        <v>3.769230769230769</v>
      </c>
      <c r="E28" s="109"/>
      <c r="F28" s="53">
        <v>64.61538461538461</v>
      </c>
      <c r="G28" s="51"/>
      <c r="H28" s="55"/>
      <c r="I28" s="54"/>
      <c r="J28" s="54"/>
      <c r="K28" s="111"/>
      <c r="L28" s="110">
        <v>28</v>
      </c>
      <c r="M28" s="110"/>
      <c r="N28" s="113">
        <v>29</v>
      </c>
    </row>
  </sheetData>
  <dataValidations count="13">
    <dataValidation allowBlank="1" showErrorMessage="1" sqref="A3:B12 B19:B23 A24:B28"/>
    <dataValidation allowBlank="1" showInputMessage="1" showErrorMessage="1" promptTitle="Vertex Name" prompt="Enter the name of the vertex." sqref="A13:B18 A19:A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Color" prompt="To select an optional edge color, right-click and select Select Color on the right-click menu." sqref="C3:C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Opacity" prompt="Enter an optional edge opacity between 0 (transparent) and 100 (opaque)." errorTitle="Invalid Edge Opacity" error="The optional edge opacity must be a whole number between 0 and 10." sqref="F3:F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8"/>
  <sheetViews>
    <sheetView tabSelected="1" zoomScale="120" zoomScaleNormal="120" workbookViewId="0" topLeftCell="A1">
      <pane xSplit="1" ySplit="2" topLeftCell="E3" activePane="bottomRight" state="frozen"/>
      <selection pane="topRight" activeCell="B1" sqref="B1"/>
      <selection pane="bottomLeft" activeCell="A3" sqref="A3"/>
      <selection pane="bottomRight" activeCell="F2" sqref="F2"/>
    </sheetView>
  </sheetViews>
  <sheetFormatPr defaultColWidth="9.140625" defaultRowHeight="15"/>
  <cols>
    <col min="1" max="1" width="20.00390625" style="1" customWidth="1"/>
    <col min="2" max="2" width="7.8515625" style="0" customWidth="1"/>
    <col min="3" max="3" width="8.57421875" style="0" customWidth="1"/>
    <col min="4" max="4" width="6.7109375" style="0" customWidth="1"/>
    <col min="5" max="5" width="9.8515625" style="0" customWidth="1"/>
    <col min="6" max="6" width="53.2812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3"/>
      <c r="AF2"/>
      <c r="AG2"/>
      <c r="AH2"/>
    </row>
    <row r="3" spans="1:29" ht="15">
      <c r="A3" s="14" t="s">
        <v>178</v>
      </c>
      <c r="B3" s="97"/>
      <c r="C3" s="97"/>
      <c r="D3" s="73">
        <v>1000</v>
      </c>
      <c r="E3" s="98"/>
      <c r="F3" s="83" t="s">
        <v>200</v>
      </c>
      <c r="G3" s="97"/>
      <c r="H3" s="99"/>
      <c r="I3" s="100"/>
      <c r="J3" s="100"/>
      <c r="K3" s="99" t="s">
        <v>178</v>
      </c>
      <c r="L3" s="101">
        <v>4000.2</v>
      </c>
      <c r="M3" s="102">
        <v>3195.009521484375</v>
      </c>
      <c r="N3" s="102">
        <v>885.7493896484375</v>
      </c>
      <c r="O3" s="103"/>
      <c r="P3" s="104"/>
      <c r="Q3" s="104"/>
      <c r="R3" s="78">
        <v>3</v>
      </c>
      <c r="S3" s="105"/>
      <c r="T3" s="105"/>
      <c r="U3" s="105"/>
      <c r="V3" s="106"/>
      <c r="W3" s="106"/>
      <c r="X3" s="106"/>
      <c r="Y3" s="106"/>
      <c r="Z3" s="107"/>
      <c r="AA3" s="108">
        <v>3</v>
      </c>
      <c r="AB3" s="108"/>
      <c r="AC3" s="80"/>
    </row>
    <row r="4" spans="1:29" ht="15">
      <c r="A4" s="84" t="s">
        <v>174</v>
      </c>
      <c r="B4" s="97"/>
      <c r="C4" s="97"/>
      <c r="D4" s="73">
        <v>1000</v>
      </c>
      <c r="E4" s="98"/>
      <c r="F4" s="83" t="s">
        <v>194</v>
      </c>
      <c r="G4" s="97"/>
      <c r="H4" s="99"/>
      <c r="I4" s="100"/>
      <c r="J4" s="100"/>
      <c r="K4" s="99" t="s">
        <v>174</v>
      </c>
      <c r="L4" s="101">
        <v>5999.8</v>
      </c>
      <c r="M4" s="102">
        <v>1390.5191650390625</v>
      </c>
      <c r="N4" s="102">
        <v>4999.5</v>
      </c>
      <c r="O4" s="103"/>
      <c r="P4" s="104"/>
      <c r="Q4" s="104"/>
      <c r="R4" s="105">
        <v>4</v>
      </c>
      <c r="S4" s="105"/>
      <c r="T4" s="105"/>
      <c r="U4" s="105"/>
      <c r="V4" s="106"/>
      <c r="W4" s="106"/>
      <c r="X4" s="106"/>
      <c r="Y4" s="106"/>
      <c r="Z4" s="107"/>
      <c r="AA4" s="108">
        <v>4</v>
      </c>
      <c r="AB4" s="108"/>
      <c r="AC4" s="95"/>
    </row>
    <row r="5" spans="1:29" ht="15">
      <c r="A5" s="14" t="s">
        <v>185</v>
      </c>
      <c r="B5" s="15"/>
      <c r="C5" s="15"/>
      <c r="D5" s="73">
        <v>1000</v>
      </c>
      <c r="E5" s="74"/>
      <c r="F5" s="115" t="s">
        <v>201</v>
      </c>
      <c r="G5" s="15"/>
      <c r="H5" s="16"/>
      <c r="I5" s="58"/>
      <c r="J5" s="58"/>
      <c r="K5" s="16" t="s">
        <v>185</v>
      </c>
      <c r="L5" s="75">
        <v>7999.4</v>
      </c>
      <c r="M5" s="76">
        <v>3195.009521484375</v>
      </c>
      <c r="N5" s="76">
        <v>9113.2509765625</v>
      </c>
      <c r="O5" s="68"/>
      <c r="P5" s="77"/>
      <c r="Q5" s="77"/>
      <c r="R5" s="105">
        <v>5</v>
      </c>
      <c r="S5" s="78"/>
      <c r="T5" s="78"/>
      <c r="U5" s="78"/>
      <c r="V5" s="50"/>
      <c r="W5" s="50"/>
      <c r="X5" s="50"/>
      <c r="Y5" s="50"/>
      <c r="Z5" s="49"/>
      <c r="AA5" s="79">
        <v>5</v>
      </c>
      <c r="AB5" s="79"/>
      <c r="AC5" s="80"/>
    </row>
    <row r="6" spans="1:29" ht="15">
      <c r="A6" s="14" t="s">
        <v>175</v>
      </c>
      <c r="B6" s="97"/>
      <c r="C6" s="97"/>
      <c r="D6" s="73">
        <v>1000</v>
      </c>
      <c r="E6" s="98"/>
      <c r="F6" s="83" t="s">
        <v>202</v>
      </c>
      <c r="G6" s="97"/>
      <c r="H6" s="99"/>
      <c r="I6" s="100"/>
      <c r="J6" s="100"/>
      <c r="K6" s="99" t="s">
        <v>175</v>
      </c>
      <c r="L6" s="101">
        <v>9999</v>
      </c>
      <c r="M6" s="102">
        <v>6803.990234375</v>
      </c>
      <c r="N6" s="102">
        <v>9113.2509765625</v>
      </c>
      <c r="O6" s="103"/>
      <c r="P6" s="104"/>
      <c r="Q6" s="104"/>
      <c r="R6" s="93">
        <v>6</v>
      </c>
      <c r="S6" s="105"/>
      <c r="T6" s="105"/>
      <c r="U6" s="105"/>
      <c r="V6" s="106"/>
      <c r="W6" s="106"/>
      <c r="X6" s="106"/>
      <c r="Y6" s="106"/>
      <c r="Z6" s="107"/>
      <c r="AA6" s="108">
        <v>6</v>
      </c>
      <c r="AB6" s="108"/>
      <c r="AC6" s="80"/>
    </row>
    <row r="7" spans="1:29" ht="15">
      <c r="A7" s="14" t="s">
        <v>177</v>
      </c>
      <c r="B7" s="97"/>
      <c r="C7" s="97"/>
      <c r="D7" s="73">
        <v>1000</v>
      </c>
      <c r="E7" s="98"/>
      <c r="F7" s="114" t="s">
        <v>203</v>
      </c>
      <c r="G7" s="97"/>
      <c r="H7" s="99"/>
      <c r="I7" s="100"/>
      <c r="J7" s="100"/>
      <c r="K7" s="99" t="s">
        <v>177</v>
      </c>
      <c r="L7" s="101">
        <v>1</v>
      </c>
      <c r="M7" s="102">
        <v>8608.48046875</v>
      </c>
      <c r="N7" s="102">
        <v>4999.5</v>
      </c>
      <c r="O7" s="103"/>
      <c r="P7" s="104"/>
      <c r="Q7" s="104"/>
      <c r="R7" s="105">
        <v>1</v>
      </c>
      <c r="S7" s="105"/>
      <c r="T7" s="105"/>
      <c r="U7" s="105"/>
      <c r="V7" s="106"/>
      <c r="W7" s="106"/>
      <c r="X7" s="106"/>
      <c r="Y7" s="106"/>
      <c r="Z7" s="107"/>
      <c r="AA7" s="108">
        <v>7</v>
      </c>
      <c r="AB7" s="108"/>
      <c r="AC7" s="80"/>
    </row>
    <row r="8" spans="1:29" ht="15">
      <c r="A8" s="14" t="s">
        <v>176</v>
      </c>
      <c r="B8" s="85"/>
      <c r="C8" s="85"/>
      <c r="D8" s="73">
        <v>1000</v>
      </c>
      <c r="E8" s="86"/>
      <c r="F8" s="114" t="s">
        <v>195</v>
      </c>
      <c r="G8" s="85"/>
      <c r="H8" s="87"/>
      <c r="I8" s="88"/>
      <c r="J8" s="88"/>
      <c r="K8" s="87" t="s">
        <v>176</v>
      </c>
      <c r="L8" s="89">
        <v>2000.6</v>
      </c>
      <c r="M8" s="90">
        <v>6803.990234375</v>
      </c>
      <c r="N8" s="90">
        <v>885.7493896484375</v>
      </c>
      <c r="O8" s="91"/>
      <c r="P8" s="92"/>
      <c r="Q8" s="92"/>
      <c r="R8" s="78">
        <v>2</v>
      </c>
      <c r="S8" s="93"/>
      <c r="T8" s="93"/>
      <c r="U8" s="93"/>
      <c r="V8" s="81"/>
      <c r="W8" s="81"/>
      <c r="X8" s="81"/>
      <c r="Y8" s="81"/>
      <c r="Z8" s="82"/>
      <c r="AA8" s="94">
        <v>8</v>
      </c>
      <c r="AB8" s="94"/>
      <c r="AC8" s="80"/>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4" r:id="rId1" display="https://pbs.twimg.com/profile_images/1190196852408365057/ON_LBppj_400x400.png"/>
    <hyperlink ref="F8" r:id="rId2" display="https://pbs.twimg.com/profile_images/1339838210516643840/BxAkOBb4_400x400.jpg"/>
    <hyperlink ref="F3" r:id="rId3" display="https://pbs.twimg.com/profile_images/1407943350976647168/OGaF8xtq_400x400.jpg"/>
    <hyperlink ref="F5" r:id="rId4" display="https://pbs.twimg.com/profile_images/1438038689100312584/fJqF816d_400x400.jpg"/>
    <hyperlink ref="F6" r:id="rId5" display="https://pbs.twimg.com/profile_images/1442527480582008838/oCs3N3Vz_400x400.jpg"/>
    <hyperlink ref="F7" r:id="rId6" display="https://pbs.twimg.com/profile_images/1414516530444918789/beTToWCu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9" t="s">
        <v>39</v>
      </c>
      <c r="C1" s="60"/>
      <c r="D1" s="60"/>
      <c r="E1" s="61"/>
      <c r="F1" s="58" t="s">
        <v>43</v>
      </c>
      <c r="G1" s="62" t="s">
        <v>44</v>
      </c>
      <c r="H1" s="63"/>
      <c r="I1" s="64" t="s">
        <v>40</v>
      </c>
      <c r="J1" s="65"/>
      <c r="K1" s="66" t="s">
        <v>42</v>
      </c>
      <c r="L1" s="67"/>
      <c r="M1" s="67"/>
      <c r="N1" s="67"/>
      <c r="O1" s="67"/>
      <c r="P1" s="67"/>
      <c r="Q1" s="67"/>
      <c r="R1" s="67"/>
      <c r="S1" s="67"/>
      <c r="T1" s="67"/>
      <c r="U1" s="67"/>
      <c r="V1" s="67"/>
      <c r="W1" s="67"/>
      <c r="X1" s="67"/>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68"/>
      <c r="H3" s="68"/>
      <c r="I3" s="56"/>
      <c r="J3" s="56"/>
      <c r="K3" s="47"/>
      <c r="L3" s="47"/>
      <c r="M3" s="47"/>
      <c r="N3" s="47"/>
      <c r="O3" s="47"/>
      <c r="P3" s="47"/>
      <c r="Q3" s="47"/>
      <c r="R3" s="47"/>
      <c r="S3" s="47"/>
      <c r="T3" s="47"/>
      <c r="U3" s="47"/>
      <c r="V3" s="47"/>
      <c r="W3" s="48"/>
      <c r="X3" s="48"/>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1</v>
      </c>
      <c r="E2" s="3">
        <f>COUNTIF(Vertices[Degree],"&gt;= "&amp;D2)-COUNTIF(Vertices[Degree],"&gt;="&amp;D3)</f>
        <v>1</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35"/>
      <c r="B3" s="35"/>
      <c r="D3" s="33">
        <f aca="true" t="shared" si="1" ref="D3:D26">D2+($D$57-$D$2)/BinDivisor</f>
        <v>1.0909090909090908</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c r="B4" s="35"/>
      <c r="D4" s="33">
        <f t="shared" si="1"/>
        <v>1.1818181818181817</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1.2727272727272725</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1.3636363636363633</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1.4545454545454541</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1.545454545454545</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1.6363636363636358</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1.7272727272727266</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1.8181818181818175</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1.9090909090909083</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1.9999999999999991</v>
      </c>
      <c r="E13" s="3">
        <f>COUNTIF(Vertices[Degree],"&gt;= "&amp;D13)-COUNTIF(Vertices[Degree],"&gt;="&amp;D14)</f>
        <v>1</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2.09090909090909</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2.1818181818181808</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2.2727272727272716</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2.3636363636363624</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2.4545454545454533</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2.545454545454544</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2.636363636363635</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2.7272727272727257</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2.8181818181818166</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2.9090909090909074</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2.9999999999999982</v>
      </c>
      <c r="E24" s="3">
        <f>COUNTIF(Vertices[Degree],"&gt;= "&amp;D24)-COUNTIF(Vertices[Degree],"&gt;="&amp;D25)</f>
        <v>1</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3.090909090909089</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3.18181818181818</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72"/>
      <c r="B27" s="72"/>
      <c r="D27" s="33"/>
      <c r="E27" s="3">
        <f>COUNTIF(Vertices[Degree],"&gt;= "&amp;D27)-COUNTIF(Vertices[Degree],"&gt;="&amp;D28)</f>
        <v>-3</v>
      </c>
      <c r="F27" s="69"/>
      <c r="G27" s="70">
        <f>COUNTIF(Vertices[In-Degree],"&gt;= "&amp;F27)-COUNTIF(Vertices[In-Degree],"&gt;="&amp;F28)</f>
        <v>0</v>
      </c>
      <c r="H27" s="69"/>
      <c r="I27" s="70">
        <f>COUNTIF(Vertices[Out-Degree],"&gt;= "&amp;H27)-COUNTIF(Vertices[Out-Degree],"&gt;="&amp;H28)</f>
        <v>0</v>
      </c>
      <c r="J27" s="69"/>
      <c r="K27" s="70">
        <f>COUNTIF(Vertices[Betweenness Centrality],"&gt;= "&amp;J27)-COUNTIF(Vertices[Betweenness Centrality],"&gt;="&amp;J28)</f>
        <v>0</v>
      </c>
      <c r="L27" s="69"/>
      <c r="M27" s="70">
        <f>COUNTIF(Vertices[Closeness Centrality],"&gt;= "&amp;L27)-COUNTIF(Vertices[Closeness Centrality],"&gt;="&amp;L28)</f>
        <v>0</v>
      </c>
      <c r="N27" s="69"/>
      <c r="O27" s="70">
        <f>COUNTIF(Vertices[Eigenvector Centrality],"&gt;= "&amp;N27)-COUNTIF(Vertices[Eigenvector Centrality],"&gt;="&amp;N28)</f>
        <v>0</v>
      </c>
      <c r="P27" s="69"/>
      <c r="Q27" s="70">
        <f>COUNTIF(Vertices[Eigenvector Centrality],"&gt;= "&amp;P27)-COUNTIF(Vertices[Eigenvector Centrality],"&gt;="&amp;P28)</f>
        <v>0</v>
      </c>
      <c r="R27" s="69"/>
      <c r="S27" s="71">
        <f>COUNTIF(Vertices[Clustering Coefficient],"&gt;= "&amp;R27)-COUNTIF(Vertices[Clustering Coefficient],"&gt;="&amp;R28)</f>
        <v>0</v>
      </c>
      <c r="T27" s="69"/>
      <c r="U27" s="70">
        <f ca="1">COUNTIF(Vertices[Clustering Coefficient],"&gt;= "&amp;T27)-COUNTIF(Vertices[Clustering Coefficient],"&gt;="&amp;T28)</f>
        <v>0</v>
      </c>
    </row>
    <row r="28" spans="1:21" ht="15">
      <c r="A28" s="35"/>
      <c r="B28" s="35"/>
      <c r="D28" s="33">
        <f>D26+($D$57-$D$2)/BinDivisor</f>
        <v>3.2727272727272707</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35"/>
      <c r="B29" s="35"/>
      <c r="D29" s="33"/>
      <c r="E29" s="3">
        <f>COUNTIF(Vertices[Degree],"&gt;= "&amp;D29)-COUNTIF(Vertices[Degree],"&gt;="&amp;D30)</f>
        <v>0</v>
      </c>
      <c r="F29" s="69"/>
      <c r="G29" s="70">
        <f>COUNTIF(Vertices[In-Degree],"&gt;= "&amp;F29)-COUNTIF(Vertices[In-Degree],"&gt;="&amp;F30)</f>
        <v>0</v>
      </c>
      <c r="H29" s="69"/>
      <c r="I29" s="70">
        <f>COUNTIF(Vertices[Out-Degree],"&gt;= "&amp;H29)-COUNTIF(Vertices[Out-Degree],"&gt;="&amp;H30)</f>
        <v>0</v>
      </c>
      <c r="J29" s="69"/>
      <c r="K29" s="70">
        <f>COUNTIF(Vertices[Betweenness Centrality],"&gt;= "&amp;J29)-COUNTIF(Vertices[Betweenness Centrality],"&gt;="&amp;J30)</f>
        <v>0</v>
      </c>
      <c r="L29" s="69"/>
      <c r="M29" s="70">
        <f>COUNTIF(Vertices[Closeness Centrality],"&gt;= "&amp;L29)-COUNTIF(Vertices[Closeness Centrality],"&gt;="&amp;L30)</f>
        <v>0</v>
      </c>
      <c r="N29" s="69"/>
      <c r="O29" s="70">
        <f>COUNTIF(Vertices[Eigenvector Centrality],"&gt;= "&amp;N29)-COUNTIF(Vertices[Eigenvector Centrality],"&gt;="&amp;N30)</f>
        <v>0</v>
      </c>
      <c r="P29" s="69"/>
      <c r="Q29" s="70">
        <f>COUNTIF(Vertices[Eigenvector Centrality],"&gt;= "&amp;P29)-COUNTIF(Vertices[Eigenvector Centrality],"&gt;="&amp;P30)</f>
        <v>0</v>
      </c>
      <c r="R29" s="69"/>
      <c r="S29" s="71">
        <f>COUNTIF(Vertices[Clustering Coefficient],"&gt;= "&amp;R29)-COUNTIF(Vertices[Clustering Coefficient],"&gt;="&amp;R30)</f>
        <v>0</v>
      </c>
      <c r="T29" s="69"/>
      <c r="U29" s="70">
        <f>COUNTIF(Vertices[Clustering Coefficient],"&gt;= "&amp;T29)-COUNTIF(Vertices[Clustering Coefficient],"&gt;="&amp;T30)</f>
        <v>0</v>
      </c>
    </row>
    <row r="30" spans="1:21" ht="15">
      <c r="A30" s="35"/>
      <c r="B30" s="35"/>
      <c r="D30" s="33"/>
      <c r="E30" s="3">
        <f>COUNTIF(Vertices[Degree],"&gt;= "&amp;D30)-COUNTIF(Vertices[Degree],"&gt;="&amp;D31)</f>
        <v>0</v>
      </c>
      <c r="F30" s="69"/>
      <c r="G30" s="70">
        <f>COUNTIF(Vertices[In-Degree],"&gt;= "&amp;F30)-COUNTIF(Vertices[In-Degree],"&gt;="&amp;F31)</f>
        <v>0</v>
      </c>
      <c r="H30" s="69"/>
      <c r="I30" s="70">
        <f>COUNTIF(Vertices[Out-Degree],"&gt;= "&amp;H30)-COUNTIF(Vertices[Out-Degree],"&gt;="&amp;H31)</f>
        <v>0</v>
      </c>
      <c r="J30" s="69"/>
      <c r="K30" s="70">
        <f>COUNTIF(Vertices[Betweenness Centrality],"&gt;= "&amp;J30)-COUNTIF(Vertices[Betweenness Centrality],"&gt;="&amp;J31)</f>
        <v>0</v>
      </c>
      <c r="L30" s="69"/>
      <c r="M30" s="70">
        <f>COUNTIF(Vertices[Closeness Centrality],"&gt;= "&amp;L30)-COUNTIF(Vertices[Closeness Centrality],"&gt;="&amp;L31)</f>
        <v>0</v>
      </c>
      <c r="N30" s="69"/>
      <c r="O30" s="70">
        <f>COUNTIF(Vertices[Eigenvector Centrality],"&gt;= "&amp;N30)-COUNTIF(Vertices[Eigenvector Centrality],"&gt;="&amp;N31)</f>
        <v>0</v>
      </c>
      <c r="P30" s="69"/>
      <c r="Q30" s="70">
        <f>COUNTIF(Vertices[Eigenvector Centrality],"&gt;= "&amp;P30)-COUNTIF(Vertices[Eigenvector Centrality],"&gt;="&amp;P31)</f>
        <v>0</v>
      </c>
      <c r="R30" s="69"/>
      <c r="S30" s="71">
        <f>COUNTIF(Vertices[Clustering Coefficient],"&gt;= "&amp;R30)-COUNTIF(Vertices[Clustering Coefficient],"&gt;="&amp;R31)</f>
        <v>0</v>
      </c>
      <c r="T30" s="69"/>
      <c r="U30" s="70">
        <f>COUNTIF(Vertices[Clustering Coefficient],"&gt;= "&amp;T30)-COUNTIF(Vertices[Clustering Coefficient],"&gt;="&amp;T31)</f>
        <v>0</v>
      </c>
    </row>
    <row r="31" spans="1:21" ht="15">
      <c r="A31" s="35"/>
      <c r="B31" s="35"/>
      <c r="D31" s="33"/>
      <c r="E31" s="3">
        <f>COUNTIF(Vertices[Degree],"&gt;= "&amp;D31)-COUNTIF(Vertices[Degree],"&gt;="&amp;D32)</f>
        <v>0</v>
      </c>
      <c r="F31" s="69"/>
      <c r="G31" s="70">
        <f>COUNTIF(Vertices[In-Degree],"&gt;= "&amp;F31)-COUNTIF(Vertices[In-Degree],"&gt;="&amp;F32)</f>
        <v>0</v>
      </c>
      <c r="H31" s="69"/>
      <c r="I31" s="70">
        <f>COUNTIF(Vertices[Out-Degree],"&gt;= "&amp;H31)-COUNTIF(Vertices[Out-Degree],"&gt;="&amp;H32)</f>
        <v>0</v>
      </c>
      <c r="J31" s="69"/>
      <c r="K31" s="70">
        <f>COUNTIF(Vertices[Betweenness Centrality],"&gt;= "&amp;J31)-COUNTIF(Vertices[Betweenness Centrality],"&gt;="&amp;J32)</f>
        <v>0</v>
      </c>
      <c r="L31" s="69"/>
      <c r="M31" s="70">
        <f>COUNTIF(Vertices[Closeness Centrality],"&gt;= "&amp;L31)-COUNTIF(Vertices[Closeness Centrality],"&gt;="&amp;L32)</f>
        <v>0</v>
      </c>
      <c r="N31" s="69"/>
      <c r="O31" s="70">
        <f>COUNTIF(Vertices[Eigenvector Centrality],"&gt;= "&amp;N31)-COUNTIF(Vertices[Eigenvector Centrality],"&gt;="&amp;N32)</f>
        <v>0</v>
      </c>
      <c r="P31" s="69"/>
      <c r="Q31" s="70">
        <f>COUNTIF(Vertices[Eigenvector Centrality],"&gt;= "&amp;P31)-COUNTIF(Vertices[Eigenvector Centrality],"&gt;="&amp;P32)</f>
        <v>0</v>
      </c>
      <c r="R31" s="69"/>
      <c r="S31" s="71">
        <f>COUNTIF(Vertices[Clustering Coefficient],"&gt;= "&amp;R31)-COUNTIF(Vertices[Clustering Coefficient],"&gt;="&amp;R32)</f>
        <v>0</v>
      </c>
      <c r="T31" s="69"/>
      <c r="U31" s="70">
        <f>COUNTIF(Vertices[Clustering Coefficient],"&gt;= "&amp;T31)-COUNTIF(Vertices[Clustering Coefficient],"&gt;="&amp;T32)</f>
        <v>0</v>
      </c>
    </row>
    <row r="32" spans="1:21" ht="15">
      <c r="A32" s="35"/>
      <c r="B32" s="35"/>
      <c r="D32" s="33"/>
      <c r="E32" s="3">
        <f>COUNTIF(Vertices[Degree],"&gt;= "&amp;D32)-COUNTIF(Vertices[Degree],"&gt;="&amp;D33)</f>
        <v>0</v>
      </c>
      <c r="F32" s="69"/>
      <c r="G32" s="70">
        <f>COUNTIF(Vertices[In-Degree],"&gt;= "&amp;F32)-COUNTIF(Vertices[In-Degree],"&gt;="&amp;F33)</f>
        <v>0</v>
      </c>
      <c r="H32" s="69"/>
      <c r="I32" s="70">
        <f>COUNTIF(Vertices[Out-Degree],"&gt;= "&amp;H32)-COUNTIF(Vertices[Out-Degree],"&gt;="&amp;H33)</f>
        <v>0</v>
      </c>
      <c r="J32" s="69"/>
      <c r="K32" s="70">
        <f>COUNTIF(Vertices[Betweenness Centrality],"&gt;= "&amp;J32)-COUNTIF(Vertices[Betweenness Centrality],"&gt;="&amp;J33)</f>
        <v>0</v>
      </c>
      <c r="L32" s="69"/>
      <c r="M32" s="70">
        <f>COUNTIF(Vertices[Closeness Centrality],"&gt;= "&amp;L32)-COUNTIF(Vertices[Closeness Centrality],"&gt;="&amp;L33)</f>
        <v>0</v>
      </c>
      <c r="N32" s="69"/>
      <c r="O32" s="70">
        <f>COUNTIF(Vertices[Eigenvector Centrality],"&gt;= "&amp;N32)-COUNTIF(Vertices[Eigenvector Centrality],"&gt;="&amp;N33)</f>
        <v>0</v>
      </c>
      <c r="P32" s="69"/>
      <c r="Q32" s="70">
        <f>COUNTIF(Vertices[Eigenvector Centrality],"&gt;= "&amp;P32)-COUNTIF(Vertices[Eigenvector Centrality],"&gt;="&amp;P33)</f>
        <v>0</v>
      </c>
      <c r="R32" s="69"/>
      <c r="S32" s="71">
        <f>COUNTIF(Vertices[Clustering Coefficient],"&gt;= "&amp;R32)-COUNTIF(Vertices[Clustering Coefficient],"&gt;="&amp;R33)</f>
        <v>0</v>
      </c>
      <c r="T32" s="69"/>
      <c r="U32" s="70">
        <f>COUNTIF(Vertices[Clustering Coefficient],"&gt;= "&amp;T32)-COUNTIF(Vertices[Clustering Coefficient],"&gt;="&amp;T33)</f>
        <v>0</v>
      </c>
    </row>
    <row r="33" spans="1:21" ht="15">
      <c r="A33" s="72"/>
      <c r="B33" s="72"/>
      <c r="D33" s="33"/>
      <c r="E33" s="3">
        <f>COUNTIF(Vertices[Degree],"&gt;= "&amp;D33)-COUNTIF(Vertices[Degree],"&gt;="&amp;D38)</f>
        <v>0</v>
      </c>
      <c r="F33" s="69"/>
      <c r="G33" s="70">
        <f>COUNTIF(Vertices[In-Degree],"&gt;= "&amp;F33)-COUNTIF(Vertices[In-Degree],"&gt;="&amp;F38)</f>
        <v>0</v>
      </c>
      <c r="H33" s="69"/>
      <c r="I33" s="70">
        <f>COUNTIF(Vertices[Out-Degree],"&gt;= "&amp;H33)-COUNTIF(Vertices[Out-Degree],"&gt;="&amp;H38)</f>
        <v>0</v>
      </c>
      <c r="J33" s="69"/>
      <c r="K33" s="70">
        <f>COUNTIF(Vertices[Betweenness Centrality],"&gt;= "&amp;J33)-COUNTIF(Vertices[Betweenness Centrality],"&gt;="&amp;J38)</f>
        <v>0</v>
      </c>
      <c r="L33" s="69"/>
      <c r="M33" s="70">
        <f>COUNTIF(Vertices[Closeness Centrality],"&gt;= "&amp;L33)-COUNTIF(Vertices[Closeness Centrality],"&gt;="&amp;L38)</f>
        <v>0</v>
      </c>
      <c r="N33" s="69"/>
      <c r="O33" s="70">
        <f>COUNTIF(Vertices[Eigenvector Centrality],"&gt;= "&amp;N33)-COUNTIF(Vertices[Eigenvector Centrality],"&gt;="&amp;N38)</f>
        <v>0</v>
      </c>
      <c r="P33" s="69"/>
      <c r="Q33" s="70">
        <f>COUNTIF(Vertices[Eigenvector Centrality],"&gt;= "&amp;P33)-COUNTIF(Vertices[Eigenvector Centrality],"&gt;="&amp;P38)</f>
        <v>0</v>
      </c>
      <c r="R33" s="69"/>
      <c r="S33" s="71">
        <f>COUNTIF(Vertices[Clustering Coefficient],"&gt;= "&amp;R33)-COUNTIF(Vertices[Clustering Coefficient],"&gt;="&amp;R38)</f>
        <v>0</v>
      </c>
      <c r="T33" s="69"/>
      <c r="U33" s="70">
        <f>COUNTIF(Vertices[Clustering Coefficient],"&gt;= "&amp;T33)-COUNTIF(Vertices[Clustering Coefficient],"&gt;="&amp;T38)</f>
        <v>0</v>
      </c>
    </row>
    <row r="34" spans="1:21" ht="15">
      <c r="A34" s="35"/>
      <c r="B34" s="35"/>
      <c r="D34" s="33"/>
      <c r="E34" s="3">
        <f>COUNTIF(Vertices[Degree],"&gt;= "&amp;D34)-COUNTIF(Vertices[Degree],"&gt;="&amp;D35)</f>
        <v>0</v>
      </c>
      <c r="F34" s="69"/>
      <c r="G34" s="70">
        <f>COUNTIF(Vertices[In-Degree],"&gt;= "&amp;F34)-COUNTIF(Vertices[In-Degree],"&gt;="&amp;F35)</f>
        <v>0</v>
      </c>
      <c r="H34" s="69"/>
      <c r="I34" s="70">
        <f>COUNTIF(Vertices[Out-Degree],"&gt;= "&amp;H34)-COUNTIF(Vertices[Out-Degree],"&gt;="&amp;H35)</f>
        <v>0</v>
      </c>
      <c r="J34" s="69"/>
      <c r="K34" s="70">
        <f>COUNTIF(Vertices[Betweenness Centrality],"&gt;= "&amp;J34)-COUNTIF(Vertices[Betweenness Centrality],"&gt;="&amp;J35)</f>
        <v>0</v>
      </c>
      <c r="L34" s="69"/>
      <c r="M34" s="70">
        <f>COUNTIF(Vertices[Closeness Centrality],"&gt;= "&amp;L34)-COUNTIF(Vertices[Closeness Centrality],"&gt;="&amp;L35)</f>
        <v>0</v>
      </c>
      <c r="N34" s="69"/>
      <c r="O34" s="70">
        <f>COUNTIF(Vertices[Eigenvector Centrality],"&gt;= "&amp;N34)-COUNTIF(Vertices[Eigenvector Centrality],"&gt;="&amp;N35)</f>
        <v>0</v>
      </c>
      <c r="P34" s="69"/>
      <c r="Q34" s="70">
        <f>COUNTIF(Vertices[Eigenvector Centrality],"&gt;= "&amp;P34)-COUNTIF(Vertices[Eigenvector Centrality],"&gt;="&amp;P35)</f>
        <v>0</v>
      </c>
      <c r="R34" s="69"/>
      <c r="S34" s="71">
        <f>COUNTIF(Vertices[Clustering Coefficient],"&gt;= "&amp;R34)-COUNTIF(Vertices[Clustering Coefficient],"&gt;="&amp;R35)</f>
        <v>0</v>
      </c>
      <c r="T34" s="69"/>
      <c r="U34" s="70">
        <f>COUNTIF(Vertices[Clustering Coefficient],"&gt;= "&amp;T34)-COUNTIF(Vertices[Clustering Coefficient],"&gt;="&amp;T35)</f>
        <v>0</v>
      </c>
    </row>
    <row r="35" spans="1:21" ht="15">
      <c r="A35" s="35"/>
      <c r="B35" s="35"/>
      <c r="D35" s="33"/>
      <c r="E35" s="3">
        <f>COUNTIF(Vertices[Degree],"&gt;= "&amp;D35)-COUNTIF(Vertices[Degree],"&gt;="&amp;D36)</f>
        <v>0</v>
      </c>
      <c r="F35" s="69"/>
      <c r="G35" s="70">
        <f>COUNTIF(Vertices[In-Degree],"&gt;= "&amp;F35)-COUNTIF(Vertices[In-Degree],"&gt;="&amp;F36)</f>
        <v>0</v>
      </c>
      <c r="H35" s="69"/>
      <c r="I35" s="70">
        <f>COUNTIF(Vertices[Out-Degree],"&gt;= "&amp;H35)-COUNTIF(Vertices[Out-Degree],"&gt;="&amp;H36)</f>
        <v>0</v>
      </c>
      <c r="J35" s="69"/>
      <c r="K35" s="70">
        <f>COUNTIF(Vertices[Betweenness Centrality],"&gt;= "&amp;J35)-COUNTIF(Vertices[Betweenness Centrality],"&gt;="&amp;J36)</f>
        <v>0</v>
      </c>
      <c r="L35" s="69"/>
      <c r="M35" s="70">
        <f>COUNTIF(Vertices[Closeness Centrality],"&gt;= "&amp;L35)-COUNTIF(Vertices[Closeness Centrality],"&gt;="&amp;L36)</f>
        <v>0</v>
      </c>
      <c r="N35" s="69"/>
      <c r="O35" s="70">
        <f>COUNTIF(Vertices[Eigenvector Centrality],"&gt;= "&amp;N35)-COUNTIF(Vertices[Eigenvector Centrality],"&gt;="&amp;N36)</f>
        <v>0</v>
      </c>
      <c r="P35" s="69"/>
      <c r="Q35" s="70">
        <f>COUNTIF(Vertices[Eigenvector Centrality],"&gt;= "&amp;P35)-COUNTIF(Vertices[Eigenvector Centrality],"&gt;="&amp;P36)</f>
        <v>0</v>
      </c>
      <c r="R35" s="69"/>
      <c r="S35" s="71">
        <f>COUNTIF(Vertices[Clustering Coefficient],"&gt;= "&amp;R35)-COUNTIF(Vertices[Clustering Coefficient],"&gt;="&amp;R36)</f>
        <v>0</v>
      </c>
      <c r="T35" s="69"/>
      <c r="U35" s="70">
        <f>COUNTIF(Vertices[Clustering Coefficient],"&gt;= "&amp;T35)-COUNTIF(Vertices[Clustering Coefficient],"&gt;="&amp;T36)</f>
        <v>0</v>
      </c>
    </row>
    <row r="36" spans="1:21" ht="15">
      <c r="A36" s="35"/>
      <c r="B36" s="35"/>
      <c r="D36" s="33"/>
      <c r="E36" s="3">
        <f>COUNTIF(Vertices[Degree],"&gt;= "&amp;D36)-COUNTIF(Vertices[Degree],"&gt;="&amp;D37)</f>
        <v>0</v>
      </c>
      <c r="F36" s="69"/>
      <c r="G36" s="70">
        <f>COUNTIF(Vertices[In-Degree],"&gt;= "&amp;F36)-COUNTIF(Vertices[In-Degree],"&gt;="&amp;F37)</f>
        <v>0</v>
      </c>
      <c r="H36" s="69"/>
      <c r="I36" s="70">
        <f>COUNTIF(Vertices[Out-Degree],"&gt;= "&amp;H36)-COUNTIF(Vertices[Out-Degree],"&gt;="&amp;H37)</f>
        <v>0</v>
      </c>
      <c r="J36" s="69"/>
      <c r="K36" s="70">
        <f>COUNTIF(Vertices[Betweenness Centrality],"&gt;= "&amp;J36)-COUNTIF(Vertices[Betweenness Centrality],"&gt;="&amp;J37)</f>
        <v>0</v>
      </c>
      <c r="L36" s="69"/>
      <c r="M36" s="70">
        <f>COUNTIF(Vertices[Closeness Centrality],"&gt;= "&amp;L36)-COUNTIF(Vertices[Closeness Centrality],"&gt;="&amp;L37)</f>
        <v>0</v>
      </c>
      <c r="N36" s="69"/>
      <c r="O36" s="70">
        <f>COUNTIF(Vertices[Eigenvector Centrality],"&gt;= "&amp;N36)-COUNTIF(Vertices[Eigenvector Centrality],"&gt;="&amp;N37)</f>
        <v>0</v>
      </c>
      <c r="P36" s="69"/>
      <c r="Q36" s="70">
        <f>COUNTIF(Vertices[Eigenvector Centrality],"&gt;= "&amp;P36)-COUNTIF(Vertices[Eigenvector Centrality],"&gt;="&amp;P37)</f>
        <v>0</v>
      </c>
      <c r="R36" s="69"/>
      <c r="S36" s="71">
        <f>COUNTIF(Vertices[Clustering Coefficient],"&gt;= "&amp;R36)-COUNTIF(Vertices[Clustering Coefficient],"&gt;="&amp;R37)</f>
        <v>0</v>
      </c>
      <c r="T36" s="69"/>
      <c r="U36" s="70">
        <f>COUNTIF(Vertices[Clustering Coefficient],"&gt;= "&amp;T36)-COUNTIF(Vertices[Clustering Coefficient],"&gt;="&amp;T37)</f>
        <v>0</v>
      </c>
    </row>
    <row r="37" spans="1:21" ht="15">
      <c r="A37" s="72"/>
      <c r="B37" s="72"/>
      <c r="D37" s="33"/>
      <c r="E37" s="3">
        <f>COUNTIF(Vertices[Degree],"&gt;= "&amp;D37)-COUNTIF(Vertices[Degree],"&gt;="&amp;D38)</f>
        <v>0</v>
      </c>
      <c r="F37" s="69"/>
      <c r="G37" s="70">
        <f>COUNTIF(Vertices[In-Degree],"&gt;= "&amp;F37)-COUNTIF(Vertices[In-Degree],"&gt;="&amp;F38)</f>
        <v>0</v>
      </c>
      <c r="H37" s="69"/>
      <c r="I37" s="70">
        <f>COUNTIF(Vertices[Out-Degree],"&gt;= "&amp;H37)-COUNTIF(Vertices[Out-Degree],"&gt;="&amp;H38)</f>
        <v>0</v>
      </c>
      <c r="J37" s="69"/>
      <c r="K37" s="70">
        <f>COUNTIF(Vertices[Betweenness Centrality],"&gt;= "&amp;J37)-COUNTIF(Vertices[Betweenness Centrality],"&gt;="&amp;J38)</f>
        <v>0</v>
      </c>
      <c r="L37" s="69"/>
      <c r="M37" s="70">
        <f>COUNTIF(Vertices[Closeness Centrality],"&gt;= "&amp;L37)-COUNTIF(Vertices[Closeness Centrality],"&gt;="&amp;L38)</f>
        <v>0</v>
      </c>
      <c r="N37" s="69"/>
      <c r="O37" s="70">
        <f>COUNTIF(Vertices[Eigenvector Centrality],"&gt;= "&amp;N37)-COUNTIF(Vertices[Eigenvector Centrality],"&gt;="&amp;N38)</f>
        <v>0</v>
      </c>
      <c r="P37" s="69"/>
      <c r="Q37" s="70">
        <f>COUNTIF(Vertices[Eigenvector Centrality],"&gt;= "&amp;P37)-COUNTIF(Vertices[Eigenvector Centrality],"&gt;="&amp;P38)</f>
        <v>0</v>
      </c>
      <c r="R37" s="69"/>
      <c r="S37" s="71">
        <f>COUNTIF(Vertices[Clustering Coefficient],"&gt;= "&amp;R37)-COUNTIF(Vertices[Clustering Coefficient],"&gt;="&amp;R38)</f>
        <v>0</v>
      </c>
      <c r="T37" s="69"/>
      <c r="U37" s="70">
        <f>COUNTIF(Vertices[Clustering Coefficient],"&gt;= "&amp;T37)-COUNTIF(Vertices[Clustering Coefficient],"&gt;="&amp;T38)</f>
        <v>0</v>
      </c>
    </row>
    <row r="38" spans="1:21" ht="15">
      <c r="A38" s="72"/>
      <c r="B38" s="72"/>
      <c r="D38" s="33"/>
      <c r="E38" s="3">
        <f>COUNTIF(Vertices[Degree],"&gt;= "&amp;D38)-COUNTIF(Vertices[Degree],"&gt;="&amp;D40)</f>
        <v>-3</v>
      </c>
      <c r="F38" s="69"/>
      <c r="G38" s="70">
        <f>COUNTIF(Vertices[In-Degree],"&gt;= "&amp;F38)-COUNTIF(Vertices[In-Degree],"&gt;="&amp;F40)</f>
        <v>0</v>
      </c>
      <c r="H38" s="69"/>
      <c r="I38" s="70">
        <f>COUNTIF(Vertices[Out-Degree],"&gt;= "&amp;H38)-COUNTIF(Vertices[Out-Degree],"&gt;="&amp;H40)</f>
        <v>0</v>
      </c>
      <c r="J38" s="69"/>
      <c r="K38" s="70">
        <f>COUNTIF(Vertices[Betweenness Centrality],"&gt;= "&amp;J38)-COUNTIF(Vertices[Betweenness Centrality],"&gt;="&amp;J40)</f>
        <v>0</v>
      </c>
      <c r="L38" s="69"/>
      <c r="M38" s="70">
        <f>COUNTIF(Vertices[Closeness Centrality],"&gt;= "&amp;L38)-COUNTIF(Vertices[Closeness Centrality],"&gt;="&amp;L40)</f>
        <v>0</v>
      </c>
      <c r="N38" s="69"/>
      <c r="O38" s="70">
        <f>COUNTIF(Vertices[Eigenvector Centrality],"&gt;= "&amp;N38)-COUNTIF(Vertices[Eigenvector Centrality],"&gt;="&amp;N40)</f>
        <v>0</v>
      </c>
      <c r="P38" s="69"/>
      <c r="Q38" s="70">
        <f>COUNTIF(Vertices[Eigenvector Centrality],"&gt;= "&amp;P38)-COUNTIF(Vertices[Eigenvector Centrality],"&gt;="&amp;P40)</f>
        <v>0</v>
      </c>
      <c r="R38" s="69"/>
      <c r="S38" s="71">
        <f>COUNTIF(Vertices[Clustering Coefficient],"&gt;= "&amp;R38)-COUNTIF(Vertices[Clustering Coefficient],"&gt;="&amp;R40)</f>
        <v>0</v>
      </c>
      <c r="T38" s="69"/>
      <c r="U38" s="70">
        <f ca="1">COUNTIF(Vertices[Clustering Coefficient],"&gt;= "&amp;T38)-COUNTIF(Vertices[Clustering Coefficient],"&gt;="&amp;T40)</f>
        <v>0</v>
      </c>
    </row>
    <row r="39" spans="1:21" ht="15">
      <c r="A39" s="72"/>
      <c r="B39" s="72"/>
      <c r="D39" s="33"/>
      <c r="E39" s="3">
        <f>COUNTIF(Vertices[Degree],"&gt;= "&amp;D39)-COUNTIF(Vertices[Degree],"&gt;="&amp;D40)</f>
        <v>-3</v>
      </c>
      <c r="F39" s="69"/>
      <c r="G39" s="70">
        <f>COUNTIF(Vertices[In-Degree],"&gt;= "&amp;F39)-COUNTIF(Vertices[In-Degree],"&gt;="&amp;F40)</f>
        <v>0</v>
      </c>
      <c r="H39" s="69"/>
      <c r="I39" s="70">
        <f>COUNTIF(Vertices[Out-Degree],"&gt;= "&amp;H39)-COUNTIF(Vertices[Out-Degree],"&gt;="&amp;H40)</f>
        <v>0</v>
      </c>
      <c r="J39" s="69"/>
      <c r="K39" s="70">
        <f>COUNTIF(Vertices[Betweenness Centrality],"&gt;= "&amp;J39)-COUNTIF(Vertices[Betweenness Centrality],"&gt;="&amp;J40)</f>
        <v>0</v>
      </c>
      <c r="L39" s="69"/>
      <c r="M39" s="70">
        <f>COUNTIF(Vertices[Closeness Centrality],"&gt;= "&amp;L39)-COUNTIF(Vertices[Closeness Centrality],"&gt;="&amp;L40)</f>
        <v>0</v>
      </c>
      <c r="N39" s="69"/>
      <c r="O39" s="70">
        <f>COUNTIF(Vertices[Eigenvector Centrality],"&gt;= "&amp;N39)-COUNTIF(Vertices[Eigenvector Centrality],"&gt;="&amp;N40)</f>
        <v>0</v>
      </c>
      <c r="P39" s="69"/>
      <c r="Q39" s="70">
        <f>COUNTIF(Vertices[Eigenvector Centrality],"&gt;= "&amp;P39)-COUNTIF(Vertices[Eigenvector Centrality],"&gt;="&amp;P40)</f>
        <v>0</v>
      </c>
      <c r="R39" s="69"/>
      <c r="S39" s="71">
        <f>COUNTIF(Vertices[Clustering Coefficient],"&gt;= "&amp;R39)-COUNTIF(Vertices[Clustering Coefficient],"&gt;="&amp;R40)</f>
        <v>0</v>
      </c>
      <c r="T39" s="69"/>
      <c r="U39" s="70">
        <f ca="1">COUNTIF(Vertices[Clustering Coefficient],"&gt;= "&amp;T39)-COUNTIF(Vertices[Clustering Coefficient],"&gt;="&amp;T40)</f>
        <v>0</v>
      </c>
    </row>
    <row r="40" spans="4:21" ht="15">
      <c r="D40" s="33">
        <f>D28+($D$57-$D$2)/BinDivisor</f>
        <v>3.3636363636363615</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3.4545454545454524</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3.545454545454543</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3.636363636363634</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3.727272727272725</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3.8181818181818157</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3.9090909090909065</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3.9999999999999973</v>
      </c>
      <c r="E47" s="3">
        <f>COUNTIF(Vertices[Degree],"&gt;= "&amp;D47)-COUNTIF(Vertices[Degree],"&gt;="&amp;D48)</f>
        <v>1</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4.090909090909088</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4.181818181818179</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4.27272727272727</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4.363636363636361</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4.4545454545454515</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4.545454545454542</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4.636363636363633</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f>IF(COUNT(Vertices[Degree])&gt;0,D2,NoMetricMessage)</f>
        <v>1</v>
      </c>
      <c r="D55" s="33">
        <f t="shared" si="10"/>
        <v>4.727272727272724</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f>IF(COUNT(Vertices[Degree])&gt;0,D57,NoMetricMessage)</f>
        <v>6</v>
      </c>
      <c r="D56" s="33">
        <f t="shared" si="10"/>
        <v>4.818181818181815</v>
      </c>
      <c r="E56" s="3">
        <f>COUNTIF(Vertices[Degree],"&gt;= "&amp;D56)-COUNTIF(Vertices[Degree],"&gt;="&amp;D57)</f>
        <v>1</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f>_xlfn.IFERROR(AVERAGE(Vertices[Degree]),NoMetricMessage)</f>
        <v>3.5</v>
      </c>
      <c r="D57" s="33">
        <f>MAX(Vertices[Degree])</f>
        <v>6</v>
      </c>
      <c r="E57" s="3">
        <f>COUNTIF(Vertices[Degree],"&gt;= "&amp;D57)-COUNTIF(Vertices[Degree],"&gt;="&amp;D58)</f>
        <v>1</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f>_xlfn.IFERROR(MEDIAN(Vertices[Degree]),NoMetricMessage)</f>
        <v>3.5</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191</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212</v>
      </c>
    </row>
    <row r="9" spans="1:11" ht="409.5">
      <c r="A9"/>
      <c r="B9">
        <v>3</v>
      </c>
      <c r="C9">
        <v>4</v>
      </c>
      <c r="D9" t="s">
        <v>62</v>
      </c>
      <c r="E9" t="s">
        <v>62</v>
      </c>
      <c r="H9" t="s">
        <v>74</v>
      </c>
      <c r="J9" t="s">
        <v>181</v>
      </c>
      <c r="K9" s="13" t="s">
        <v>204</v>
      </c>
    </row>
    <row r="10" spans="1:11" ht="409.5">
      <c r="A10"/>
      <c r="B10">
        <v>4</v>
      </c>
      <c r="D10" t="s">
        <v>63</v>
      </c>
      <c r="E10" t="s">
        <v>63</v>
      </c>
      <c r="H10" t="s">
        <v>75</v>
      </c>
      <c r="J10" t="s">
        <v>183</v>
      </c>
      <c r="K10" s="96" t="s">
        <v>205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2021-10-29T18:40:12Z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