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<sst xmlns="http://schemas.openxmlformats.org/spreadsheetml/2006/main" count="7103" uniqueCount="1502">
  <si>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</si>
  <si>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</si>
  <si>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</si>
  <si>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</si>
  <si>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</si>
  <si>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</si>
  <si>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</si>
  <si>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</si>
  <si>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</si>
  <si>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</si>
  <si>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</si>
  <si>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</si>
  <si>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</si>
  <si>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</si>
  <si>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</si>
  <si>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</si>
  <si>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</si>
  <si>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</si>
  <si>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</si>
  <si>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</si>
  <si>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</si>
  <si>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</si>
  <si>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</si>
  <si>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</si>
  <si>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</si>
  <si>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</si>
  <si>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</si>
  <si>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</si>
  <si>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</si>
  <si>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</si>
  <si>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</si>
  <si>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</si>
  <si>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</si>
  <si>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</si>
  <si>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</si>
  <si>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</si>
  <si>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</si>
  <si>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</si>
  <si>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</si>
  <si>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</si>
  <si>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</si>
  <si>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</si>
  <si>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</si>
  <si>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</si>
  <si>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</si>
  <si>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</si>
  <si>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</si>
  <si>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</si>
  <si>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</si>
  <si>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</si>
  <si>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</si>
  <si>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</si>
  <si>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</si>
  <si>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</si>
  <si>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</si>
  <si>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</si>
  <si>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</si>
  <si>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</si>
  <si>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</si>
  <si>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</si>
  <si>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</si>
  <si>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</si>
  <si>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</si>
  <si>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</si>
  <si>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</si>
  <si>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</si>
  <si>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</si>
  <si>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</si>
  <si>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</si>
  <si>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</si>
  <si>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</si>
  <si>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</si>
  <si>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</si>
  <si>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</si>
  <si>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</si>
  <si>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</si>
  <si>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</si>
  <si>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</si>
  <si>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</si>
  <si>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</si>
  <si>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</si>
  <si>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</si>
  <si>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</si>
  <si>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</si>
  <si>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</si>
  <si>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</si>
  <si>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</si>
  <si>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</si>
  <si>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</si>
  <si>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</si>
  <si>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</si>
  <si>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</si>
  <si>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</si>
  <si>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</si>
  <si>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</si>
  <si>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</si>
  <si>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</si>
  <si>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</si>
  <si>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</si>
  <si>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</si>
  <si>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</si>
  <si>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</si>
  <si>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</si>
  <si>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</si>
  <si>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</si>
  <si>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</si>
  <si>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</si>
  <si>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</si>
  <si>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</si>
  <si>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</si>
  <si>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</si>
  <si>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</si>
  <si>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</si>
  <si>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</si>
  <si>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</si>
  <si>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</si>
  <si>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</si>
  <si>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</si>
  <si>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</si>
  <si>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</si>
  <si>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</si>
  <si>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</si>
  <si>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</si>
  <si>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</si>
  <si>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</si>
  <si>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</si>
  <si>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</si>
  <si>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</si>
  <si>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</si>
  <si>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</si>
  <si>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</si>
  <si>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</si>
  <si>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</si>
  <si>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</si>
  <si>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</si>
  <si>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</si>
  <si>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</si>
  <si>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</si>
  <si>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</si>
  <si>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</si>
  <si>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</si>
  <si>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</si>
  <si>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</si>
  <si>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</si>
  <si>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</si>
  <si>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</si>
  <si>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</si>
  <si>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</si>
  <si>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</si>
  <si>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</si>
  <si>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</si>
  <si>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</si>
  <si>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</si>
  <si>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</si>
  <si>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</si>
  <si>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</si>
  <si>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</si>
  <si>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</si>
  <si>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</si>
  <si>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</si>
  <si>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</si>
  <si>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</si>
  <si>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</si>
  <si>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</si>
  <si>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</si>
  <si>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</si>
  <si>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</si>
  <si>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</si>
  <si>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</si>
  <si>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</si>
  <si>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</si>
  <si>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</si>
  <si>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</si>
  <si>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</si>
  <si>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</si>
  <si>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</si>
  <si>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</si>
  <si>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</si>
  <si>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</si>
  <si>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</si>
  <si>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</si>
  <si>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</si>
  <si>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</si>
  <si>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</si>
  <si>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</si>
  <si>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</si>
  <si>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</si>
  <si>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</si>
  <si>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</si>
  <si>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</si>
  <si>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</si>
  <si>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</si>
  <si>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</si>
  <si>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</si>
  <si>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</si>
  <si>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</si>
  <si>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</si>
  <si>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</si>
  <si>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Edge Weight</t>
  </si>
  <si>
    <t>Edge Type</t>
  </si>
  <si>
    <t>Edit Comment</t>
  </si>
  <si>
    <t>Edit Size</t>
  </si>
  <si>
    <t>Marketplace_of_ideas</t>
  </si>
  <si>
    <t>Joel Mokyr</t>
  </si>
  <si>
    <t>movable type</t>
  </si>
  <si>
    <t>printing press</t>
  </si>
  <si>
    <t>freedom of religion</t>
  </si>
  <si>
    <t>religion</t>
  </si>
  <si>
    <t>Virginia State Pharmacy Board v. Virginia Citizens Consumer Council</t>
  </si>
  <si>
    <t>Freedom of speech in the United States</t>
  </si>
  <si>
    <t>Thomas Jefferson</t>
  </si>
  <si>
    <t>President of the United States</t>
  </si>
  <si>
    <t>Sedition Act of 1918</t>
  </si>
  <si>
    <t>Brandenburg v. Ohio</t>
  </si>
  <si>
    <t>William O. Douglas</t>
  </si>
  <si>
    <t>Abrams v. United States</t>
  </si>
  <si>
    <t>Oliver Wendell Holmes Jr.</t>
  </si>
  <si>
    <t>Supreme Court of the United States</t>
  </si>
  <si>
    <t>Citizens United v. FEC</t>
  </si>
  <si>
    <t>John Stuart Mill</t>
  </si>
  <si>
    <t>Areopagitica</t>
  </si>
  <si>
    <t>liberal democracy</t>
  </si>
  <si>
    <t>On Liberty</t>
  </si>
  <si>
    <t>freedom of the press</t>
  </si>
  <si>
    <t>John Milton</t>
  </si>
  <si>
    <t>truth</t>
  </si>
  <si>
    <t>Economics</t>
  </si>
  <si>
    <t>metaphor</t>
  </si>
  <si>
    <t>analogy</t>
  </si>
  <si>
    <t>Argument to moderation</t>
  </si>
  <si>
    <t>Republic of Letters</t>
  </si>
  <si>
    <t>Latin</t>
  </si>
  <si>
    <t>free market</t>
  </si>
  <si>
    <t>United States v. Rumely</t>
  </si>
  <si>
    <t>patent law</t>
  </si>
  <si>
    <t>freedom of expression</t>
  </si>
  <si>
    <t>Article-Article</t>
  </si>
  <si>
    <t>Hyperlink</t>
  </si>
  <si>
    <t>Custom Menu Item Text</t>
  </si>
  <si>
    <t>Custom Menu Item Action</t>
  </si>
  <si>
    <t>Vertex Type</t>
  </si>
  <si>
    <t>Content</t>
  </si>
  <si>
    <t>Age</t>
  </si>
  <si>
    <t>Gini Coefficient</t>
  </si>
  <si>
    <t>Nr Revisions</t>
  </si>
  <si>
    <t>URL</t>
  </si>
  <si>
    <t>https://upload.wikimedia.org/wikipedia/commons/2/2d/Face_detail%2C_Douglas_dons_robes_of_Supreme_Court_Justice._Washington%2C_D.C.%2C_April_17._William_Orville_Douglas%2C_40_year_old_successor_to_retired_Justice_Louis_D._Brandeis%2C_today_donned_the_robes_of_an_LCCN2016875459_%28cropped%29.tif</t>
  </si>
  <si>
    <t>Open Wiki Page for This Article</t>
  </si>
  <si>
    <t>http://en.wikipedia.org/wiki/Republic of Letters</t>
  </si>
  <si>
    <t>http://en.wikipedia.org/wiki/Joel Mokyr</t>
  </si>
  <si>
    <t>http://en.wikipedia.org/wiki/movable type</t>
  </si>
  <si>
    <t>http://en.wikipedia.org/wiki/printing press</t>
  </si>
  <si>
    <t>http://en.wikipedia.org/wiki/freedom of religion</t>
  </si>
  <si>
    <t>http://en.wikipedia.org/wiki/Virginia State Pharmacy Board v. Virginia Citizens Consumer Council</t>
  </si>
  <si>
    <t>http://en.wikipedia.org/wiki/Supreme Court of the United States</t>
  </si>
  <si>
    <t>http://en.wikipedia.org/wiki/free market</t>
  </si>
  <si>
    <t>http://en.wikipedia.org/wiki/Thomas Jefferson</t>
  </si>
  <si>
    <t>http://en.wikipedia.org/wiki/Freedom of speech in the United States</t>
  </si>
  <si>
    <t>http://en.wikipedia.org/wiki/President of the United States</t>
  </si>
  <si>
    <t>http://en.wikipedia.org/wiki/Brandenburg v. Ohio</t>
  </si>
  <si>
    <t>http://en.wikipedia.org/wiki/United States v. Rumely</t>
  </si>
  <si>
    <t>http://en.wikipedia.org/wiki/Sedition Act of 1918</t>
  </si>
  <si>
    <t>http://en.wikipedia.org/wiki/William O. Douglas</t>
  </si>
  <si>
    <t>http://en.wikipedia.org/wiki/Abrams v. United States</t>
  </si>
  <si>
    <t>http://en.wikipedia.org/wiki/Oliver Wendell Holmes Jr.</t>
  </si>
  <si>
    <t>http://en.wikipedia.org/wiki/Citizens United v. FEC</t>
  </si>
  <si>
    <t>http://en.wikipedia.org/wiki/John Stuart Mill</t>
  </si>
  <si>
    <t>http://en.wikipedia.org/wiki/liberal democracy</t>
  </si>
  <si>
    <t>http://en.wikipedia.org/wiki/freedom of the press</t>
  </si>
  <si>
    <t>http://en.wikipedia.org/wiki/On Liberty</t>
  </si>
  <si>
    <t>http://en.wikipedia.org/wiki/John Milton</t>
  </si>
  <si>
    <t>http://en.wikipedia.org/wiki/patent law</t>
  </si>
  <si>
    <t>http://en.wikipedia.org/wiki/freedom of expression</t>
  </si>
  <si>
    <t>http://en.wikipedia.org/wiki/Argument to moderation</t>
  </si>
  <si>
    <t>Article</t>
  </si>
  <si>
    <t>Truth is the property of being in accord with fact or reality. In everyday language, truth is typically ascribed to things that aim to represent reality or otherwise correspond to it, such as beliefs, propositions, and declarative sentences.Truth is usually held to be the opposite of falsehood. The concept of truth is discussed and debated in various contexts, including philosophy, art, theology, and science. Most human activities depend upon the concept, where its nature as a concept is assumed rather than being a subject of discussion; these include most of the sciences, law, journalism, and everyday life. Some philosophers view the concept of truth as basic, and unable to be explained in any terms that are more easily understood than the concept of truth itself. Most commonly, truth is viewed as the correspondence of language or thought to a mind-independent world. This is called the correspondence theory of truth.
Various theories and views of truth continue to be debated among scholars, philosophers, and theologians. There are many different questions about the nature of truth which are still the subject of contemporary debates, such as: How do we define truth? Is it even possible to give an informative definition of truth? What things are truthbearers and are therefore capable of being true or false? Are truth and falsehood bivalent, or are there other truth values? What are the criteria of truth that allow us to identify it and to distinguish it from falsehood? What role does truth play in constituting knowledge? And is truth always absolute, or can it be relative to one's perspective?</t>
  </si>
  <si>
    <t>The marketplace of ideas is a rationale for freedom of expression based on an analogy to the economic concept of a free market. The marketplace of ideas holds that the truth will emerge from the competition of ideas in free, transparent public discourse and concludes that ideas and ideologies will be culled according to their superiority or inferiority and widespread acceptance among the population. The concept is often applied to discussions of patent law as well as freedom of the press and the responsibilities of the media in a liberal democracy.
Support for competing ideas and robust debate can be found in the philosophy of John Milton in his work Areopagitica in 1644 and also John Stuart Mill in his book On Liberty in 1859. However, the more precise metaphor of a marketplace of ideas comes from the jurisprudence of the Supreme Court of the United States. The first reference to the "free trade in ideas" within "the competition of the market" appears in Justice Oliver Wendell Holmes Jr.'s dissent in Abrams v. United States. The actual phrase "marketplace of ideas" first appears in a concurring opinion by Justice William O. Douglas in the Supreme Court decision United States v. Rumely in 1953: "Like the publishers of newspapers, magazines, or books, this publisher bids for the minds of men in the market place of ideas". The Supreme Court's 1969 decision in Brandenburg v. Ohio enshrined the marketplace of ideas as the dominant public policy in American free speech law (that is, against which narrow exceptions to freedom of speech must be justified by specific countervailing public policies). While the previous cases dealt with natural persons, the 1976 decision Virginia State Pharmacy Board v. Virginia Citizens Consumer Council expanded it to corporations by creating a curtailed corporate commercial speech right, striking down a government regulation of advertising in the process. It has not been seriously questioned since in United States jurisprudence, but the legacy of those decisions have led to subsequent decisions like Citizens United v. FEC that curtailed the government's ability to regulate corporate speech and much more expansive advertising campaigns, commercial and political than Americans had experienced previously.The general idea that free speech should be tolerated because it will lead toward the truth has a long history. English poet John Milton suggested that restricting speech was not necessary because "in a free and open encounter" truth would prevail. President Thomas Jefferson argued that it is safe to tolerate "error of opinion [...] where reason is left free to combat it". Fredrick Siebert echoed the idea that free expression is self-correcting in Four Theories of the Press: "Let all with something to say be free to express themselves. The true and sound will survive. The false and unsound will be vanquished. Government should keep out of the battle and not weigh the odds in favor of one side or the other". These writers did not rely on the economic analogy to a market.
If beliefs such as religions are considered as ideas, the marketplace of ideas concept favors a marketplace of religions rather than forcing a state religion or forbidding incompatible beliefs. In this sense, it provides a rationale for freedom of religion.In recent years, questions have arisen regarding the existence of markets in ideas. Several scholars have noted differences between the way ideas are produced and consumed and the way more traditional goods are produced and consumed. It has also been argued that the idea of the marketplace of ideas as applied to religion "incorrectly assumes a level playing field" among religions. In addition, the idea of a marketplace of ideas has been applied to the study of scientific research as a social institution.Economic historian Joel Mokyr argues in his 2017 book A Culture of Growth: The Origins of the Modern Economy that political fragmentation in Europe (the presence of a large number of European states) made it possible for heterodox ideas to thrive, as entrepreneurs, innovators, ideologues, and heretics could  easily flee to a neighboring state in the event that the one state would try to suppress their ideas and activities. This is what set Europe apart from the technologically advanced, large unitary empires such as China and India. China had both a printing press and movable type, and India had similar levels scientific and technological achievement as Europe in 1700, yet the Industrial Revolution would occur in Europe, not China or India. In Europe, political fragmentation was coupled with an "integrated market for ideas" where Europe's intellectuals used the lingua franca of Latin, had a shared intellectual basis in Europe's classical heritage and the pan-European institution of the Republic of Letters.</t>
  </si>
  <si>
    <t>The Republic of Letters (Respublica literaria) is the long-distance  intellectual community in the late 17th and 18th centuries in Europe and the Americas. It fostered communication among the intellectuals of the Age of Enlightenment, or philosophes as they were called in France.  The Republic of Letters emerged in the 17th century as a self-proclaimed community of scholars and literary figures that stretched across national boundaries but respected differences in language and culture.  These communities that transcended national boundaries formed the basis of a metaphysical Republic.  Because of societal constraints on women, the Republic of Letters consisted mostly of men. As such, many scholars use "Republic of Letters" and "men of letters" interchangeably.The circulation of handwritten letters was necessary for its function because it enabled intellectuals to correspond with each other from great distances. All citizens of the 17th-century Republic of Letters corresponded by letter, exchanged published papers and pamphlets, and considered it their duty to bring others into the Republic through the expansion of correspondence.The first known occurrence of the term in its Latin form (Respublica literaria) is in a letter by Francesco Barbaro to Poggio Bracciolini dated July 6, 1417; it was used increasingly in the 16th and 17th, so that by the end of that century it featured in the titles of several important journals.  Currently, the consensus is that Pierre Bayle first translated the term in his journal Nouvelles de la République des Lettres in 1684.  But there are some historians who disagree and some have gone so far as to say that its origin dates back to Plato's Republic.  Part of the difficulty in determining its origin is that, unlike an academy or literary society, it existed only in the minds of its members.Historians are presently debating the importance of the Republic of Letters in influencing the Enlightenment. Today, most Anglo-American historians, whatever their point of entry to debate, occupy a common ground: the Republic of Letters and the Enlightenment were distinct.</t>
  </si>
  <si>
    <t xml:space="preserve">Joel Mokyr (born 26 July 1946) is a Netherlands-born American-Israeli economic historian. He is a professor of economics and history at Northwestern University, where he has taught since 1974; in 1994 he was named the Robert H. Strotz Professor of Arts and Sciences. He is also a Sackler Professorial Fellow at the University of Tel Aviv's Eitan Berglas School of Economics.
</t>
  </si>
  <si>
    <t>Movable type (US English; moveable type in British English) is the system and technology of printing and typography that uses movable components to reproduce the elements of a document (usually individual alphanumeric characters or punctuation marks) usually on the medium of paper.
The world's first movable type printing technology for printing paper books was made of porcelain materials and was invented around AD 1040 in China during the Northern Song Dynasty by the inventor Bi Sheng (990–1051). The oldest extant book printed with movable metal type, Jikji, was printed in Korea in 1377 during the Goryeo dynasty.
The diffusion of both movable-type systems was, to some degree, limited to primarily East Asia. The development of the printing press in Europe may have been influenced by various sporadic reports of movable type technology brought back to Europe by returning business people and missionaries to China. Some of these medieval European accounts are still preserved in the library archives of the Vatican and Oxford University among many others.Around 1450, Johannes Gutenberg introduced the metal movable-type printing press in Europe, along with innovations in casting the type based on a matrix and hand mould. The small number of alphabetic characters needed for European languages was an important factor. Gutenberg was the first to create his type pieces from an alloy of lead, tin, and antimony—and these materials remained standard for 550 years.For alphabetic scripts, movable-type page setting was quicker than woodblock printing. The metal type pieces were more durable and the lettering was more uniform, leading to typography and fonts. The high quality and relatively low price of the Gutenberg Bible (1455) established the superiority of movable type in Europe and the use of printing presses spread rapidly. The printing press may be regarded as one of the key factors fostering the Renaissance and due to its effectiveness, its use spread around the globe.
The 19th-century invention of hot metal typesetting and its successors caused movable type to decline in the 20th century.</t>
  </si>
  <si>
    <t xml:space="preserve">A printing press is a mechanical device for applying pressure to an inked surface resting upon a print medium (such as paper or cloth), thereby transferring the ink. It marked a dramatic improvement on earlier printing methods in which the cloth, paper or other medium was brushed or rubbed repeatedly to achieve the transfer of ink, and accelerated the process. Typically used for texts, the invention and global spread of the printing press was one of the most influential events in the second millennium.In Germany, around 1440, goldsmith Johannes Gutenberg invented the printing press, which started the Printing Revolution. Modelled on the design of existing screw presses, a single Renaissance printing press could produce up to 3,600 pages per workday, compared to forty by hand-printing and a few by hand-copying. Gutenberg's newly devised hand mould made possible the precise and rapid creation of metal movable type in large quantities. His two inventions, the hand mould and the printing press, together drastically reduced the cost of printing books and other documents in Europe, particularly for shorter print runs.
From Mainz the printing press spread within several decades to over two hundred cities in a dozen European countries. By 1500, printing presses in operation throughout Western Europe had already produced more than twenty million volumes. In the 16th century, with presses spreading further afield, their output rose tenfold to an estimated 150 to 200 million copies. The operation of a press became synonymous with the enterprise of printing, and lent its name to a new medium of expression and communication, "the press".In Renaissance Europe, the arrival of mechanical movable type printing introduced the era of mass communication, which permanently altered the structure of society. The relatively unrestricted circulation of information and (revolutionary) ideas transcended borders, captured the masses in the Reformation and threatened the power of political and religious authorities. The sharp increase in literacy broke the monopoly of the literate elite on education and learning and bolstered the emerging middle class. Across Europe, the increasing cultural self-awareness of its peoples led to the rise of proto-nationalism, and accelerated by the development of European vernacular languages, to the detriment of Latin's status as lingua franca. In the 19th century, the replacement of the hand-operated Gutenberg-style press by steam-powered rotary presses allowed printing on an industrial scale.
</t>
  </si>
  <si>
    <t>Latin (latīnum, [laˈtiːnʊ̃] or lingua latīna, [ˈlɪŋɡʷa laˈtiːna]) is a classical language belonging to the Italic branch of the Indo-European languages. Latin was originally spoken in the area around Rome, known as Latium. Through the power of the Roman Republic, it became the dominant language in Italy, and subsequently throughout the western Roman Empire. Latin has contributed many words to the English language. In particular, Latin (and Ancient Greek) roots are used in English descriptions of theology, the sciences, medicine, and law. 
By the late Roman Republic (75 BC), Old Latin had been standardised into Classical Latin. Vulgar Latin was the colloquial form spoken during the same time and attested in inscriptions and the works of comic playwrights like Plautus and Terence and author Petronius. Late Latin is the written language from the 3rd century; its colloquial form Vulgar Latin developed in the 6th to 9th centuries into the Romance languages, such as Italian, Sardinian, Venetian, Neapolitan, Sicilian, Piedmontese, Lombard, French, Franco-Provençal, Occitan, Corsican, Ladin, Friulan, Romansh, Catalan/Valencian, Aragonese, Spanish, Asturian, Galician, and Portuguese. Medieval Latin was used as a literary language from the 9th century to the Renaissance which used Renaissance Latin. Later, Early Modern Latin and New Latin evolved. Latin was the language of international communication, scholarship and science until well into the 18th century, when vernaculars (including the Romance languages) supplanted it. Ecclesiastical Latin remains the official language of the Holy See and the Roman Rite of the Catholic Church.
Latin is a highly inflected language, with three distinct genders, six or seven noun cases, five declensions, four verb conjugations, six tenses, three persons, three moods, two voices, two or three aspects, and two numbers. The Latin alphabet is derived from the Etruscan and Greek alphabets and ultimately from the Phoenician alphabet.</t>
  </si>
  <si>
    <t>Freedom of religion or religious liberty is a principle that supports the freedom of an individual or community, in public or private, to manifest religion or belief in teaching, practice, worship, and observance. It also includes the freedom to change one's religion or beliefs, "the right not to profess any religion or belief" or "not to practise a religion".Freedom of religion is considered by many people and most nations to be a fundamental human right. In a country with a state religion, freedom of religion is generally considered to mean that the government permits religious practices of other sects besides the state religion, and does not persecute believers in other faiths.
Freedom of belief is different. It allows the right to believe what a person, group or religion wishes, but it does not necessarily allow the right to practice the religion or belief openly and outwardly in a public manner, a central facet of religious freedom.</t>
  </si>
  <si>
    <t>Religion is a social-cultural system of designated behaviors and practices, morals, worldviews, texts, sanctified places, prophecies, ethics, or organizations, that relates humanity to supernatural, transcendental, and spiritual elements. However, there is no scholarly consensus over what precisely constitutes a religion.Different religions may or may not contain various elements ranging from the divine, sacred things, faith, a supernatural being or supernatural beings or "some sort of ultimacy and transcendence that will provide norms and power for the rest of life". Religious practices may include rituals, sermons, commemoration or veneration (of deities and/or saints), sacrifices, festivals, feasts, trances, initiations, funerary services, matrimonial services, meditation, prayer, music, art, dance, public service, or other aspects of human culture. Religions have sacred histories and narratives, which may be preserved in sacred scriptures, and symbols and holy places, that aim mostly to give a meaning to life. Religions may contain symbolic stories, which are sometimes said by followers to be true, that have the side purpose of explaining the origin of life, the universe, and other things. Traditionally, faith, in addition to reason, has been considered a source of religious beliefs.There are an estimated 10,000 distinct religions worldwide. About 84% of the world's population is affiliated with Christianity, Islam, Hinduism, Buddhism, or some form of folk religion. The religiously unaffiliated demographic includes those who do not identify with any particular religion, atheists, and agnostics. While the religiously unaffiliated have grown globally, many of the religiously unaffiliated still have various religious beliefs.The study of religion encompasses a wide variety of academic disciplines, including theology, comparative religion and social scientific studies. Theories of religion offer various explanations for the origins and workings of religion, including the ontological foundations of religious being and belief.</t>
  </si>
  <si>
    <t>Virginia State Pharmacy Board v. Virginia Citizens Consumer Council, 425 U.S. 748 (1976), was a case in which the United States Supreme Court held that a state could not limit pharmacists’ right to provide information about prescription drug prices.  This was an important case in determining the application of the First Amendment to commercial speech.</t>
  </si>
  <si>
    <t>The Supreme Court of the United States (SCOTUS) is the highest court in the federal judiciary of the United States of America. It has ultimate (and largely discretionary) appellate jurisdiction over all federal and state court cases that involve a point of federal law, and original jurisdiction over a narrow range of cases, specifically "all Cases affecting Ambassadors, other public Ministers and Consuls, and those in which a State shall be Party". The Court holds the power of judicial review, the ability to invalidate a statute for violating a provision of the Constitution. It is also able to strike down presidential directives for violating either the Constitution or statutory law. However, it may act only within the context of a case in an area of law over which it has jurisdiction. The Court may decide cases having political overtones, but it has ruled that it does not have power to decide non-justiciable political questions.
Established by Article Three of the United States Constitution, the composition and procedures of the Supreme Court were initially established by the 1st Congress through the Judiciary Act of 1789. As later set by the Judiciary Act of 1869, the Court consists of the chief justice of the United States and eight associate justices. Each justice has lifetime tenure, meaning they remain on the Court until they resign, retire, die, or are removed from office. When a vacancy occurs, the president, with the advice and consent of the Senate, appoints a new justice. Each justice has a single vote in deciding the cases argued before it. When in majority, the chief justice decides who writes the opinion of the court; otherwise, the most senior justice in the majority assigns the task of writing the opinion.
The Court meets in the Supreme Court Building in Washington, D.C. Its law enforcement arm is the Supreme Court Police.</t>
  </si>
  <si>
    <t xml:space="preserve">In economics, a free market is a system in which the prices for goods and services are self-regulated by the open market and by consumers. In a free market, the laws and forces of supply and demand are free from any intervention by a government or other authority, and from all forms of economic privilege, monopolies and artificial scarcities. Proponents of the concept of free market contrast it with a regulated market in which a government intervenes in supply and demand through various methods such as tariffs used to restrict trade and to protect the local economy. In an idealized free-market economy, prices for goods and services are set freely by the forces of supply and demand and are allowed to reach their point of equilibrium without intervention by government policy.
Scholars contrast the concept of a free market with the concept of a coordinated market in fields of study such as political economy, new institutional economics, economic sociology and political science. All of these fields emphasize the importance in currently existing market systems of rule-making institutions external to the simple forces of supply and demand which create space for those forces to operate to control productive output and distribution. Although free markets are commonly associated with capitalism within a market economy in contemporary usage and popular culture, free markets have also been advocated by anarchists, socialists and some proponents of cooperatives and advocates of profit sharing.Criticism of the theoretical concept may regard systems with significant market power, inequality of bargaining power, or information asymmetry as less than free, with regulation being necessary to control those imbalances in order to allow markets to function more efficiently as well as produce more desirable social outcomes.
</t>
  </si>
  <si>
    <t>Thomas Jefferson (April 13, 1743 – July 4, 1826) was an American statesman, diplomat, lawyer, architect, philosopher, and Founding Father who served as the third president of the United States from 1801 to 1809. He had previously served as the second vice president of the United States between 1797 and 1801. The principal author of the Declaration of Independence, Jefferson was a proponent of democracy, republicanism, and individual rights, motivating American colonists to break from the Kingdom of Great Britain and form a new nation; he produced formative documents and decisions at both the state and national levels.
During the American Revolution, Jefferson represented Virginia in the Continental Congress that adopted the Declaration of Independence. As a Virginia legislator, he drafted a state law for religious freedom. He served as the second Governor of Virginia from 1779 to 1781, during the American Revolutionary War. In 1785, Jefferson was appointed the United States Minister to France, and subsequently, the nation's first Secretary of State under President George Washington from 1790 to 1793. Jefferson and James Madison organized the Democratic-Republican Party to oppose the Federalist Party during the formation of the First Party System. With Madison, he anonymously wrote the provocative Kentucky and Virginia Resolutions in 1798 and 1799, which sought to strengthen states' rights by nullifying the federal Alien and Sedition Acts.
As president, Jefferson pursued the nation's shipping and trade interests against Barbary pirates and aggressive British trade policies. Starting in 1803, Jefferson promoted a western expansionist policy, organizing the Louisiana Purchase which doubled the nation's land area. To make room for settlement, Jefferson began a controversial process of Indian tribal removal from the newly acquired territory. As a result of peace negotiations with France, his administration reduced military forces. Jefferson was reelected in 1804. His second term was beset with difficulties at home, including the trial of former vice president Aaron Burr. In 1807, American foreign trade was diminished when Jefferson implemented the Embargo Act in response to British threats to U.S. shipping. The same year, Jefferson signed the Act Prohibiting Importation of Slaves.
Jefferson, while primarily a planter, lawyer and politician, mastered many disciplines, which ranged from surveying and mathematics to horticulture and mechanics. He was an architect in the classical tradition. Jefferson's keen interest in religion and philosophy led to his presidency of the American Philosophical Society; he shunned organized religion but was influenced by both Christianity and deism. A philologist, Jefferson knew several languages. He was a prolific letter writer and corresponded with many prominent people. Among his books is Notes on the State of Virginia (1785), considered perhaps the most important American book published before 1800. Jefferson championed the ideals, values, and teachings of the Enlightenment.
During his lifetime, Jefferson claimed ownership of over 600 slaves, who were kept in his household and on his plantations. Since Jefferson's time, controversy has revolved around his relationship with Sally Hemings, a mixed-race enslaved woman and his late wife's half-sister. According to DNA evidence from surviving descendants and oral history Jefferson probably fathered at least six children with Hemings, including four that survived to adulthood.Evidence suggests that Jefferson started the relationship with Hemings when they were in Paris, where she arrived at the age of 14, when Jefferson was 44. By the time she returned to the United States at 16, she was pregnant.After retiring from public office, Jefferson founded the University of Virginia. Like his sometime friend and colleague John Adams, Jefferson died on Independence Day, July 4, 1826. Presidential scholars and historians generally praise Jefferson's public achievements, including his advocacy of religious freedom and tolerance in Virginia. Although some modern scholars have been critical of his stance on slavery, Jefferson continues to rank highly, among the top ten U.S. presidents.</t>
  </si>
  <si>
    <t>In the United States, freedom of speech and expression is strongly protected from government restrictions by the First Amendment to the United States Constitution, many state constitutions, and state and federal laws. Freedom of speech, also called free speech, means the free and public expression of opinions without censorship, interference and restraint by the government. The term "freedom of speech" embedded in the First Amendment encompasses the decision what to say as well as what not to say. The Supreme Court of the United States has recognized several categories of speech that are given lesser or no protection by the First Amendment and has recognized that governments may enact reasonable time, place, or manner restrictions on speech. The First Amendment's constitutional right of free speech, which is applicable to state and local governments under the incorporation doctrine, prevents only government restrictions on speech, not restrictions imposed by private individuals or businesses unless they are acting on behalf of the government. However, laws may restrict the ability of private businesses and individuals from restricting the speech of others, such as employment laws that restrict employers' ability to prevent employees from disclosing their salary with coworkers or attempting to organize a labor union.The First Amendment's freedom of speech right not only proscribes most government restrictions on the content of speech and ability to speak, but also protects the right to receive information, prohibits most government restrictions or burdens that discriminate between speakers, restricts the tort liability of individuals for certain speech, and prevents the government from requiring individuals and corporations to speak or finance certain types of speech with which they do not agree.Categories of speech that are given lesser or no protection by the First Amendment include obscenity (as determined by the Miller test), fraud, child pornography, speech integral to illegal conduct, speech that incites imminent lawless action, and regulation of commercial speech such as advertising.  Within these limited areas, other limitations on free speech balance rights to free speech and other rights, such as rights for authors over their works (copyright), protection from imminent or potential violence against particular persons, restrictions on the use of untruths to harm others (slander and libel), and communications while a person is in prison. When a speech restriction is challenged in court, it is presumed invalid and the government bears the burden of convincing the court that the restriction is constitutional.</t>
  </si>
  <si>
    <t>The president of the United States (POTUS) is the head of state and head of government of the United States of America. The president directs the executive branch of the federal government and is the commander-in-chief of the United States Armed Forces.
The power of the presidency has grown substantially since its formation, as has the power of the federal government as a whole. While presidential power has ebbed and flowed over time, the presidency has played an increasingly strong role in American political life since the beginning of the 20th century, with a notable expansion during the presidency of Franklin D. Roosevelt. In contemporary times, the president is also looked upon as one of the world's most powerful political figures as the leader of the only remaining global superpower.  As the leader of the nation with the largest economy by nominal GDP, the president possesses significant domestic and international hard and soft power.
Article II of the Constitution establishes the executive branch of the federal government and vests the executive power in the president. The power includes the execution and enforcement of federal law and the responsibility to appoint federal executive, diplomatic, regulatory, and judicial officers.  Based on constitutional provisions empowering the president to appoint and receive ambassadors and conclude treaties with foreign powers, and on subsequent laws enacted by Congress, the modern presidency has primary responsibility for conducting U.S. foreign policy. The role includes responsibility for directing the world's most expensive military, which has the second largest nuclear arsenal.
The president also plays a leading role in federal legislation and domestic policymaking.  As part of the system of checks and balances, Article I, Section 7 of the Constitution gives the president the power to sign or veto federal legislation.  Since modern presidents are also typically viewed as the leaders of their political parties, major policymaking is significantly shaped by the outcome of presidential elections, with presidents taking an active role in promoting their policy priorities to members of Congress who are often electorally dependent on the president.  In recent decades, presidents have also made increasing use of executive orders, agency regulations, and judicial appointments to shape domestic policy.
The president is elected indirectly through the Electoral College to a four-year term, along with the vice president. Under the Twenty-second Amendment, ratified in 1951, no person who has been elected to two presidential terms may be elected to a third. In addition, nine vice presidents have become president by virtue of a president's intra-term death or resignation. In all, 45 individuals have served 46 presidencies spanning 58 full four-year terms.Joe Biden is the 46th and current president of the United States, having assumed office on January 20, 2021.</t>
  </si>
  <si>
    <t>Brandenburg v. Ohio, 395 U.S. 444 (1969), was a landmark decision of the United States Supreme Court interpreting the First Amendment to the U.S. Constitution. The Court held that the government cannot punish inflammatory speech unless that speech is "directed to inciting or producing imminent lawless action and is likely to incite or produce such action". Specifically, the Court struck down Ohio's criminal syndicalism statute, because that statute broadly prohibited the mere advocacy of violence. In the process, Whitney v. California (1927) was explicitly overruled, and doubt was cast on Schenck v. United States (1919), Abrams v. United States (1919), Gitlow v. New York (1925), and Dennis v. United States (1951).</t>
  </si>
  <si>
    <t xml:space="preserve">Areopagitica; A speech of Mr. John Milton for the Liberty of Unlicenc'd Printing, to the Parlament of England is a 1644 prose polemic by the English poet, scholar, and polemical author John Milton opposing licensing and censorship. Areopagitica is among history's most influential and impassioned philosophical defences of the principle of a right to freedom of speech and expression. Many of its expressed principles have formed the basis for modern justifications.
</t>
  </si>
  <si>
    <t>The Sedition Act of 1918  (Pub.L. 65–150, 40 Stat. 553, enacted May 16, 1918) was an Act of the United States Congress that extended the Espionage Act of 1917 to cover a broader range of offenses, notably speech and the expression of opinion that cast the government or the war effort in a negative light or interfered with the sale of government bonds.It forbade the use of "disloyal, profane, scurrilous, or abusive language" about the United States government, its flag, or its armed forces or that caused others to view the American government or its institutions with contempt. Those convicted under the act generally received sentences of imprisonment for five to 20 years. The act also allowed the Postmaster General to refuse to deliver mail that met those same standards for punishable speech or opinion. It applied only to times "when the United States is in war."  The U.S. was in a declared state of war at the time of passage, the First World War. The law was repealed on December 13, 1920.Though the legislation enacted in 1918 is commonly called the Sedition Act, it was actually a set of amendments to the Espionage Act.
Therefore, many studies of the Espionage Act and the Sedition Act find it difficult to report on the two "acts" separately. For example, one historian reports that "some fifteen hundred prosecutions were carried out under the Espionage and Sedition Acts, resulting in more than a thousand convictions." Court decisions do not use the shorthand term Sedition Act, but the correct legal term for the law, the Espionage Act, whether as originally enacted or as amended in 1918.</t>
  </si>
  <si>
    <t>William Orville Douglas (October 16, 1898 – January 19, 1980) was an American jurist and politician who served as an associate justice of the Supreme Court of the United States. Nominated by President Franklin D. Roosevelt, Douglas was confirmed at the age of 40, one of the youngest justices appointed to the court. His term, lasting 36 years and 211 days (1939–75), is the longest in the history of the Supreme Court. In 1975, Time magazine called Douglas "the most doctrinaire and committed civil libertarian ever to sit on the court".After an itinerant childhood, Douglas attended Whitman College on a scholarship. He graduated from Columbia Law School in 1925 and joined the Yale Law School faculty. After serving as the third chairman of the U.S. Securities and Exchange Commission, Douglas was successfully nominated to the Supreme Court, succeeding Justice Louis Brandeis. He was among those seriously considered for the 1944 Democratic vice presidential nomination and was subject to an unsuccessful draft movement prior to the 1948 presidential election. Douglas served on the Court until his retirement in 1975, and was succeeded by John Paul Stevens. Douglas holds a number of records as a Supreme Court justice, including the most opinions.
Douglas wrote the Court's majority opinion in major cases such as United States v. Paramount Pictures, Inc. (1948),  Terminiello v. City of Chicago (1949), Brady v. Maryland (1963), and Griswold v. Connecticut (1965). He wrote notable concurring or dissenting opinions in cases such as Dennis v. United States (1951), Terry v. Ohio (1968), and Brandenburg v. Ohio (1969). He was also known as a strong opponent of the Vietnam War and an ardent advocate of environmentalism.</t>
  </si>
  <si>
    <t>Abrams v. United States, 250 U.S. 616 (1919), was a decision by the Supreme Court of the United States upholding the 1918 Amendment to the Espionage Act of 1917, which made it a criminal offense to urge the curtailment of production of the materials necessary to wage the war against Germany with intent to hinder the progress of the war. The 1918 Amendment is commonly referred to as if it were a separate Act, the Sedition Act of 1918.
The defendants were convicted on the basis of two leaflets they printed and threw from windows of a building in New York City. One leaflet, signed "revolutionists", denounced the sending of American troops to Russia. The second leaflet, written in Yiddish, denounced the war and US efforts to impede the Russian Revolution. It advocated the cessation of the production of weapons to be used against Soviet Russia.
The defendants were charged and convicted of inciting resistance to the war effort and urging curtailment of production of essential war material. They were sentenced to 10 and 20 years in prison.  The Supreme Court ruled, 7–2, that the defendants' freedom of speech, protected by the First Amendment, was not violated. Justice John Hessin Clarke in an opinion for the majority held that the defendants' intent to hinder war production could be inferred from their words, and that Congress had determined such expressions posed an imminent danger. Their conviction was accordingly warranted under the "clear-and-present-danger" standard, derived from the common law and announced in Schenck v. United States and companion cases earlier in 1919. Opinions for a unanimous Court in those cases were written by Justice Oliver Wendell Holmes. In the Abrams case, however, Holmes dissented, rejecting the argument that the defendants' leaflets posed the "clear and present danger" that was true of the defendants in Schenck. In a powerful dissenting opinion joined by Justice Louis Brandeis, he said that the Abrams defendants lacked the specific intent to interfere with the war against Germany, and that they posed no actual risk. He went on to say that even if their acts could be shown to pose a risk of damaging war production, the draconian sentences imposed showed that they were being prosecuted not for their speech, but for their beliefs.</t>
  </si>
  <si>
    <t>Oliver Wendell Holmes Jr. (March 8, 1841 – March 6, 1935) was an American jurist who served as an Associate Justice of the Supreme Court of the United States from 1902 to 1932. Noted for his long service, concise and pithy opinions, and deference to the decisions of elected legislatures, he is one of the most widely cited United States Supreme Court justices in history, particularly for opinions on civil liberties and American constitutional democracy, and is one of the most influential American common law judges, honored during his lifetime in Great Britain as well as the United States. Holmes retired from the court at the age of 90, an unbeaten record for oldest justice in the federal Supreme Court (although John Paul Stevens was only 8 months younger when he retired on April 12, 2010). He previously served as an Associate Justice and as Chief Justice of the Massachusetts Supreme Judicial Court, and was Weld Professor of Law at his alma mater, Harvard Law School.
Profoundly influenced by his experience fighting in the American Civil War, Holmes helped move American legal thinking towards legal realism, as summed up in his maxim: "The life of the law has not been logic; it has been experience." Holmes espoused a form of moral skepticism and opposed the doctrine of natural law, marking a significant shift in American jurisprudence. In one of his most famous opinions, his dissent in Abrams v. United States (1919), he regarded the United States Constitution as "an experiment, as all life is an experiment" and believed that as a consequence "we should be eternally vigilant against attempts to check the expression of opinions that we loathe and believe to be fraught with death." During his tenure on the Supreme Court, to which he was appointed by President Theodore Roosevelt, he supported efforts for economic regulation and advocated broad freedom of speech under the First Amendment, although just as notably swaying from this stance in the infamous case Schenck v. United States in 1919, defending punitive sanctions against draft protestors under a since eternal maxim that “free speech would not protect a man in falsely shouting fire in a theatre and causing a panic”, thus formulating the groundbreaking clear and present danger test for a unanimous court. In later rulings, Holmes’ guard of this distinction proved more stringent than many of his colleagues. His positions as well as his distinctive personality and writing style made him a popular figure, especially with American progressives. His jurisprudence influenced much subsequent American legal thinking, including judicial consensus supporting New Deal regulatory law, and influential schools of pragmatism, critical legal studies, and law and economics. He was one of only a handful of justices to be known as a scholar; The Journal of Legal Studies has identified Holmes as the third-most cited American legal scholar of the 20th century.</t>
  </si>
  <si>
    <t>Citizens United v. Federal Election Commission, 558 U.S. 310 (2010), was a landmark decision of the Supreme Court of the United States concerning campaign finance. It was argued in 2009 and decided in 2010. The Court held that the free speech clause of the First Amendment prohibits the government from restricting independent expenditures for political communications by corporations, including nonprofit corporations, labor unions, and other associations.
The case arose after Citizens United, a conservative non-profit organization, sought to air and advertise a film critical of Democratic presidential candidate Hillary Clinton shortly before the 2008 Democratic primary elections. This would have been a violation of the 2002 Bipartisan Campaign Reform Act, which prohibited any corporation or labor union from making an "electioneering communication" within 30 days of a primary or 60 days of an election, or making any expenditure advocating the election or defeat of a candidate at any time.
In a majority opinion joined by four other justices, Associate Justice Anthony Kennedy held that the Bipartisan Campaign Reform Act's prohibition of all independent expenditures by corporations and unions violated the First Amendment's protection of free speech. The Court overturned Austin v. Michigan Chamber of Commerce (1990), which had allowed different restrictions on speech-related spending based on corporate identity, as well as a portion of McConnell v. FEC (2003) that had restricted corporate spending on electioneering communications. The ruling effectively freed labor unions and corporations to spend money on electioneering communications and to directly advocate for the election or defeat of candidates. In his dissenting opinion, Associate Justice John Paul Stevens argued that the Court's ruling represented "a rejection of the common sense of the American people, who have recognized a need to prevent corporations from undermining self government."The decision remains highly controversial, generating much public discussion and receiving strong support and opposition from various groups. Senator Mitch McConnell commended the decision, arguing that it represented "an important step in the direction of restoring the First Amendment rights". By contrast, President Barack Obama stated that the decision "gives the special interests and their lobbyists even more power in Washington". The ruling had a major impact on campaign finance, allowing unlimited election spending by corporations and labor unions and fueling the rise of Super PACs. Later rulings by the Roberts Court, including McCutcheon v. FEC (2014), would strike down other campaign finance restrictions. Studies show that the Citizens United ruling boosted the electoral success of Republican candidates.</t>
  </si>
  <si>
    <t>John Stuart Mill (20 May 1806 – 7 May 1873), usually cited as J. S. Mill, was an English philosopher, political economist, and civil servant. One of the most influential thinkers in the history of classical liberalism, he contributed widely to social theory, political theory, and political economy. Dubbed "the most influential English-speaking philosopher of the nineteenth century", he conceived of liberty as justifying the freedom of the individual in opposition to unlimited state and social control.Mill was a proponent of utilitarianism, an ethical theory developed by his predecessor Jeremy Bentham. He contributed to the investigation of scientific methodology, though his knowledge of the topic was based on the writings of others, notably William Whewell, John Herschel, and Auguste Comte, and research carried out for Mill by Alexander Bain. He engaged in written debate with Whewell.A member of the Liberal Party and author of the early feminist work The Subjection of Women, Mill was also the second Member of Parliament to call for women's suffrage after Henry Hunt in 1832.</t>
  </si>
  <si>
    <t xml:space="preserve">Liberal democracy, also referred to as Western democracy,  is a political ideology and a form of government in which representative democracy operates under the principles of liberalism. It is characterised by elections between multiple distinct political parties, a separation of powers into different branches of government, the rule of law in everyday life as part of an open society, a market economy with private property, and the equal protection of human rights, civil rights, civil liberties and political freedoms for all people. To define the system in practice, liberal democracies often draw upon a constitution, either codified (such as in the United States) or uncodified (such as in the United Kingdom), to delineate the powers of government and enshrine the social contract. After a period of expansion in the second half of the 20th century, liberal democracy became a prevalent political system in the world.A liberal democracy may take various constitutional forms as it may be a constitutional monarchy (such as Australia, Belgium, Canada, Denmark, Japan, Netherlands, Norway, Spain and the United Kingdom ) or a republic (such as Finland, France, Germany,  India, Italy, Ireland, Singapore, South Korea, and the United States). It may have a parliamentary system (such as Australia, Canada, Germany, India, Israel, Ireland, Italy, and the United Kingdom), a presidential system (such as South Korea and the United States) or a semi-presidential system (such as France, and Romania).
Liberal democracies usually have universal suffrage, granting all adult citizens the right to vote regardless of ethnicity, sex, property ownership, race, age, sexuality, gender, income, social status, or religion. However, historically some countries regarded as liberal democracies have had a more limited franchise. Even today, some countries considered to be liberal democracies do not have truly universal suffrage as those in the United Kingdom serving long prison sentences are unable to vote, a policy which has been ruled a human rights violation by the European Court of Human Rights. According to a study by Coppedge and Reinicke, at least 85% of countries provided for universal suffrage.  Many nations require positive identification before being allowed to vote. For example, in the United States 2/3 of states require their citizens to provide identification to vote.  The decisions made through elections are made not by all of the citizens but rather by those who are members of the electorate and who choose to participate by voting.
The liberal democratic constitution defines the democratic character of the state. The purpose of a constitution is often seen as a limit on the authority of the government. Liberal democracy emphasises the separation of powers, an independent judiciary and a system of checks and balances between branches of government. Liberal democracies are likely to emphasise the importance of the state being a Rechtsstaat, i.e. a state that follows the principle of rule of law. Governmental authority is legitimately exercised only in accordance with written, publicly disclosed laws adopted and enforced in accordance with established procedure. Many democracies use federalism, also known as vertical separation of powers, in order to prevent abuse and increase public input by dividing governing powers between municipal, provincial and national governments (e.g. Germany, where the federal government assumes the main legislative responsibilities and the federated Länder assume many executive tasks).
</t>
  </si>
  <si>
    <t>Freedom of the press or freedom of the media is the principle that communication and expression through various media, including printed and electronic media, especially published materials, should be considered a right to be exercised freely. Such freedom implies the absence of interference from an overreaching state; its preservation may be sought through constitution or other legal protection and security.
Without respect to governmental information, any government may distinguish which materials are public or protected from disclosure to the public. State materials are protected due to either one of two reasons: the classification of information as sensitive, classified or secret, or the relevance of the information to protecting the national interest. Many governments are also subject to "sunshine laws" or freedom of information legislation that are used to define the ambit of national interest and enable citizens to request access to government-held information.
The United Nations' 1948 Universal Declaration of Human Rights states: "Everyone has the right to freedom of opinion and expression; this right includes freedom to hold opinions without interference, and to seek, receive, and impart information and ideas through any media regardless of frontiers".This philosophy is usually accompanied by legislation ensuring various degrees of the  freedom of the scientific research (known as the scientific freedom), the publishing, and the press. The depth to which these laws are entrenched in a country's legal system can go as far down as its constitution. The concept of freedom of speech is often covered by the same laws as freedom of the press, thereby giving equal treatment to spoken and published expression. Sweden was the first country in the world to adopt freedom of the press into its constitution with the Freedom of the Press Act of 1766.</t>
  </si>
  <si>
    <t>On Liberty is a philosophical essay by the English philosopher John Stuart Mill. Published in 1859, it applies Mill's ethical system of utilitarianism to society and state. Mill suggests standards for the relationship between authority and liberty. He emphasizes the importance of individuality, which he considers prerequisite to the higher pleasures—the summum bonum of utilitarianism. Furthermore, Mill asserts that democratic ideals may result in the tyranny of the majority. Among the standards proposed are Mill's three basic liberties of individuals, his three legitimate objections to government intervention, and his two maxims regarding the relationship of the individual to society.
On Liberty was a greatly influential and well-received work. Some classical liberals and libertarians have criticized it for its apparent discontinuity with Utilitarianism, and vagueness in defining the arena within which individuals can contest government infringements on their personal freedom of action. The ideas presented in On Liberty have remained the basis of much political thought. It has remained in print since its initial publication. A copy of On Liberty is passed to the president of the British Liberal Democrats as a symbol of office.Mill's marriage to Harriet Taylor Mill greatly influenced the concepts in On Liberty, which was published shortly after she died.</t>
  </si>
  <si>
    <t>John Milton (9 December 1608 – 8 November 1674) was an English poet and intellectual who served as a civil servant for the Commonwealth of England under its Council of State and later under Oliver Cromwell. He wrote at a time of religious flux and political upheaval, and is best known for his epic poem Paradise Lost (1667). Written in blank verse, Paradise Lost is widely considered to be one of the greatest works of literature ever written.
Writing in English, Latin, Greek, and Italian, he achieved international renown within his lifetime; his celebrated Areopagitica (1644), written in condemnation of pre-publication censorship, is among history's most influential and impassioned defences of freedom of speech and freedom of the press. His desire for freedom extended into his style: he introduced new words (coined from Latin and Ancient Greek) to the English language, and was the first modern writer to employ unrhymed verse outside of the theatre or translations.
William Hayley's 1796 biography called him the "greatest English author", and he remains generally regarded "as one of the preeminent writers in the English language", though critical reception has oscillated in the centuries since his death (often on account of his republicanism). Samuel Johnson praised Paradise Lost as "a poem which...with respect to design may claim the first place, and with respect to performance, the second, among the productions of the human mind", though he (a Tory and recipient of royal patronage) described Milton's politics as those of an "acrimonious and surly republican". Poets such as William Blake, William Wordsworth and Thomas Hardy revered him.</t>
  </si>
  <si>
    <t xml:space="preserve">A patent is a form of intellectual property that gives its owner the legal right to exclude others from making, using, or selling an invention for a limited period of years in exchange for publishing an enabling public disclosure of the invention. In most countries, patent rights fall under private law and the patent holder must sue someone infringing the patent in order to enforce his or her rights. In some industries patents are an essential form of competitive advantage; in others they are irrelevant.The procedure for granting patents, requirements placed on the patentee, and the extent of the exclusive rights vary widely between countries according to national laws and international agreements. Typically, however, a patent application must include one or more claims that define the scope of protection that is being sought. A patent may include many claims, each of which defines a specific property right. These claims must meet various patentability requirements, which in the US include novelty, usefulness, and non-obviousness.Under the World Trade Organization's (WTO) TRIPS Agreement, patents should be available in WTO member states for any invention, in all fields of technology, provided they are new, involve an inventive step, and are capable of industrial application. Nevertheless, there are variations on what is patentable subject matter from country to country, also among WTO member states. TRIPS also provides that the term of protection available should be a minimum of twenty years.
</t>
  </si>
  <si>
    <t>Economics () is the social science that studies how people interact with value; in particular, the production, distribution, and consumption of goods and services.Economics focuses on the behaviour and interactions of economic agents and how economies work. Microeconomics analyzes basic elements in the economy, including individual agents and markets, their interactions, and the outcomes of interactions. Individual agents may include, for example, households, firms, buyers, and sellers. Macroeconomics analyzes the economy as a system where production, consumption, saving, and investment interact,  and factors affecting it: employment of the resources of labour, capital, and land, currency inflation, economic growth, and public policies that have impact on these elements.
Other broad distinctions within economics include those between positive economics, describing "what is", and normative economics, advocating "what ought to be"; between economic theory and applied economics; between rational and behavioural economics; and between mainstream economics and heterodox economics.Economic analysis can be applied throughout society, in real estate, business, finance, health care,engineering
and government. Economic analysis is sometimes also applied to such diverse subjects as crime, education, the family, law, politics, religion, social institutions, war, science, and the environment.</t>
  </si>
  <si>
    <t>A metaphor is a figure of speech that, for rhetorical effect, directly refers to one thing by mentioning another. It may provide (or obscure) clarity or identify hidden similarities between two different ideas. Metaphors are often compared with other types of figurative language, such as antithesis, hyperbole, metonymy and simile. One of the most commonly cited examples of a metaphor in English literature comes from the "All the world's a stage" monologue from As You Like It:
This quotation expresses a metaphor because the world is not literally a stage and humans are not literally actors and actresses playing roles. By asserting that the world is a stage, Shakespeare uses points of comparison between the world and a stage to convey an understanding about the mechanics of the world and the behavior of the people within it.
According to the linguist Anatoly Liberman, "the use of metaphors is relatively late in the modern European languages; it is, in principle, a post-Renaissance phenomenon". In contrast, in the ancient Hebrew psalms (around 1000 B.C.), one finds already vivid and poetic examples of metaphor [the following example given is that of a simile, rather than the intended metaphor]such as, "...He is like a tree planted by streams of water, yielding its fruit in season, whose leaf does not wither." The Lord is my rock, my fortress and my deliverer; my God is my rock, in whom I take refuge, my shield and the horn of my salvation, my stronghold. The Lord is my shepherd, I shall not want. At the other extreme, some recent linguistic theories view all language in essence as metaphorical.The word metaphor itself is a metaphor, coming from a Greek term meaning to "transfer" or "carry across." Metaphors "carry" meaning from one word, image, idea, or situation to another, linking them and creating a metaphor.</t>
  </si>
  <si>
    <t>Analogy (from Greek ἀναλογία, analogia, "proportion", from ana- "upon, according to" [also "against", "anew"] + logos "ratio" [also "word, speech, reckoning"]) is a cognitive process of transferring information or meaning from a particular subject (the analog, or source) to another (the target), or a linguistic expression corresponding to such a process. In a narrower sense, analogy is an inference or an argument from one particular to another particular, as opposed to deduction, induction, and abduction, in which at least one of the premises, or the conclusion, is general rather than particular in nature. The term analogy can also refer to the relation between the source and the target themselves, which is often (though not always) a similarity, as in the biological notion of analogy.
Analogy plays a significant role in problem solving, as well as decision making, argumentation, perception, generalization, memory, creativity, invention, prediction, emotion, explanation, conceptualization and communication. It lies behind basic tasks such as the identification of places, objects and people, for example, in face perception and facial recognition systems. It has been argued that analogy is "the core of cognition". Specific analogical language comprises exemplification, comparisons, metaphors, similes, allegories, and parables, but not metonymy. Phrases like and so on, and the like, as if, and the very word like also rely on an analogical understanding by the receiver of a message including them. Analogy is important not only in ordinary language and common sense (where proverbs and idioms give many examples of its application) but also in science, philosophy, law and the humanities. The concepts of association, comparison, correspondence, mathematical and morphological homology, homomorphism, iconicity, isomorphism, metaphor, resemblance, and similarity are closely related to analogy. In cognitive linguistics, the notion of conceptual metaphor may be equivalent to that of analogy. Analogy is also a basis for any comparative arguments as well as experiments whose results are transmitted to objects that have been not under examination (e.g., experiments on rats when results are applied to humans).
Analogy has been studied and discussed since classical antiquity by philosophers, scientists, theologists and lawyers. The last few decades have shown a renewed interest in analogy, most notably in cognitive science.</t>
  </si>
  <si>
    <t xml:space="preserve">Freedom of speech is a principle that supports the freedom of an individual or a community to articulate their opinions and ideas without fear of retaliation, censorship, or legal sanction.  The term freedom of expression is usually used synonymously but, in legal sense, includes any activity of seeking, receiving, and imparting information or ideas, regardless of the medium used.
The right to freedom of expression is recognized as a human right under article 19 of the Universal Declaration of Human Rights (UDHR) and recognized in international human rights law in the International Covenant on Civil and Political Rights (ICCPR). Article 19 of the UDHR states that "everyone shall have the right to hold opinions without interference" and "everyone shall have the right to freedom of expression; this right shall include freedom to seek, receive and impart information and ideas of all kinds, regardless of frontiers, either orally, in writing or in print, in the form of art, or through any other media of his choice". The version of Article 19 in the ICCPR later amends this by stating that the exercise of these rights carries "special duties and responsibilities" and may "therefore be subject to certain restrictions" when necessary "[f]or respect of the rights or reputation of others" or "[f]or the protection of national security or of public order (order public), or of public health or morals".Freedom of speech and expression, therefore, may not be recognized as being absolute, and common limitations or boundaries to freedom of speech relate to libel, slander, obscenity, pornography, sedition, incitement, fighting words, classified information, copyright violation, trade secrets, food labeling, non-disclosure agreements, the right to privacy, dignity, the right to be forgotten, public security, and perjury. Justifications for such include the harm principle, proposed by John Stuart Mill in On Liberty, which suggests that "the only purpose for which power can be rightfully exercised over any member of a civilized community, against his will, is to prevent harm to others."The idea of the "offense principle" is also used in the justification of speech limitations, describing the restriction on forms of expression deemed offensive to society, considering factors such as extent, duration, motives of the speaker, and ease with which it could be avoided. With the evolution of the digital age, application of freedom of speech becomes more controversial as new means of communication and restrictions arise, for example the Golden Shield Project, an initiative by Chinese government's Ministry of Public Security that filters potentially unfavourable data from foreign countries.
</t>
  </si>
  <si>
    <t xml:space="preserve">Argument to moderation (Latin: argumentum ad temperantiam)—also known as false compromise, argument from middle ground, and the golden mean fallacy—is the fallacy that the truth is a compromise between two opposing positions.An example of a fallacious use of the argument to moderation would be to regard two opposed arguments—one person saying that the sky is blue, while another claims that the sky is in fact yellow—and conclude that the truth is that the sky is green. While green is the colour created by combining blue and yellow, therefore being a compromise between the two positions, the sky is obviously not green, demonstrating that taking the middle ground of two positions does not always lead to the truth.
Vladimir Bukovsky maintained that the middle ground between the big lie of Soviet propaganda and the truth was itself a lie, and one should not be looking for a middle ground between  information and disinformation. According to him, people from the Western pluralistic civilization are more prone to this fallacy because they are used to resolving problems by making compromises and accepting alternative interpretations—unlike Russians, who are looking for the absolute truth.
</t>
  </si>
  <si>
    <t>7294.08:20:00</t>
  </si>
  <si>
    <t>5972.14:43:27</t>
  </si>
  <si>
    <t>5559.12:10:48</t>
  </si>
  <si>
    <t>5002.01:26:08</t>
  </si>
  <si>
    <t>6852.10:25:29</t>
  </si>
  <si>
    <t>7023.15:22:39</t>
  </si>
  <si>
    <t>7037.19:36:55</t>
  </si>
  <si>
    <t>6877.17:23:36</t>
  </si>
  <si>
    <t>6998.13:44:42</t>
  </si>
  <si>
    <t>4994.13:11:43</t>
  </si>
  <si>
    <t>7031.18:20:24</t>
  </si>
  <si>
    <t>6930.05:04:54</t>
  </si>
  <si>
    <t>7037.09:28:40</t>
  </si>
  <si>
    <t>6101.10:36:24</t>
  </si>
  <si>
    <t>7079.13:23:25</t>
  </si>
  <si>
    <t>6472.11:21:13</t>
  </si>
  <si>
    <t>6414.05:35:26</t>
  </si>
  <si>
    <t>6014.06:38:15</t>
  </si>
  <si>
    <t>6271.12:07:36</t>
  </si>
  <si>
    <t>5972.14:36:13</t>
  </si>
  <si>
    <t>6154.08:15:08</t>
  </si>
  <si>
    <t>4308.04:13:43</t>
  </si>
  <si>
    <t>7166.04:27:45</t>
  </si>
  <si>
    <t>6195.04:18:32</t>
  </si>
  <si>
    <t>6669.06:52:54</t>
  </si>
  <si>
    <t>6055.19:16:39</t>
  </si>
  <si>
    <t>7040.03:21:50</t>
  </si>
  <si>
    <t>5265.21:46:21</t>
  </si>
  <si>
    <t>7044.03:19:44</t>
  </si>
  <si>
    <t>7004.08:58:30</t>
  </si>
  <si>
    <t>6672.14:01:45</t>
  </si>
  <si>
    <t>646.03:23:56</t>
  </si>
  <si>
    <t>6455.10:36:24</t>
  </si>
  <si>
    <t>NaN</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</si>
  <si>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</si>
  <si>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</si>
  <si>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</si>
  <si>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</si>
  <si>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</si>
  <si>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</si>
  <si>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</si>
  <si>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</si>
  <si>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</si>
  <si>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</si>
  <si>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</si>
  <si>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</si>
  <si>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</si>
  <si>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</si>
  <si>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</si>
  <si>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</si>
  <si>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</si>
  <si>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</si>
  <si>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</si>
  <si>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</si>
  <si>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</si>
  <si>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</si>
  <si>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united</t>
  </si>
  <si>
    <t>states</t>
  </si>
  <si>
    <t>speech</t>
  </si>
  <si>
    <t>freedom</t>
  </si>
  <si>
    <t>court</t>
  </si>
  <si>
    <t>government</t>
  </si>
  <si>
    <t>such</t>
  </si>
  <si>
    <t>law</t>
  </si>
  <si>
    <t>v</t>
  </si>
  <si>
    <t>state</t>
  </si>
  <si>
    <t>ideas</t>
  </si>
  <si>
    <t>free</t>
  </si>
  <si>
    <t>one</t>
  </si>
  <si>
    <t>first</t>
  </si>
  <si>
    <t>american</t>
  </si>
  <si>
    <t>president</t>
  </si>
  <si>
    <t>printing</t>
  </si>
  <si>
    <t>right</t>
  </si>
  <si>
    <t>latin</t>
  </si>
  <si>
    <t>supreme</t>
  </si>
  <si>
    <t>political</t>
  </si>
  <si>
    <t>jefferson</t>
  </si>
  <si>
    <t>public</t>
  </si>
  <si>
    <t>press</t>
  </si>
  <si>
    <t>act</t>
  </si>
  <si>
    <t>justice</t>
  </si>
  <si>
    <t>between</t>
  </si>
  <si>
    <t>rights</t>
  </si>
  <si>
    <t>language</t>
  </si>
  <si>
    <t>many</t>
  </si>
  <si>
    <t>expression</t>
  </si>
  <si>
    <t>market</t>
  </si>
  <si>
    <t>more</t>
  </si>
  <si>
    <t>type</t>
  </si>
  <si>
    <t>power</t>
  </si>
  <si>
    <t>war</t>
  </si>
  <si>
    <t>two</t>
  </si>
  <si>
    <t>information</t>
  </si>
  <si>
    <t>john</t>
  </si>
  <si>
    <t>english</t>
  </si>
  <si>
    <t>federal</t>
  </si>
  <si>
    <t>under</t>
  </si>
  <si>
    <t>including</t>
  </si>
  <si>
    <t>europe</t>
  </si>
  <si>
    <t>republic</t>
  </si>
  <si>
    <t>century</t>
  </si>
  <si>
    <t>economics</t>
  </si>
  <si>
    <t>system</t>
  </si>
  <si>
    <t>constitution</t>
  </si>
  <si>
    <t>used</t>
  </si>
  <si>
    <t>concept</t>
  </si>
  <si>
    <t>liberal</t>
  </si>
  <si>
    <t>those</t>
  </si>
  <si>
    <t>movable</t>
  </si>
  <si>
    <t>term</t>
  </si>
  <si>
    <t>amendment</t>
  </si>
  <si>
    <t>being</t>
  </si>
  <si>
    <t>various</t>
  </si>
  <si>
    <t>economic</t>
  </si>
  <si>
    <t>opinion</t>
  </si>
  <si>
    <t>legal</t>
  </si>
  <si>
    <t>human</t>
  </si>
  <si>
    <t>mill</t>
  </si>
  <si>
    <t>liberty</t>
  </si>
  <si>
    <t>decision</t>
  </si>
  <si>
    <t>cases</t>
  </si>
  <si>
    <t>virginia</t>
  </si>
  <si>
    <t>citizens</t>
  </si>
  <si>
    <t>new</t>
  </si>
  <si>
    <t>religious</t>
  </si>
  <si>
    <t>s</t>
  </si>
  <si>
    <t>restrictions</t>
  </si>
  <si>
    <t>opinions</t>
  </si>
  <si>
    <t>use</t>
  </si>
  <si>
    <t>include</t>
  </si>
  <si>
    <t>well</t>
  </si>
  <si>
    <t>within</t>
  </si>
  <si>
    <t>against</t>
  </si>
  <si>
    <t>considered</t>
  </si>
  <si>
    <t>social</t>
  </si>
  <si>
    <t>economy</t>
  </si>
  <si>
    <t>letters</t>
  </si>
  <si>
    <t>others</t>
  </si>
  <si>
    <t>through</t>
  </si>
  <si>
    <t>form</t>
  </si>
  <si>
    <t>during</t>
  </si>
  <si>
    <t>second</t>
  </si>
  <si>
    <t>u</t>
  </si>
  <si>
    <t>presidential</t>
  </si>
  <si>
    <t>laws</t>
  </si>
  <si>
    <t>people</t>
  </si>
  <si>
    <t>world</t>
  </si>
  <si>
    <t>marketplace</t>
  </si>
  <si>
    <t>democracy</t>
  </si>
  <si>
    <t>holmes</t>
  </si>
  <si>
    <t>douglas</t>
  </si>
  <si>
    <t>european</t>
  </si>
  <si>
    <t>over</t>
  </si>
  <si>
    <t>time</t>
  </si>
  <si>
    <t>served</t>
  </si>
  <si>
    <t>protection</t>
  </si>
  <si>
    <t>known</t>
  </si>
  <si>
    <t>life</t>
  </si>
  <si>
    <t>applied</t>
  </si>
  <si>
    <t>corporations</t>
  </si>
  <si>
    <t>modern</t>
  </si>
  <si>
    <t>made</t>
  </si>
  <si>
    <t>communication</t>
  </si>
  <si>
    <t>national</t>
  </si>
  <si>
    <t>society</t>
  </si>
  <si>
    <t>individual</t>
  </si>
  <si>
    <t>influential</t>
  </si>
  <si>
    <t>particular</t>
  </si>
  <si>
    <t>written</t>
  </si>
  <si>
    <t>principle</t>
  </si>
  <si>
    <t>sedition</t>
  </si>
  <si>
    <t>civil</t>
  </si>
  <si>
    <t>example</t>
  </si>
  <si>
    <t>according</t>
  </si>
  <si>
    <t>beliefs</t>
  </si>
  <si>
    <t>usually</t>
  </si>
  <si>
    <t>held</t>
  </si>
  <si>
    <t>science</t>
  </si>
  <si>
    <t>subject</t>
  </si>
  <si>
    <t>scholars</t>
  </si>
  <si>
    <t>patent</t>
  </si>
  <si>
    <t>trade</t>
  </si>
  <si>
    <t>policy</t>
  </si>
  <si>
    <t>religions</t>
  </si>
  <si>
    <t>years</t>
  </si>
  <si>
    <t>classical</t>
  </si>
  <si>
    <t>around</t>
  </si>
  <si>
    <t>languages</t>
  </si>
  <si>
    <t>countries</t>
  </si>
  <si>
    <t>three</t>
  </si>
  <si>
    <t>forces</t>
  </si>
  <si>
    <t>democratic</t>
  </si>
  <si>
    <t>individuals</t>
  </si>
  <si>
    <t>1918</t>
  </si>
  <si>
    <t>production</t>
  </si>
  <si>
    <t>making</t>
  </si>
  <si>
    <t>called</t>
  </si>
  <si>
    <t>different</t>
  </si>
  <si>
    <t>role</t>
  </si>
  <si>
    <t>media</t>
  </si>
  <si>
    <t>abrams</t>
  </si>
  <si>
    <t>william</t>
  </si>
  <si>
    <t>process</t>
  </si>
  <si>
    <t>decisions</t>
  </si>
  <si>
    <t>idea</t>
  </si>
  <si>
    <t>history</t>
  </si>
  <si>
    <t>argued</t>
  </si>
  <si>
    <t>four</t>
  </si>
  <si>
    <t>scientific</t>
  </si>
  <si>
    <t>basis</t>
  </si>
  <si>
    <t>age</t>
  </si>
  <si>
    <t>published</t>
  </si>
  <si>
    <t>important</t>
  </si>
  <si>
    <t>common</t>
  </si>
  <si>
    <t>materials</t>
  </si>
  <si>
    <t>hand</t>
  </si>
  <si>
    <t>renaissance</t>
  </si>
  <si>
    <t>invention</t>
  </si>
  <si>
    <t>germany</t>
  </si>
  <si>
    <t>greek</t>
  </si>
  <si>
    <t>later</t>
  </si>
  <si>
    <t>international</t>
  </si>
  <si>
    <t>includes</t>
  </si>
  <si>
    <t>studies</t>
  </si>
  <si>
    <t>case</t>
  </si>
  <si>
    <t>article</t>
  </si>
  <si>
    <t>congress</t>
  </si>
  <si>
    <t>associate</t>
  </si>
  <si>
    <t>majority</t>
  </si>
  <si>
    <t>without</t>
  </si>
  <si>
    <t>recognized</t>
  </si>
  <si>
    <t>constitutional</t>
  </si>
  <si>
    <t>executive</t>
  </si>
  <si>
    <t>powers</t>
  </si>
  <si>
    <t>1919</t>
  </si>
  <si>
    <t>espionage</t>
  </si>
  <si>
    <t>election</t>
  </si>
  <si>
    <t>democracies</t>
  </si>
  <si>
    <t>argument</t>
  </si>
  <si>
    <t>middle</t>
  </si>
  <si>
    <t>ground</t>
  </si>
  <si>
    <t>another</t>
  </si>
  <si>
    <t>therefore</t>
  </si>
  <si>
    <t>western</t>
  </si>
  <si>
    <t>property</t>
  </si>
  <si>
    <t>philosophy</t>
  </si>
  <si>
    <t>upon</t>
  </si>
  <si>
    <t>commonly</t>
  </si>
  <si>
    <t>theory</t>
  </si>
  <si>
    <t>based</t>
  </si>
  <si>
    <t>milton</t>
  </si>
  <si>
    <t>down</t>
  </si>
  <si>
    <t>ability</t>
  </si>
  <si>
    <t>necessary</t>
  </si>
  <si>
    <t>self</t>
  </si>
  <si>
    <t>sense</t>
  </si>
  <si>
    <t>markets</t>
  </si>
  <si>
    <t>several</t>
  </si>
  <si>
    <t>china</t>
  </si>
  <si>
    <t>india</t>
  </si>
  <si>
    <t>community</t>
  </si>
  <si>
    <t>late</t>
  </si>
  <si>
    <t>france</t>
  </si>
  <si>
    <t>elements</t>
  </si>
  <si>
    <t>medium</t>
  </si>
  <si>
    <t>world's</t>
  </si>
  <si>
    <t>metal</t>
  </si>
  <si>
    <t>influenced</t>
  </si>
  <si>
    <t>gutenberg</t>
  </si>
  <si>
    <t>presses</t>
  </si>
  <si>
    <t>allowed</t>
  </si>
  <si>
    <t>author</t>
  </si>
  <si>
    <t>private</t>
  </si>
  <si>
    <t>belief</t>
  </si>
  <si>
    <t>services</t>
  </si>
  <si>
    <t>meaning</t>
  </si>
  <si>
    <t>application</t>
  </si>
  <si>
    <t>shall</t>
  </si>
  <si>
    <t>party</t>
  </si>
  <si>
    <t>judicial</t>
  </si>
  <si>
    <t>justices</t>
  </si>
  <si>
    <t>vote</t>
  </si>
  <si>
    <t>order</t>
  </si>
  <si>
    <t>vice</t>
  </si>
  <si>
    <t>kingdom</t>
  </si>
  <si>
    <t>presidency</t>
  </si>
  <si>
    <t>presidents</t>
  </si>
  <si>
    <t>labor</t>
  </si>
  <si>
    <t>finance</t>
  </si>
  <si>
    <t>legislation</t>
  </si>
  <si>
    <t>though</t>
  </si>
  <si>
    <t>campaign</t>
  </si>
  <si>
    <t>member</t>
  </si>
  <si>
    <t>universal</t>
  </si>
  <si>
    <t>positions</t>
  </si>
  <si>
    <t>person</t>
  </si>
  <si>
    <t>sky</t>
  </si>
  <si>
    <t>claims</t>
  </si>
  <si>
    <t>typically</t>
  </si>
  <si>
    <t>things</t>
  </si>
  <si>
    <t>sentences</t>
  </si>
  <si>
    <t>basic</t>
  </si>
  <si>
    <t>correspondence</t>
  </si>
  <si>
    <t>independent</t>
  </si>
  <si>
    <t>theories</t>
  </si>
  <si>
    <t>define</t>
  </si>
  <si>
    <t>even</t>
  </si>
  <si>
    <t>true</t>
  </si>
  <si>
    <t>work</t>
  </si>
  <si>
    <t>areopagitica</t>
  </si>
  <si>
    <t>stuart</t>
  </si>
  <si>
    <t>book</t>
  </si>
  <si>
    <t>jurisprudence</t>
  </si>
  <si>
    <t>oliver</t>
  </si>
  <si>
    <t>books</t>
  </si>
  <si>
    <t>ohio</t>
  </si>
  <si>
    <t>specific</t>
  </si>
  <si>
    <t>corporate</t>
  </si>
  <si>
    <t>commercial</t>
  </si>
  <si>
    <t>regulation</t>
  </si>
  <si>
    <t>much</t>
  </si>
  <si>
    <t>long</t>
  </si>
  <si>
    <t>produced</t>
  </si>
  <si>
    <t>goods</t>
  </si>
  <si>
    <t>study</t>
  </si>
  <si>
    <t>culture</t>
  </si>
  <si>
    <t>set</t>
  </si>
  <si>
    <t>both</t>
  </si>
  <si>
    <t>revolution</t>
  </si>
  <si>
    <t>intellectual</t>
  </si>
  <si>
    <t>17th</t>
  </si>
  <si>
    <t>enlightenment</t>
  </si>
  <si>
    <t>each</t>
  </si>
  <si>
    <t>july</t>
  </si>
  <si>
    <t>historians</t>
  </si>
  <si>
    <t>importance</t>
  </si>
  <si>
    <t>distinct</t>
  </si>
  <si>
    <t>university</t>
  </si>
  <si>
    <t>school</t>
  </si>
  <si>
    <t>british</t>
  </si>
  <si>
    <t>technology</t>
  </si>
  <si>
    <t>paper</t>
  </si>
  <si>
    <t>printed</t>
  </si>
  <si>
    <t>systems</t>
  </si>
  <si>
    <t>limited</t>
  </si>
  <si>
    <t>established</t>
  </si>
  <si>
    <t>spread</t>
  </si>
  <si>
    <t>regarded</t>
  </si>
  <si>
    <t>20th</t>
  </si>
  <si>
    <t>print</t>
  </si>
  <si>
    <t>roman</t>
  </si>
  <si>
    <t>words</t>
  </si>
  <si>
    <t>same</t>
  </si>
  <si>
    <t>country</t>
  </si>
  <si>
    <t>generally</t>
  </si>
  <si>
    <t>provide</t>
  </si>
  <si>
    <t>judiciary</t>
  </si>
  <si>
    <t>non</t>
  </si>
  <si>
    <t>chief</t>
  </si>
  <si>
    <t>lifetime</t>
  </si>
  <si>
    <t>office</t>
  </si>
  <si>
    <t>before</t>
  </si>
  <si>
    <t>writing</t>
  </si>
  <si>
    <t>supply</t>
  </si>
  <si>
    <t>demand</t>
  </si>
  <si>
    <t>authority</t>
  </si>
  <si>
    <t>contrast</t>
  </si>
  <si>
    <t>although</t>
  </si>
  <si>
    <t>significant</t>
  </si>
  <si>
    <t>philosopher</t>
  </si>
  <si>
    <t>third</t>
  </si>
  <si>
    <t>declaration</t>
  </si>
  <si>
    <t>wrote</t>
  </si>
  <si>
    <t>sought</t>
  </si>
  <si>
    <t>acts</t>
  </si>
  <si>
    <t>foreign</t>
  </si>
  <si>
    <t>interest</t>
  </si>
  <si>
    <t>relationship</t>
  </si>
  <si>
    <t>critical</t>
  </si>
  <si>
    <t>protected</t>
  </si>
  <si>
    <t>censorship</t>
  </si>
  <si>
    <t>interference</t>
  </si>
  <si>
    <t>governments</t>
  </si>
  <si>
    <t>prevent</t>
  </si>
  <si>
    <t>receive</t>
  </si>
  <si>
    <t>imminent</t>
  </si>
  <si>
    <t>action</t>
  </si>
  <si>
    <t>communications</t>
  </si>
  <si>
    <t>enacted</t>
  </si>
  <si>
    <t>elections</t>
  </si>
  <si>
    <t>elected</t>
  </si>
  <si>
    <t>20</t>
  </si>
  <si>
    <t>schenck</t>
  </si>
  <si>
    <t>notably</t>
  </si>
  <si>
    <t>19</t>
  </si>
  <si>
    <t>defendants</t>
  </si>
  <si>
    <t>danger</t>
  </si>
  <si>
    <t>widely</t>
  </si>
  <si>
    <t>cited</t>
  </si>
  <si>
    <t>unions</t>
  </si>
  <si>
    <t>ruling</t>
  </si>
  <si>
    <t>utilitarianism</t>
  </si>
  <si>
    <t>suffrage</t>
  </si>
  <si>
    <t>regardless</t>
  </si>
  <si>
    <t>security</t>
  </si>
  <si>
    <t>respect</t>
  </si>
  <si>
    <t>metaphors</t>
  </si>
  <si>
    <t>stage</t>
  </si>
  <si>
    <t>word</t>
  </si>
  <si>
    <t>false</t>
  </si>
  <si>
    <t>compromise</t>
  </si>
  <si>
    <t>fallacy</t>
  </si>
  <si>
    <t>opposed</t>
  </si>
  <si>
    <t>green</t>
  </si>
  <si>
    <t>always</t>
  </si>
  <si>
    <t>lead</t>
  </si>
  <si>
    <t>itself</t>
  </si>
  <si>
    <t>absolute</t>
  </si>
  <si>
    <t>everyday</t>
  </si>
  <si>
    <t>falsehood</t>
  </si>
  <si>
    <t>art</t>
  </si>
  <si>
    <t>theology</t>
  </si>
  <si>
    <t>nature</t>
  </si>
  <si>
    <t>sciences</t>
  </si>
  <si>
    <t>philosophers</t>
  </si>
  <si>
    <t>view</t>
  </si>
  <si>
    <t>terms</t>
  </si>
  <si>
    <t>questions</t>
  </si>
  <si>
    <t>still</t>
  </si>
  <si>
    <t>contemporary</t>
  </si>
  <si>
    <t>possible</t>
  </si>
  <si>
    <t>give</t>
  </si>
  <si>
    <t>allow</t>
  </si>
  <si>
    <t>identify</t>
  </si>
  <si>
    <t>holds</t>
  </si>
  <si>
    <t>responsibilities</t>
  </si>
  <si>
    <t>debate</t>
  </si>
  <si>
    <t>1644</t>
  </si>
  <si>
    <t>wendell</t>
  </si>
  <si>
    <t>men</t>
  </si>
  <si>
    <t>place</t>
  </si>
  <si>
    <t>court's</t>
  </si>
  <si>
    <t>1969</t>
  </si>
  <si>
    <t>brandenburg</t>
  </si>
  <si>
    <t>policies</t>
  </si>
  <si>
    <t>persons</t>
  </si>
  <si>
    <t>council</t>
  </si>
  <si>
    <t>advertising</t>
  </si>
  <si>
    <t>led</t>
  </si>
  <si>
    <t>subsequent</t>
  </si>
  <si>
    <t>fec</t>
  </si>
  <si>
    <t>previously</t>
  </si>
  <si>
    <t>general</t>
  </si>
  <si>
    <t>poet</t>
  </si>
  <si>
    <t>restricting</t>
  </si>
  <si>
    <t>open</t>
  </si>
  <si>
    <t>thomas</t>
  </si>
  <si>
    <t>out</t>
  </si>
  <si>
    <t>recent</t>
  </si>
  <si>
    <t>addition</t>
  </si>
  <si>
    <t>research</t>
  </si>
  <si>
    <t>historian</t>
  </si>
  <si>
    <t>large</t>
  </si>
  <si>
    <t>number</t>
  </si>
  <si>
    <t>industrial</t>
  </si>
  <si>
    <t>intellectuals</t>
  </si>
  <si>
    <t>lingua</t>
  </si>
  <si>
    <t>centuries</t>
  </si>
  <si>
    <t>literary</t>
  </si>
  <si>
    <t>boundaries</t>
  </si>
  <si>
    <t>great</t>
  </si>
  <si>
    <t>letter</t>
  </si>
  <si>
    <t>expansion</t>
  </si>
  <si>
    <t>consensus</t>
  </si>
  <si>
    <t>origin</t>
  </si>
  <si>
    <t>part</t>
  </si>
  <si>
    <t>members</t>
  </si>
  <si>
    <t>point</t>
  </si>
  <si>
    <t>professor</t>
  </si>
  <si>
    <t>korea</t>
  </si>
  <si>
    <t>introduced</t>
  </si>
  <si>
    <t>mould</t>
  </si>
  <si>
    <t>remained</t>
  </si>
  <si>
    <t>relatively</t>
  </si>
  <si>
    <t>factors</t>
  </si>
  <si>
    <t>produce</t>
  </si>
  <si>
    <t>decades</t>
  </si>
  <si>
    <t>throughout</t>
  </si>
  <si>
    <t>twenty</t>
  </si>
  <si>
    <t>became</t>
  </si>
  <si>
    <t>style</t>
  </si>
  <si>
    <t>branch</t>
  </si>
  <si>
    <t>spoken</t>
  </si>
  <si>
    <t>area</t>
  </si>
  <si>
    <t>italy</t>
  </si>
  <si>
    <t>contributed</t>
  </si>
  <si>
    <t>ancient</t>
  </si>
  <si>
    <t>works</t>
  </si>
  <si>
    <t>until</t>
  </si>
  <si>
    <t>remains</t>
  </si>
  <si>
    <t>highly</t>
  </si>
  <si>
    <t>six</t>
  </si>
  <si>
    <t>practice</t>
  </si>
  <si>
    <t>practices</t>
  </si>
  <si>
    <t>places</t>
  </si>
  <si>
    <t>supernatural</t>
  </si>
  <si>
    <t>sacred</t>
  </si>
  <si>
    <t>purpose</t>
  </si>
  <si>
    <t>source</t>
  </si>
  <si>
    <t>religiously</t>
  </si>
  <si>
    <t>unaffiliated</t>
  </si>
  <si>
    <t>prices</t>
  </si>
  <si>
    <t>jurisdiction</t>
  </si>
  <si>
    <t>statute</t>
  </si>
  <si>
    <t>ruled</t>
  </si>
  <si>
    <t>washington</t>
  </si>
  <si>
    <t>d</t>
  </si>
  <si>
    <t>intervention</t>
  </si>
  <si>
    <t>forms</t>
  </si>
  <si>
    <t>restrict</t>
  </si>
  <si>
    <t>fields</t>
  </si>
  <si>
    <t>rule</t>
  </si>
  <si>
    <t>institutions</t>
  </si>
  <si>
    <t>control</t>
  </si>
  <si>
    <t>advocated</t>
  </si>
  <si>
    <t>independence</t>
  </si>
  <si>
    <t>represented</t>
  </si>
  <si>
    <t>appointed</t>
  </si>
  <si>
    <t>nation's</t>
  </si>
  <si>
    <t>republican</t>
  </si>
  <si>
    <t>controversial</t>
  </si>
  <si>
    <t>year</t>
  </si>
  <si>
    <t>jefferson's</t>
  </si>
  <si>
    <t>philosophical</t>
  </si>
  <si>
    <t>hemings</t>
  </si>
  <si>
    <t>suggests</t>
  </si>
  <si>
    <t>16</t>
  </si>
  <si>
    <t>given</t>
  </si>
  <si>
    <t>amendment's</t>
  </si>
  <si>
    <t>certain</t>
  </si>
  <si>
    <t>limitations</t>
  </si>
  <si>
    <t>harm</t>
  </si>
  <si>
    <t>prison</t>
  </si>
  <si>
    <t>restriction</t>
  </si>
  <si>
    <t>strong</t>
  </si>
  <si>
    <t>roosevelt</t>
  </si>
  <si>
    <t>domestic</t>
  </si>
  <si>
    <t>responsibility</t>
  </si>
  <si>
    <t>primary</t>
  </si>
  <si>
    <t>7</t>
  </si>
  <si>
    <t>gives</t>
  </si>
  <si>
    <t>major</t>
  </si>
  <si>
    <t>1951</t>
  </si>
  <si>
    <t>death</t>
  </si>
  <si>
    <t>scholar</t>
  </si>
  <si>
    <t>convicted</t>
  </si>
  <si>
    <t>standards</t>
  </si>
  <si>
    <t>days</t>
  </si>
  <si>
    <t>joined</t>
  </si>
  <si>
    <t>1948</t>
  </si>
  <si>
    <t>paul</t>
  </si>
  <si>
    <t>stevens</t>
  </si>
  <si>
    <t>dissenting</t>
  </si>
  <si>
    <t>intent</t>
  </si>
  <si>
    <t>defendants'</t>
  </si>
  <si>
    <t>posed</t>
  </si>
  <si>
    <t>clear</t>
  </si>
  <si>
    <t>present</t>
  </si>
  <si>
    <t>8</t>
  </si>
  <si>
    <t>liberties</t>
  </si>
  <si>
    <t>2010</t>
  </si>
  <si>
    <t>violation</t>
  </si>
  <si>
    <t>electioneering</t>
  </si>
  <si>
    <t>spending</t>
  </si>
  <si>
    <t>separation</t>
  </si>
  <si>
    <t>identification</t>
  </si>
  <si>
    <t>e</t>
  </si>
  <si>
    <t>exercised</t>
  </si>
  <si>
    <t>disclosure</t>
  </si>
  <si>
    <t>everyone</t>
  </si>
  <si>
    <t>mill's</t>
  </si>
  <si>
    <t>paradise</t>
  </si>
  <si>
    <t>lost</t>
  </si>
  <si>
    <t>patents</t>
  </si>
  <si>
    <t>wto</t>
  </si>
  <si>
    <t>interactions</t>
  </si>
  <si>
    <t>agents</t>
  </si>
  <si>
    <t>examples</t>
  </si>
  <si>
    <t>cognitive</t>
  </si>
  <si>
    <t>moderation</t>
  </si>
  <si>
    <t>ad</t>
  </si>
  <si>
    <t>golden</t>
  </si>
  <si>
    <t>mean</t>
  </si>
  <si>
    <t>opposing</t>
  </si>
  <si>
    <t>regard</t>
  </si>
  <si>
    <t>arguments</t>
  </si>
  <si>
    <t>blue</t>
  </si>
  <si>
    <t>fact</t>
  </si>
  <si>
    <t>yellow</t>
  </si>
  <si>
    <t>conclude</t>
  </si>
  <si>
    <t>taking</t>
  </si>
  <si>
    <t>lie</t>
  </si>
  <si>
    <t>soviet</t>
  </si>
  <si>
    <t>looking</t>
  </si>
  <si>
    <t>unlike</t>
  </si>
  <si>
    <t>reality</t>
  </si>
  <si>
    <t>aim</t>
  </si>
  <si>
    <t>otherwise</t>
  </si>
  <si>
    <t>correspond</t>
  </si>
  <si>
    <t>discussed</t>
  </si>
  <si>
    <t>debated</t>
  </si>
  <si>
    <t>activities</t>
  </si>
  <si>
    <t>assumed</t>
  </si>
  <si>
    <t>discussion</t>
  </si>
  <si>
    <t>unable</t>
  </si>
  <si>
    <t>easily</t>
  </si>
  <si>
    <t>viewed</t>
  </si>
  <si>
    <t>thought</t>
  </si>
  <si>
    <t>mind</t>
  </si>
  <si>
    <t>capable</t>
  </si>
  <si>
    <t>values</t>
  </si>
  <si>
    <t>distinguish</t>
  </si>
  <si>
    <t>knowledge</t>
  </si>
  <si>
    <t>one's</t>
  </si>
  <si>
    <t>rationale</t>
  </si>
  <si>
    <t>competition</t>
  </si>
  <si>
    <t>superiority</t>
  </si>
  <si>
    <t>population</t>
  </si>
  <si>
    <t>support</t>
  </si>
  <si>
    <t>1859</t>
  </si>
  <si>
    <t>precise</t>
  </si>
  <si>
    <t>comes</t>
  </si>
  <si>
    <t>appears</t>
  </si>
  <si>
    <t>jr</t>
  </si>
  <si>
    <t>dissent</t>
  </si>
  <si>
    <t>actual</t>
  </si>
  <si>
    <t>concurring</t>
  </si>
  <si>
    <t>minds</t>
  </si>
  <si>
    <t>dominant</t>
  </si>
  <si>
    <t>narrow</t>
  </si>
  <si>
    <t>natural</t>
  </si>
  <si>
    <t>1976</t>
  </si>
  <si>
    <t>pharmacy</t>
  </si>
  <si>
    <t>board</t>
  </si>
  <si>
    <t>consumer</t>
  </si>
  <si>
    <t>creating</t>
  </si>
  <si>
    <t>curtailed</t>
  </si>
  <si>
    <t>seriously</t>
  </si>
  <si>
    <t>government's</t>
  </si>
  <si>
    <t>reason</t>
  </si>
  <si>
    <t>themselves</t>
  </si>
  <si>
    <t>side</t>
  </si>
  <si>
    <t>writers</t>
  </si>
  <si>
    <t>rely</t>
  </si>
  <si>
    <t>provides</t>
  </si>
  <si>
    <t>regarding</t>
  </si>
  <si>
    <t>noted</t>
  </si>
  <si>
    <t>differences</t>
  </si>
  <si>
    <t>way</t>
  </si>
  <si>
    <t>consumed</t>
  </si>
  <si>
    <t>assumes</t>
  </si>
  <si>
    <t>playing</t>
  </si>
  <si>
    <t>institution</t>
  </si>
  <si>
    <t>joel</t>
  </si>
  <si>
    <t>mokyr</t>
  </si>
  <si>
    <t>growth</t>
  </si>
  <si>
    <t>origins</t>
  </si>
  <si>
    <t>fragmentation</t>
  </si>
  <si>
    <t>heterodox</t>
  </si>
  <si>
    <t>levels</t>
  </si>
  <si>
    <t>europe's</t>
  </si>
  <si>
    <t>franca</t>
  </si>
  <si>
    <t>respublica</t>
  </si>
  <si>
    <t>literaria</t>
  </si>
  <si>
    <t>18th</t>
  </si>
  <si>
    <t>figures</t>
  </si>
  <si>
    <t>transcended</t>
  </si>
  <si>
    <t>formed</t>
  </si>
  <si>
    <t>women</t>
  </si>
  <si>
    <t>mostly</t>
  </si>
  <si>
    <t>circulation</t>
  </si>
  <si>
    <t>function</t>
  </si>
  <si>
    <t>corresponded</t>
  </si>
  <si>
    <t>6</t>
  </si>
  <si>
    <t>increasingly</t>
  </si>
  <si>
    <t>16th</t>
  </si>
  <si>
    <t>currently</t>
  </si>
  <si>
    <t>journal</t>
  </si>
  <si>
    <t>far</t>
  </si>
  <si>
    <t>back</t>
  </si>
  <si>
    <t>determining</t>
  </si>
  <si>
    <t>today</t>
  </si>
  <si>
    <t>born</t>
  </si>
  <si>
    <t>netherlands</t>
  </si>
  <si>
    <t>typography</t>
  </si>
  <si>
    <t>uses</t>
  </si>
  <si>
    <t>characters</t>
  </si>
  <si>
    <t>invented</t>
  </si>
  <si>
    <t>dynasty</t>
  </si>
  <si>
    <t>oldest</t>
  </si>
  <si>
    <t>primarily</t>
  </si>
  <si>
    <t>development</t>
  </si>
  <si>
    <t>reports</t>
  </si>
  <si>
    <t>business</t>
  </si>
  <si>
    <t>medieval</t>
  </si>
  <si>
    <t>preserved</t>
  </si>
  <si>
    <t>johannes</t>
  </si>
  <si>
    <t>along</t>
  </si>
  <si>
    <t>alphabetic</t>
  </si>
  <si>
    <t>create</t>
  </si>
  <si>
    <t>pieces</t>
  </si>
  <si>
    <t>standard</t>
  </si>
  <si>
    <t>leading</t>
  </si>
  <si>
    <t>due</t>
  </si>
  <si>
    <t>19th</t>
  </si>
  <si>
    <t>caused</t>
  </si>
  <si>
    <t>mechanical</t>
  </si>
  <si>
    <t>cloth</t>
  </si>
  <si>
    <t>thereby</t>
  </si>
  <si>
    <t>transferring</t>
  </si>
  <si>
    <t>ink</t>
  </si>
  <si>
    <t>earlier</t>
  </si>
  <si>
    <t>methods</t>
  </si>
  <si>
    <t>transfer</t>
  </si>
  <si>
    <t>accelerated</t>
  </si>
  <si>
    <t>texts</t>
  </si>
  <si>
    <t>global</t>
  </si>
  <si>
    <t>started</t>
  </si>
  <si>
    <t>design</t>
  </si>
  <si>
    <t>existing</t>
  </si>
  <si>
    <t>single</t>
  </si>
  <si>
    <t>up</t>
  </si>
  <si>
    <t>3</t>
  </si>
  <si>
    <t>600</t>
  </si>
  <si>
    <t>compared</t>
  </si>
  <si>
    <t>few</t>
  </si>
  <si>
    <t>newly</t>
  </si>
  <si>
    <t>reduced</t>
  </si>
  <si>
    <t>documents</t>
  </si>
  <si>
    <t>particularly</t>
  </si>
  <si>
    <t>hundred</t>
  </si>
  <si>
    <t>operation</t>
  </si>
  <si>
    <t>already</t>
  </si>
  <si>
    <t>million</t>
  </si>
  <si>
    <t>output</t>
  </si>
  <si>
    <t>estimated</t>
  </si>
  <si>
    <t>150</t>
  </si>
  <si>
    <t>revolutionary</t>
  </si>
  <si>
    <t>increase</t>
  </si>
  <si>
    <t>education</t>
  </si>
  <si>
    <t>increasing</t>
  </si>
  <si>
    <t>cultural</t>
  </si>
  <si>
    <t>rise</t>
  </si>
  <si>
    <t>status</t>
  </si>
  <si>
    <t>originally</t>
  </si>
  <si>
    <t>subsequently</t>
  </si>
  <si>
    <t>75</t>
  </si>
  <si>
    <t>vulgar</t>
  </si>
  <si>
    <t>colloquial</t>
  </si>
  <si>
    <t>developed</t>
  </si>
  <si>
    <t>9th</t>
  </si>
  <si>
    <t>romance</t>
  </si>
  <si>
    <t>italian</t>
  </si>
  <si>
    <t>early</t>
  </si>
  <si>
    <t>scholarship</t>
  </si>
  <si>
    <t>holy</t>
  </si>
  <si>
    <t>five</t>
  </si>
  <si>
    <t>aspects</t>
  </si>
  <si>
    <t>alphabet</t>
  </si>
  <si>
    <t>derived</t>
  </si>
  <si>
    <t>supports</t>
  </si>
  <si>
    <t>nations</t>
  </si>
  <si>
    <t>believe</t>
  </si>
  <si>
    <t>manner</t>
  </si>
  <si>
    <t>morals</t>
  </si>
  <si>
    <t>contain</t>
  </si>
  <si>
    <t>faith</t>
  </si>
  <si>
    <t>service</t>
  </si>
  <si>
    <t>sometimes</t>
  </si>
  <si>
    <t>10</t>
  </si>
  <si>
    <t>christianity</t>
  </si>
  <si>
    <t>grown</t>
  </si>
  <si>
    <t>encompasses</t>
  </si>
  <si>
    <t>disciplines</t>
  </si>
  <si>
    <t>comparative</t>
  </si>
  <si>
    <t>limit</t>
  </si>
  <si>
    <t>america</t>
  </si>
  <si>
    <t>involve</t>
  </si>
  <si>
    <t>range</t>
  </si>
  <si>
    <t>specifically</t>
  </si>
  <si>
    <t>affecting</t>
  </si>
  <si>
    <t>ambassadors</t>
  </si>
  <si>
    <t>violating</t>
  </si>
  <si>
    <t>strike</t>
  </si>
  <si>
    <t>decide</t>
  </si>
  <si>
    <t>having</t>
  </si>
  <si>
    <t>tenure</t>
  </si>
  <si>
    <t>building</t>
  </si>
  <si>
    <t>c</t>
  </si>
  <si>
    <t>enforcement</t>
  </si>
  <si>
    <t>regulated</t>
  </si>
  <si>
    <t>proponents</t>
  </si>
  <si>
    <t>protect</t>
  </si>
  <si>
    <t>local</t>
  </si>
  <si>
    <t>freely</t>
  </si>
  <si>
    <t>distribution</t>
  </si>
  <si>
    <t>popular</t>
  </si>
  <si>
    <t>profit</t>
  </si>
  <si>
    <t>outcomes</t>
  </si>
  <si>
    <t>april</t>
  </si>
  <si>
    <t>13</t>
  </si>
  <si>
    <t>4</t>
  </si>
  <si>
    <t>1826</t>
  </si>
  <si>
    <t>lawyer</t>
  </si>
  <si>
    <t>architect</t>
  </si>
  <si>
    <t>1801</t>
  </si>
  <si>
    <t>proponent</t>
  </si>
  <si>
    <t>republicanism</t>
  </si>
  <si>
    <t>britain</t>
  </si>
  <si>
    <t>nation</t>
  </si>
  <si>
    <t>adopted</t>
  </si>
  <si>
    <t>1785</t>
  </si>
  <si>
    <t>madison</t>
  </si>
  <si>
    <t>organized</t>
  </si>
  <si>
    <t>formation</t>
  </si>
  <si>
    <t>shipping</t>
  </si>
  <si>
    <t>interests</t>
  </si>
  <si>
    <t>land</t>
  </si>
  <si>
    <t>result</t>
  </si>
  <si>
    <t>military</t>
  </si>
  <si>
    <t>signed</t>
  </si>
  <si>
    <t>slaves</t>
  </si>
  <si>
    <t>politician</t>
  </si>
  <si>
    <t>mechanics</t>
  </si>
  <si>
    <t>writer</t>
  </si>
  <si>
    <t>ideals</t>
  </si>
  <si>
    <t>ownership</t>
  </si>
  <si>
    <t>race</t>
  </si>
  <si>
    <t>half</t>
  </si>
  <si>
    <t>evidence</t>
  </si>
  <si>
    <t>died</t>
  </si>
  <si>
    <t>advocacy</t>
  </si>
  <si>
    <t>stance</t>
  </si>
  <si>
    <t>means</t>
  </si>
  <si>
    <t>categories</t>
  </si>
  <si>
    <t>lesser</t>
  </si>
  <si>
    <t>doctrine</t>
  </si>
  <si>
    <t>prevents</t>
  </si>
  <si>
    <t>imposed</t>
  </si>
  <si>
    <t>businesses</t>
  </si>
  <si>
    <t>unless</t>
  </si>
  <si>
    <t>employment</t>
  </si>
  <si>
    <t>union</t>
  </si>
  <si>
    <t>speak</t>
  </si>
  <si>
    <t>prohibits</t>
  </si>
  <si>
    <t>types</t>
  </si>
  <si>
    <t>obscenity</t>
  </si>
  <si>
    <t>determined</t>
  </si>
  <si>
    <t>test</t>
  </si>
  <si>
    <t>pornography</t>
  </si>
  <si>
    <t>lawless</t>
  </si>
  <si>
    <t>copyright</t>
  </si>
  <si>
    <t>violence</t>
  </si>
  <si>
    <t>slander</t>
  </si>
  <si>
    <t>libel</t>
  </si>
  <si>
    <t>head</t>
  </si>
  <si>
    <t>armed</t>
  </si>
  <si>
    <t>notable</t>
  </si>
  <si>
    <t>franklin</t>
  </si>
  <si>
    <t>times</t>
  </si>
  <si>
    <t>powerful</t>
  </si>
  <si>
    <t>leader</t>
  </si>
  <si>
    <t>largest</t>
  </si>
  <si>
    <t>appoint</t>
  </si>
  <si>
    <t>regulatory</t>
  </si>
  <si>
    <t>plays</t>
  </si>
  <si>
    <t>policymaking</t>
  </si>
  <si>
    <t>checks</t>
  </si>
  <si>
    <t>balances</t>
  </si>
  <si>
    <t>parties</t>
  </si>
  <si>
    <t>electoral</t>
  </si>
  <si>
    <t>college</t>
  </si>
  <si>
    <t>january</t>
  </si>
  <si>
    <t>landmark</t>
  </si>
  <si>
    <t>inciting</t>
  </si>
  <si>
    <t>criminal</t>
  </si>
  <si>
    <t>prohibited</t>
  </si>
  <si>
    <t>cast</t>
  </si>
  <si>
    <t>york</t>
  </si>
  <si>
    <t>1925</t>
  </si>
  <si>
    <t>dennis</t>
  </si>
  <si>
    <t>england</t>
  </si>
  <si>
    <t>history's</t>
  </si>
  <si>
    <t>impassioned</t>
  </si>
  <si>
    <t>defences</t>
  </si>
  <si>
    <t>principles</t>
  </si>
  <si>
    <t>justifications</t>
  </si>
  <si>
    <t>40</t>
  </si>
  <si>
    <t>extended</t>
  </si>
  <si>
    <t>1917</t>
  </si>
  <si>
    <t>effort</t>
  </si>
  <si>
    <t>received</t>
  </si>
  <si>
    <t>december</t>
  </si>
  <si>
    <t>carried</t>
  </si>
  <si>
    <t>jurist</t>
  </si>
  <si>
    <t>nominated</t>
  </si>
  <si>
    <t>1975</t>
  </si>
  <si>
    <t>serving</t>
  </si>
  <si>
    <t>exchange</t>
  </si>
  <si>
    <t>commission</t>
  </si>
  <si>
    <t>louis</t>
  </si>
  <si>
    <t>brandeis</t>
  </si>
  <si>
    <t>draft</t>
  </si>
  <si>
    <t>city</t>
  </si>
  <si>
    <t>advocate</t>
  </si>
  <si>
    <t>offense</t>
  </si>
  <si>
    <t>curtailment</t>
  </si>
  <si>
    <t>hinder</t>
  </si>
  <si>
    <t>referred</t>
  </si>
  <si>
    <t>leaflets</t>
  </si>
  <si>
    <t>leaflet</t>
  </si>
  <si>
    <t>denounced</t>
  </si>
  <si>
    <t>russia</t>
  </si>
  <si>
    <t>efforts</t>
  </si>
  <si>
    <t>essential</t>
  </si>
  <si>
    <t>2</t>
  </si>
  <si>
    <t>violated</t>
  </si>
  <si>
    <t>unanimous</t>
  </si>
  <si>
    <t>risk</t>
  </si>
  <si>
    <t>shown</t>
  </si>
  <si>
    <t>march</t>
  </si>
  <si>
    <t>retired</t>
  </si>
  <si>
    <t>experience</t>
  </si>
  <si>
    <t>fighting</t>
  </si>
  <si>
    <t>thinking</t>
  </si>
  <si>
    <t>maxim</t>
  </si>
  <si>
    <t>experiment</t>
  </si>
  <si>
    <t>broad</t>
  </si>
  <si>
    <t>theatre</t>
  </si>
  <si>
    <t>rulings</t>
  </si>
  <si>
    <t>figure</t>
  </si>
  <si>
    <t>especially</t>
  </si>
  <si>
    <t>expenditures</t>
  </si>
  <si>
    <t>candidate</t>
  </si>
  <si>
    <t>shortly</t>
  </si>
  <si>
    <t>bipartisan</t>
  </si>
  <si>
    <t>reform</t>
  </si>
  <si>
    <t>advocating</t>
  </si>
  <si>
    <t>defeat</t>
  </si>
  <si>
    <t>related</t>
  </si>
  <si>
    <t>mcconnell</t>
  </si>
  <si>
    <t>directly</t>
  </si>
  <si>
    <t>candidates</t>
  </si>
  <si>
    <t>receiving</t>
  </si>
  <si>
    <t>opposition</t>
  </si>
  <si>
    <t>step</t>
  </si>
  <si>
    <t>special</t>
  </si>
  <si>
    <t>impact</t>
  </si>
  <si>
    <t>unlimited</t>
  </si>
  <si>
    <t>servant</t>
  </si>
  <si>
    <t>liberalism</t>
  </si>
  <si>
    <t>ethical</t>
  </si>
  <si>
    <t>whewell</t>
  </si>
  <si>
    <t>branches</t>
  </si>
  <si>
    <t>equal</t>
  </si>
  <si>
    <t>period</t>
  </si>
  <si>
    <t>take</t>
  </si>
  <si>
    <t>australia</t>
  </si>
  <si>
    <t>canada</t>
  </si>
  <si>
    <t>ireland</t>
  </si>
  <si>
    <t>south</t>
  </si>
  <si>
    <t>granting</t>
  </si>
  <si>
    <t>provided</t>
  </si>
  <si>
    <t>require</t>
  </si>
  <si>
    <t>positive</t>
  </si>
  <si>
    <t>defines</t>
  </si>
  <si>
    <t>governmental</t>
  </si>
  <si>
    <t>accordance</t>
  </si>
  <si>
    <t>procedure</t>
  </si>
  <si>
    <t>g</t>
  </si>
  <si>
    <t>tasks</t>
  </si>
  <si>
    <t>classified</t>
  </si>
  <si>
    <t>hold</t>
  </si>
  <si>
    <t>seek</t>
  </si>
  <si>
    <t>impart</t>
  </si>
  <si>
    <t>frontiers</t>
  </si>
  <si>
    <t>publishing</t>
  </si>
  <si>
    <t>proposed</t>
  </si>
  <si>
    <t>greatly</t>
  </si>
  <si>
    <t>publication</t>
  </si>
  <si>
    <t>concepts</t>
  </si>
  <si>
    <t>poem</t>
  </si>
  <si>
    <t>verse</t>
  </si>
  <si>
    <t>greatest</t>
  </si>
  <si>
    <t>literature</t>
  </si>
  <si>
    <t>politics</t>
  </si>
  <si>
    <t>requirements</t>
  </si>
  <si>
    <t>extent</t>
  </si>
  <si>
    <t>agreements</t>
  </si>
  <si>
    <t>trips</t>
  </si>
  <si>
    <t>available</t>
  </si>
  <si>
    <t>interact</t>
  </si>
  <si>
    <t>consumption</t>
  </si>
  <si>
    <t>analyzes</t>
  </si>
  <si>
    <t>describing</t>
  </si>
  <si>
    <t>analysis</t>
  </si>
  <si>
    <t>health</t>
  </si>
  <si>
    <t>metonymy</t>
  </si>
  <si>
    <t>simile</t>
  </si>
  <si>
    <t>literally</t>
  </si>
  <si>
    <t>humans</t>
  </si>
  <si>
    <t>comparison</t>
  </si>
  <si>
    <t>understanding</t>
  </si>
  <si>
    <t>whose</t>
  </si>
  <si>
    <t>lord</t>
  </si>
  <si>
    <t>rock</t>
  </si>
  <si>
    <t>shield</t>
  </si>
  <si>
    <t>linguistic</t>
  </si>
  <si>
    <t>carry</t>
  </si>
  <si>
    <t>target</t>
  </si>
  <si>
    <t>similarity</t>
  </si>
  <si>
    <t>notion</t>
  </si>
  <si>
    <t>perception</t>
  </si>
  <si>
    <t>objects</t>
  </si>
  <si>
    <t>analogical</t>
  </si>
  <si>
    <t>experiments</t>
  </si>
  <si>
    <t>results</t>
  </si>
  <si>
    <t>udhr</t>
  </si>
  <si>
    <t>iccpr</t>
  </si>
  <si>
    <t>f</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</si>
  <si>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</si>
  <si>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</si>
  <si>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</si>
  <si>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</si>
  <si>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</si>
  <si>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</si>
  <si>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</si>
  <si>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</si>
  <si>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</si>
  <si>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</si>
  <si>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</si>
  <si>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</si>
  <si>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</si>
  <si>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</si>
  <si>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</si>
  <si>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</si>
  <si>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</si>
  <si>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</si>
  <si>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</si>
  <si>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</si>
  <si>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</si>
  <si>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</si>
  <si>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</si>
  <si>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</si>
  <si>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</si>
  <si>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</si>
  <si>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</si>
  <si>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</si>
  <si>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</si>
  <si>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</si>
  <si>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</si>
  <si>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</si>
  <si>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</si>
  <si>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</si>
  <si>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</si>
  <si>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</si>
  <si>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</si>
  <si>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</si>
  <si>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</si>
  <si>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</si>
  <si>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</si>
  <si>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</si>
  <si>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</si>
  <si>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</si>
  <si>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</si>
  <si>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</si>
  <si>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</si>
  <si>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</si>
  <si>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</si>
  <si>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</si>
  <si>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</si>
  <si>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</si>
  <si>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</si>
  <si>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</si>
  <si>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</si>
  <si>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Top 10 Vertices, Ranked by Betweenness Centrality</t>
  </si>
  <si>
    <t>Top Words in Content in Entire Graph</t>
  </si>
  <si>
    <t>Entire Graph Count</t>
  </si>
  <si>
    <t>Top Words in Content in G1</t>
  </si>
  <si>
    <t>Top Words in Content in G2</t>
  </si>
  <si>
    <t>G1 Count</t>
  </si>
  <si>
    <t>Top Words in Content in G3</t>
  </si>
  <si>
    <t>G2 Count</t>
  </si>
  <si>
    <t>Top Words in Content in G4</t>
  </si>
  <si>
    <t>G3 Count</t>
  </si>
  <si>
    <t>Top Words in Content in G5</t>
  </si>
  <si>
    <t>G4 Count</t>
  </si>
  <si>
    <t>G5 Count</t>
  </si>
  <si>
    <t>Top Words in Content</t>
  </si>
  <si>
    <t>ideas printing type press europe freedom movable speech republic right</t>
  </si>
  <si>
    <t>court united states v justice act supreme law president american</t>
  </si>
  <si>
    <t>latin analogy language economics market metaphor free such one between</t>
  </si>
  <si>
    <t>truth jefferson religion speech freedom government state religious first united</t>
  </si>
  <si>
    <t>freedom liberal government such united system state english liberty press</t>
  </si>
  <si>
    <t>Top Word Pairs in Content in Entire Graph</t>
  </si>
  <si>
    <t>united,states</t>
  </si>
  <si>
    <t>supreme,court</t>
  </si>
  <si>
    <t>freedom,speech</t>
  </si>
  <si>
    <t>movable,type</t>
  </si>
  <si>
    <t>printing,press</t>
  </si>
  <si>
    <t>u,s</t>
  </si>
  <si>
    <t>first,amendment</t>
  </si>
  <si>
    <t>v,united</t>
  </si>
  <si>
    <t>free,speech</t>
  </si>
  <si>
    <t>marketplace,ideas</t>
  </si>
  <si>
    <t>Top Word Pairs in Content in G1</t>
  </si>
  <si>
    <t>republic,letters</t>
  </si>
  <si>
    <t>freedom,expression</t>
  </si>
  <si>
    <t>article,19</t>
  </si>
  <si>
    <t>hand,mould</t>
  </si>
  <si>
    <t>type,printing</t>
  </si>
  <si>
    <t>Top Word Pairs in Content in G2</t>
  </si>
  <si>
    <t>associate,justice</t>
  </si>
  <si>
    <t>court,united</t>
  </si>
  <si>
    <t>espionage,act</t>
  </si>
  <si>
    <t>sedition,act</t>
  </si>
  <si>
    <t>states,1919</t>
  </si>
  <si>
    <t>Top Word Pairs in Content in G3</t>
  </si>
  <si>
    <t>free,market</t>
  </si>
  <si>
    <t>supply,demand</t>
  </si>
  <si>
    <t>goods,services</t>
  </si>
  <si>
    <t>forces,supply</t>
  </si>
  <si>
    <t>analogy,analogy</t>
  </si>
  <si>
    <t>theory,political</t>
  </si>
  <si>
    <t>political,economy</t>
  </si>
  <si>
    <t>examples,metaphor</t>
  </si>
  <si>
    <t>world,stage</t>
  </si>
  <si>
    <t>european,languages</t>
  </si>
  <si>
    <t>Top Word Pairs in Content in G4</t>
  </si>
  <si>
    <t>government,restrictions</t>
  </si>
  <si>
    <t>middle,ground</t>
  </si>
  <si>
    <t>religious,freedom</t>
  </si>
  <si>
    <t>freedom,religion</t>
  </si>
  <si>
    <t>religion,belief</t>
  </si>
  <si>
    <t>religiously,unaffiliated</t>
  </si>
  <si>
    <t>Top Word Pairs in Content in G5</t>
  </si>
  <si>
    <t>freedom,press</t>
  </si>
  <si>
    <t>liberal,democracies</t>
  </si>
  <si>
    <t>human,rights</t>
  </si>
  <si>
    <t>liberal,democracy</t>
  </si>
  <si>
    <t>united,kingdom</t>
  </si>
  <si>
    <t>john,milton</t>
  </si>
  <si>
    <t>paradise,lost</t>
  </si>
  <si>
    <t>separation,powers</t>
  </si>
  <si>
    <t>Top Word Pairs in Content</t>
  </si>
  <si>
    <t>movable,type  printing,press  marketplace,ideas  republic,letters  freedom,speech  freedom,expression  united,states  article,19  hand,mould  type,printing</t>
  </si>
  <si>
    <t>united,states  supreme,court  v,united  u,s  associate,justice  court,united  first,amendment  espionage,act  sedition,act  states,1919</t>
  </si>
  <si>
    <t>free,market  supply,demand  goods,services  forces,supply  analogy,analogy  theory,political  political,economy  examples,metaphor  world,stage  european,languages</t>
  </si>
  <si>
    <t>united,states  freedom,speech  government,restrictions  first,amendment  free,speech  middle,ground  religious,freedom  freedom,religion  religion,belief  religiously,unaffiliated</t>
  </si>
  <si>
    <t>freedom,press  liberal,democracies  human,rights  liberal,democracy  united,states  united,kingdom  freedom,speech  john,milton  paradise,lost  separation,powers</t>
  </si>
  <si>
    <t>Top Words in Content by Count</t>
  </si>
  <si>
    <t/>
  </si>
  <si>
    <t>Top Words in Content by Salience</t>
  </si>
  <si>
    <t>Top Word Pairs in Content by Count</t>
  </si>
  <si>
    <t>Top Word Pairs in Content by Salience</t>
  </si>
  <si>
    <t>G1: ideas printing type press europe freedom movable speech republic right</t>
  </si>
  <si>
    <t>G2: court united states v justice act supreme law president american</t>
  </si>
  <si>
    <t>G3: latin analogy language economics market metaphor free such one between</t>
  </si>
  <si>
    <t>G4: truth jefferson religion speech freedom government state religious first united</t>
  </si>
  <si>
    <t>G5: freedom liberal government such united system state english liberty press</t>
  </si>
  <si>
    <t>▓0▓0▓0▓True▓Black▓Black▓▓Edge Weight▓1▓1▓0▓1▓10▓False▓▓0▓0▓0▓0▓0▓False▓▓0▓0▓0▓True▓Black▓Black▓▓Betweenness Centrality▓0.666667▓831.4▓3▓20▓1000▓True▓▓0▓0▓0▓0▓0▓False▓▓0▓0▓0▓0▓0▓False▓▓0▓0▓0▓0▓0▓False</t>
  </si>
  <si>
    <t>Subgraph</t>
  </si>
  <si>
    <t>GraphSource░MediaWiki▓GraphTerm░Marketplace_of_ideas▓ImportDescription░The graph represents the Article-Article Hyperlinks network of the "Marketplace_of_ideas" seed article in en.wikipedia.org MediaWiki domain.  The network was obtained from MediaWiki on Sunday, 24 January 2021 at 20:25 UTC.
The 50 most recent revisions are being analyzed.▓ImportSuggestedTitle░MediaWiki Map for "Marketplace_of_ideas" article▓ImportSuggestedFileNameNoExtension░2021-01-24 20-23-59 NodeXL MediaWiki Marketplace_of_ideas▓GroupingDescription░The graph's vertices were grouped by cluster using the Clauset-Newman-Moore cluster algorithm.▓LayoutAlgorithm░The graph was laid out using the Harel-Koren Fast Multiscale layout algorithm.▓GraphDirectedness░The graph is directed.</t>
  </si>
  <si>
    <t>MediaWiki</t>
  </si>
  <si>
    <t>The graph represents the Article-Article Hyperlinks network of the "Marketplace_of_ideas" seed article in en.wikipedia.org MediaWiki domain.  The network was obtained from MediaWiki on Sunday, 24 January 2021 at 20:25 UTC.
The 50 most recent revisions are being analyzed.</t>
  </si>
  <si>
    <t>The graph was laid out using the Harel-Koren Fast Multiscale layout algorithm.</t>
  </si>
  <si>
    <t>The graph's vertices were grouped by cluster using the Clauset-Newman-Moore cluster algorithm.</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</si>
  <si>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&lt;value&gt;1&lt;/value&gt;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Summary}</t>
  </si>
  <si>
    <t xml:space="preserve">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VertexVisua</t>
  </si>
  <si>
    <t>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t>
  </si>
  <si>
    <t xml:space="preserve">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t>
  </si>
  <si>
    <t>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t>
  </si>
  <si>
    <t>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t>
  </si>
  <si>
    <t>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t>
  </si>
  <si>
    <t xml:space="preserv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t>
  </si>
  <si>
    <t>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t>
  </si>
  <si>
    <t xml:space="preserve">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t>
  </si>
  <si>
    <t>-winded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t>
  </si>
  <si>
    <t>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t>
  </si>
  <si>
    <t>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t>
  </si>
  <si>
    <t>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18pt White MiddleCenter 2147483647 2147483647 Black True 200 Black 86 TopLeft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t>
  </si>
  <si>
    <t>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</si>
  <si>
    <t>https://nodexlgraphgallery.org/Pages/Graph.aspx?graphID=246395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</si>
</sst>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6" fillId="5" borderId="1" xfId="25" applyNumberFormat="1" applyAlignment="1">
      <alignment/>
    </xf>
    <xf numFmtId="21" fontId="0" fillId="0" borderId="0" xfId="0"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6" fillId="5" borderId="1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12">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numFmt numFmtId="179" formatCode="General"/>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11"/>
      <tableStyleElement type="headerRow" dxfId="210"/>
    </tableStyle>
    <tableStyle name="NodeXL Table" pivot="0" count="1">
      <tableStyleElement type="headerRow" dxfId="2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162339"/>
        <c:axId val="44699004"/>
      </c:barChart>
      <c:catAx>
        <c:axId val="571623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699004"/>
        <c:crosses val="autoZero"/>
        <c:auto val="1"/>
        <c:lblOffset val="100"/>
        <c:noMultiLvlLbl val="0"/>
      </c:catAx>
      <c:valAx>
        <c:axId val="44699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6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746717"/>
        <c:axId val="63849542"/>
      </c:barChart>
      <c:catAx>
        <c:axId val="667467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849542"/>
        <c:crosses val="autoZero"/>
        <c:auto val="1"/>
        <c:lblOffset val="100"/>
        <c:noMultiLvlLbl val="0"/>
      </c:catAx>
      <c:valAx>
        <c:axId val="63849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6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774967"/>
        <c:axId val="4430384"/>
      </c:barChart>
      <c:catAx>
        <c:axId val="377749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30384"/>
        <c:crosses val="autoZero"/>
        <c:auto val="1"/>
        <c:lblOffset val="100"/>
        <c:noMultiLvlLbl val="0"/>
      </c:catAx>
      <c:valAx>
        <c:axId val="4430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74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873457"/>
        <c:axId val="23316794"/>
      </c:barChart>
      <c:catAx>
        <c:axId val="398734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316794"/>
        <c:crosses val="autoZero"/>
        <c:auto val="1"/>
        <c:lblOffset val="100"/>
        <c:noMultiLvlLbl val="0"/>
      </c:catAx>
      <c:valAx>
        <c:axId val="2331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73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524555"/>
        <c:axId val="9612132"/>
      </c:barChart>
      <c:catAx>
        <c:axId val="85245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612132"/>
        <c:crosses val="autoZero"/>
        <c:auto val="1"/>
        <c:lblOffset val="100"/>
        <c:noMultiLvlLbl val="0"/>
      </c:catAx>
      <c:valAx>
        <c:axId val="961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24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400325"/>
        <c:axId val="40385198"/>
      </c:barChart>
      <c:catAx>
        <c:axId val="194003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385198"/>
        <c:crosses val="autoZero"/>
        <c:auto val="1"/>
        <c:lblOffset val="100"/>
        <c:noMultiLvlLbl val="0"/>
      </c:catAx>
      <c:valAx>
        <c:axId val="4038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0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922463"/>
        <c:axId val="49975576"/>
      </c:barChart>
      <c:catAx>
        <c:axId val="279224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75576"/>
        <c:crosses val="autoZero"/>
        <c:auto val="1"/>
        <c:lblOffset val="100"/>
        <c:noMultiLvlLbl val="0"/>
      </c:catAx>
      <c:valAx>
        <c:axId val="49975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22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127001"/>
        <c:axId val="21489826"/>
      </c:barChart>
      <c:catAx>
        <c:axId val="471270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489826"/>
        <c:crosses val="autoZero"/>
        <c:auto val="1"/>
        <c:lblOffset val="100"/>
        <c:noMultiLvlLbl val="0"/>
      </c:catAx>
      <c:valAx>
        <c:axId val="21489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7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190707"/>
        <c:axId val="62954316"/>
      </c:barChart>
      <c:catAx>
        <c:axId val="59190707"/>
        <c:scaling>
          <c:orientation val="minMax"/>
        </c:scaling>
        <c:axPos val="b"/>
        <c:delete val="1"/>
        <c:majorTickMark val="out"/>
        <c:minorTickMark val="none"/>
        <c:tickLblPos val="none"/>
        <c:crossAx val="62954316"/>
        <c:crosses val="autoZero"/>
        <c:auto val="1"/>
        <c:lblOffset val="100"/>
        <c:noMultiLvlLbl val="0"/>
      </c:catAx>
      <c:valAx>
        <c:axId val="62954316"/>
        <c:scaling>
          <c:orientation val="minMax"/>
        </c:scaling>
        <c:axPos val="l"/>
        <c:delete val="1"/>
        <c:majorTickMark val="out"/>
        <c:minorTickMark val="none"/>
        <c:tickLblPos val="none"/>
        <c:crossAx val="591907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24</xdr:row>
      <xdr:rowOff>28575</xdr:rowOff>
    </xdr:from>
    <xdr:to>
      <xdr:col>1</xdr:col>
      <xdr:colOff>504825</xdr:colOff>
      <xdr:row>24</xdr:row>
      <xdr:rowOff>342900</xdr:rowOff>
    </xdr:to>
    <xdr:pic>
      <xdr:nvPicPr>
        <xdr:cNvPr id="3" name="Subgraph-Argument to moderati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3867150" y="85629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5" name="Subgraph-trut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3867150" y="53054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7" name="Subgraph-Marketplace_of_ide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3867150" y="6000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9" name="Subgraph-Republic of Lett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3867150" y="89249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 name="Subgraph-Joel Moky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867150" y="38576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13" name="Subgraph-movable typ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3867150" y="92868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15" name="Subgraph-printing pres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3867150" y="74771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7" name="Subgraph-Lati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3867150" y="16859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9" name="Subgraph-freedom of religi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38671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1" name="Subgraph-religi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3867150" y="60293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3" name="Subgraph-Virginia State Pharmacy Board v. Virginia Citizens Consumer Counci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867150" y="71151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25" name="Subgraph-Supreme Court of the United State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867150" y="9620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7" name="Subgraph-free marke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3867150" y="639127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9" name="Subgraph-Thomas Jeffers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3867150" y="49434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31" name="Subgraph-Freedom of speech in the United State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3867150" y="277177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 name="Subgraph-President of the United Stat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3867150" y="78390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35" name="Subgraph-Brandenburg v. Ohi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3867150" y="45815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37" name="Subgraph-Areopagitic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3867150" y="2047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39" name="Subgraph-United States v. Rumel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3867150" y="96488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41" name="Subgraph-Sedition Act of 1918"/>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3867150" y="67532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43" name="Subgraph-William O. Doug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3867150" y="42195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45" name="Subgraph-Abrams v. United Stat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38671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47" name="Subgraph-Oliver Wendell Holmes J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3867150" y="349567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9" name="Subgraph-Citizens United v. FEC"/>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3867150" y="100107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51" name="Subgraph-John Stuart Mil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3867150" y="13239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3" name="Subgraph-liberal democrac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3867150" y="103727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55" name="Subgraph-freedom of the pres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3867150" y="24098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7" name="Subgraph-On Libert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38671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9" name="Subgraph-John Milt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3867150"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1" name="Subgraph-patent law"/>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38671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3" name="Subgraph-Economic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38671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5" name="Subgraph-metapho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3867150" y="121824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67" name="Subgraph-analogy"/>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3867150" y="820102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freedom of expressi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3867150" y="125444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47542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74212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00787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27266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54031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80701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33946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07181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101" totalsRowShown="0" headerRowDxfId="208" dataDxfId="207">
  <autoFilter ref="A2:AD101"/>
  <tableColumns count="30">
    <tableColumn id="1" name="Vertex 1" dataDxfId="157"/>
    <tableColumn id="2" name="Vertex 2" dataDxfId="155"/>
    <tableColumn id="3" name="Color" dataDxfId="156"/>
    <tableColumn id="4" name="Width" dataDxfId="206"/>
    <tableColumn id="11" name="Style" dataDxfId="205"/>
    <tableColumn id="5" name="Opacity" dataDxfId="204"/>
    <tableColumn id="6" name="Visibility" dataDxfId="203"/>
    <tableColumn id="10" name="Label" dataDxfId="202"/>
    <tableColumn id="12" name="Label Text Color" dataDxfId="201"/>
    <tableColumn id="13" name="Label Font Size" dataDxfId="200"/>
    <tableColumn id="14" name="Reciprocated?" dataDxfId="111"/>
    <tableColumn id="7" name="ID" dataDxfId="199"/>
    <tableColumn id="9" name="Dynamic Filter" dataDxfId="198"/>
    <tableColumn id="8" name="Add Your Own Columns Here" dataDxfId="154"/>
    <tableColumn id="15" name="Relationship" dataDxfId="153"/>
    <tableColumn id="16" name="Edge Weight" dataDxfId="152"/>
    <tableColumn id="17" name="Edge Type" dataDxfId="151"/>
    <tableColumn id="18" name="Edit Comment" dataDxfId="150"/>
    <tableColumn id="19" name="Edit Size" dataDxfId="127"/>
    <tableColumn id="20" name="Vertex 1 Group" dataDxfId="126">
      <calculatedColumnFormula>REPLACE(INDEX(GroupVertices[Group], MATCH(Edges[[#This Row],[Vertex 1]],GroupVertices[Vertex],0)),1,1,"")</calculatedColumnFormula>
    </tableColumn>
    <tableColumn id="21" name="Vertex 2 Group" dataDxfId="87">
      <calculatedColumnFormula>REPLACE(INDEX(GroupVertices[Group], MATCH(Edges[[#This Row],[Vertex 2]],GroupVertices[Vertex],0)),1,1,"")</calculatedColumnFormula>
    </tableColumn>
    <tableColumn id="22" name="Sentiment List #1: List1 Word Count" dataDxfId="86"/>
    <tableColumn id="23" name="Sentiment List #1: List1 Word Percentage (%)" dataDxfId="85"/>
    <tableColumn id="24" name="Sentiment List #2: List2 Word Count" dataDxfId="84"/>
    <tableColumn id="25" name="Sentiment List #2: List2 Word Percentage (%)" dataDxfId="83"/>
    <tableColumn id="26" name="Sentiment List #3: List3 Word Count" dataDxfId="82"/>
    <tableColumn id="27" name="Sentiment List #3: List3 Word Percentage (%)" dataDxfId="81"/>
    <tableColumn id="28" name="Non-categorized Word Count" dataDxfId="80"/>
    <tableColumn id="29" name="Non-categorized Word Percentage (%)" dataDxfId="79"/>
    <tableColumn id="30" name="Edge Content Word Count" dataDxfId="7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49" totalsRowShown="0" headerRowDxfId="110" dataDxfId="109">
  <autoFilter ref="A1:G1949"/>
  <tableColumns count="7">
    <tableColumn id="1" name="Word" dataDxfId="108"/>
    <tableColumn id="2" name="Count" dataDxfId="107"/>
    <tableColumn id="3" name="Salience" dataDxfId="106"/>
    <tableColumn id="4" name="Group" dataDxfId="105"/>
    <tableColumn id="5" name="Word on Sentiment List #1: List1" dataDxfId="104"/>
    <tableColumn id="6" name="Word on Sentiment List #2: List2" dataDxfId="103"/>
    <tableColumn id="7" name="Word on Sentiment List #3: List3" dataDxfId="10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4" totalsRowShown="0" headerRowDxfId="101" dataDxfId="100">
  <autoFilter ref="A1:L504"/>
  <tableColumns count="12">
    <tableColumn id="1" name="Word 1" dataDxfId="99"/>
    <tableColumn id="2" name="Word 2" dataDxfId="98"/>
    <tableColumn id="3" name="Count" dataDxfId="97"/>
    <tableColumn id="4" name="Salience" dataDxfId="96"/>
    <tableColumn id="5" name="Mutual Information" dataDxfId="95"/>
    <tableColumn id="6" name="Group" dataDxfId="94"/>
    <tableColumn id="7" name="Word1 on Sentiment List #1: List1" dataDxfId="93"/>
    <tableColumn id="8" name="Word1 on Sentiment List #2: List2" dataDxfId="92"/>
    <tableColumn id="9" name="Word1 on Sentiment List #3: List3" dataDxfId="91"/>
    <tableColumn id="10" name="Word2 on Sentiment List #1: List1" dataDxfId="90"/>
    <tableColumn id="11" name="Word2 on Sentiment List #2: List2" dataDxfId="89"/>
    <tableColumn id="12" name="Word2 on Sentiment List #3: List3" dataDxfId="88"/>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9" totalsRowShown="0" headerRowDxfId="59" dataDxfId="58">
  <autoFilter ref="A2:C19"/>
  <tableColumns count="3">
    <tableColumn id="1" name="Group 1" dataDxfId="57"/>
    <tableColumn id="2" name="Group 2" dataDxfId="56"/>
    <tableColumn id="3" name="Edges" dataDxfId="5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52" dataDxfId="51">
  <autoFilter ref="A1:B7"/>
  <tableColumns count="2">
    <tableColumn id="1" name="Key" dataDxfId="37"/>
    <tableColumn id="2" name="Value" dataDxfId="36"/>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41" dataDxfId="40">
  <autoFilter ref="A1:B11"/>
  <tableColumns count="2">
    <tableColumn id="1" name="Top 10 Vertices, Ranked by Betweenness Centrality" dataDxfId="39"/>
    <tableColumn id="2" name="Betweenness Centrality" dataDxfId="38"/>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L11" totalsRowShown="0" headerRowDxfId="35" dataDxfId="34">
  <autoFilter ref="A1:L11"/>
  <tableColumns count="12">
    <tableColumn id="1" name="Top Words in Content in Entire Graph" dataDxfId="33"/>
    <tableColumn id="2" name="Entire Graph Count" dataDxfId="32"/>
    <tableColumn id="3" name="Top Words in Content in G1" dataDxfId="31"/>
    <tableColumn id="4" name="G1 Count" dataDxfId="30"/>
    <tableColumn id="5" name="Top Words in Content in G2" dataDxfId="29"/>
    <tableColumn id="6" name="G2 Count" dataDxfId="28"/>
    <tableColumn id="7" name="Top Words in Content in G3" dataDxfId="27"/>
    <tableColumn id="8" name="G3 Count" dataDxfId="26"/>
    <tableColumn id="9" name="Top Words in Content in G4" dataDxfId="25"/>
    <tableColumn id="10" name="G4 Count" dataDxfId="24"/>
    <tableColumn id="11" name="Top Words in Content in G5" dataDxfId="23"/>
    <tableColumn id="12" name="G5 Count" dataDxfId="22"/>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L24" totalsRowShown="0" headerRowDxfId="20" dataDxfId="19">
  <autoFilter ref="A14:L24"/>
  <tableColumns count="12">
    <tableColumn id="1" name="Top Word Pairs in Content in Entire Graph" dataDxfId="18"/>
    <tableColumn id="2" name="Entire Graph Count" dataDxfId="17"/>
    <tableColumn id="3" name="Top Word Pairs in Content in G1" dataDxfId="16"/>
    <tableColumn id="4" name="G1 Count" dataDxfId="15"/>
    <tableColumn id="5" name="Top Word Pairs in Content in G2" dataDxfId="14"/>
    <tableColumn id="6" name="G2 Count" dataDxfId="13"/>
    <tableColumn id="7" name="Top Word Pairs in Content in G3" dataDxfId="12"/>
    <tableColumn id="8" name="G3 Count" dataDxfId="11"/>
    <tableColumn id="9" name="Top Word Pairs in Content in G4" dataDxfId="10"/>
    <tableColumn id="10" name="G4 Count" dataDxfId="9"/>
    <tableColumn id="11" name="Top Word Pairs in Content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36" totalsRowShown="0" headerRowDxfId="197" dataDxfId="196">
  <autoFilter ref="A2:AZ36"/>
  <sortState ref="A3:AZ36">
    <sortCondition descending="1" sortBy="value" ref="V3:V36"/>
  </sortState>
  <tableColumns count="52">
    <tableColumn id="1" name="Vertex" dataDxfId="195"/>
    <tableColumn id="52" name="Subgraph"/>
    <tableColumn id="2" name="Color" dataDxfId="194"/>
    <tableColumn id="5" name="Shape" dataDxfId="193"/>
    <tableColumn id="6" name="Size" dataDxfId="192"/>
    <tableColumn id="4" name="Opacity" dataDxfId="149"/>
    <tableColumn id="7" name="Image File" dataDxfId="147"/>
    <tableColumn id="3" name="Visibility" dataDxfId="148"/>
    <tableColumn id="10" name="Label" dataDxfId="191"/>
    <tableColumn id="16" name="Label Fill Color" dataDxfId="190"/>
    <tableColumn id="9" name="Label Position" dataDxfId="144"/>
    <tableColumn id="8" name="Tooltip" dataDxfId="142"/>
    <tableColumn id="18" name="Layout Order" dataDxfId="143"/>
    <tableColumn id="13" name="X" dataDxfId="189"/>
    <tableColumn id="14" name="Y" dataDxfId="188"/>
    <tableColumn id="12" name="Locked?" dataDxfId="187"/>
    <tableColumn id="19" name="Polar R" dataDxfId="186"/>
    <tableColumn id="20" name="Polar Angle" dataDxfId="185"/>
    <tableColumn id="21" name="Degree" dataDxfId="48"/>
    <tableColumn id="22" name="In-Degree" dataDxfId="47"/>
    <tableColumn id="23" name="Out-Degree" dataDxfId="45"/>
    <tableColumn id="24" name="Betweenness Centrality" dataDxfId="46"/>
    <tableColumn id="25" name="Closeness Centrality" dataDxfId="50"/>
    <tableColumn id="26" name="Eigenvector Centrality" dataDxfId="49"/>
    <tableColumn id="15" name="PageRank" dataDxfId="44"/>
    <tableColumn id="27" name="Clustering Coefficient" dataDxfId="42"/>
    <tableColumn id="29" name="Reciprocated Vertex Pair Ratio" dataDxfId="43"/>
    <tableColumn id="11" name="ID" dataDxfId="184"/>
    <tableColumn id="28" name="Dynamic Filter" dataDxfId="183"/>
    <tableColumn id="17" name="Add Your Own Columns Here" dataDxfId="146"/>
    <tableColumn id="30" name="Custom Menu Item Text" dataDxfId="145"/>
    <tableColumn id="31" name="Custom Menu Item Action" dataDxfId="141"/>
    <tableColumn id="32" name="Vertex Type" dataDxfId="138"/>
    <tableColumn id="33" name="Content" dataDxfId="136"/>
    <tableColumn id="34" name="Age" dataDxfId="137"/>
    <tableColumn id="35" name="Gini Coefficient" dataDxfId="140"/>
    <tableColumn id="36" name="Nr Revisions" dataDxfId="139"/>
    <tableColumn id="37" name="URL" dataDxfId="128"/>
    <tableColumn id="38" name="Vertex Group" dataDxfId="77">
      <calculatedColumnFormula>REPLACE(INDEX(GroupVertices[Group], MATCH(Vertices[[#This Row],[Vertex]],GroupVertices[Vertex],0)),1,1,"")</calculatedColumnFormula>
    </tableColumn>
    <tableColumn id="39" name="Sentiment List #1: List1 Word Count" dataDxfId="76"/>
    <tableColumn id="40" name="Sentiment List #1: List1 Word Percentage (%)" dataDxfId="75"/>
    <tableColumn id="41" name="Sentiment List #2: List2 Word Count" dataDxfId="74"/>
    <tableColumn id="42" name="Sentiment List #2: List2 Word Percentage (%)" dataDxfId="73"/>
    <tableColumn id="43" name="Sentiment List #3: List3 Word Count" dataDxfId="72"/>
    <tableColumn id="44" name="Sentiment List #3: List3 Word Percentage (%)" dataDxfId="71"/>
    <tableColumn id="45" name="Non-categorized Word Count" dataDxfId="70"/>
    <tableColumn id="46" name="Non-categorized Word Percentage (%)" dataDxfId="69"/>
    <tableColumn id="47" name="Vertex Content Word Count" dataDxfId="4"/>
    <tableColumn id="48" name="Top Words in Content by Count" dataDxfId="3"/>
    <tableColumn id="49" name="Top Words in Content by Salience" dataDxfId="2"/>
    <tableColumn id="50" name="Top Word Pairs in Content by Count" dataDxfId="1"/>
    <tableColumn id="51" name="Top Word Pairs in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7" totalsRowShown="0" headerRowDxfId="182">
  <autoFilter ref="A2:AI7"/>
  <tableColumns count="35">
    <tableColumn id="1" name="Group" dataDxfId="135"/>
    <tableColumn id="2" name="Vertex Color" dataDxfId="134"/>
    <tableColumn id="3" name="Vertex Shape" dataDxfId="132"/>
    <tableColumn id="22" name="Visibility" dataDxfId="133"/>
    <tableColumn id="4" name="Collapsed?"/>
    <tableColumn id="18" name="Label" dataDxfId="181"/>
    <tableColumn id="20" name="Collapsed X"/>
    <tableColumn id="21" name="Collapsed Y"/>
    <tableColumn id="6" name="ID" dataDxfId="180"/>
    <tableColumn id="19" name="Collapsed Properties" dataDxfId="125"/>
    <tableColumn id="5" name="Vertices" dataDxfId="124"/>
    <tableColumn id="7" name="Unique Edges" dataDxfId="123"/>
    <tableColumn id="8" name="Edges With Duplicates" dataDxfId="122"/>
    <tableColumn id="9" name="Total Edges" dataDxfId="121"/>
    <tableColumn id="10" name="Self-Loops" dataDxfId="120"/>
    <tableColumn id="24" name="Reciprocated Vertex Pair Ratio" dataDxfId="119"/>
    <tableColumn id="25" name="Reciprocated Edge Ratio" dataDxfId="118"/>
    <tableColumn id="11" name="Connected Components" dataDxfId="117"/>
    <tableColumn id="12" name="Single-Vertex Connected Components" dataDxfId="116"/>
    <tableColumn id="13" name="Maximum Vertices in a Connected Component" dataDxfId="115"/>
    <tableColumn id="14" name="Maximum Edges in a Connected Component" dataDxfId="114"/>
    <tableColumn id="15" name="Maximum Geodesic Distance (Diameter)" dataDxfId="113"/>
    <tableColumn id="16" name="Average Geodesic Distance" dataDxfId="112"/>
    <tableColumn id="17" name="Graph Density" dataDxfId="68"/>
    <tableColumn id="23" name="Sentiment List #1: List1 Word Count" dataDxfId="67"/>
    <tableColumn id="26" name="Sentiment List #1: List1 Word Percentage (%)" dataDxfId="66"/>
    <tableColumn id="27" name="Sentiment List #2: List2 Word Count" dataDxfId="65"/>
    <tableColumn id="28" name="Sentiment List #2: List2 Word Percentage (%)" dataDxfId="64"/>
    <tableColumn id="29" name="Sentiment List #3: List3 Word Count" dataDxfId="63"/>
    <tableColumn id="30" name="Sentiment List #3: List3 Word Percentage (%)" dataDxfId="62"/>
    <tableColumn id="31" name="Non-categorized Word Count" dataDxfId="61"/>
    <tableColumn id="32" name="Non-categorized Word Percentage (%)" dataDxfId="60"/>
    <tableColumn id="33" name="Group Content Word Count" dataDxfId="21"/>
    <tableColumn id="34" name="Top Words in Content" dataDxfId="6"/>
    <tableColumn id="35"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179" dataDxfId="178">
  <autoFilter ref="A1:C35"/>
  <tableColumns count="3">
    <tableColumn id="1" name="Group" dataDxfId="131"/>
    <tableColumn id="2" name="Vertex" dataDxfId="130"/>
    <tableColumn id="3" name="Vertex ID" dataDxfId="1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54"/>
    <tableColumn id="2" name="Value" dataDxfId="5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77"/>
    <tableColumn id="2" name="Degree Frequency" dataDxfId="176">
      <calculatedColumnFormula>COUNTIF(Vertices[Degree], "&gt;= " &amp; D2) - COUNTIF(Vertices[Degree], "&gt;=" &amp; D3)</calculatedColumnFormula>
    </tableColumn>
    <tableColumn id="3" name="In-Degree Bin" dataDxfId="175"/>
    <tableColumn id="4" name="In-Degree Frequency" dataDxfId="174">
      <calculatedColumnFormula>COUNTIF(Vertices[In-Degree], "&gt;= " &amp; F2) - COUNTIF(Vertices[In-Degree], "&gt;=" &amp; F3)</calculatedColumnFormula>
    </tableColumn>
    <tableColumn id="5" name="Out-Degree Bin" dataDxfId="173"/>
    <tableColumn id="6" name="Out-Degree Frequency" dataDxfId="172">
      <calculatedColumnFormula>COUNTIF(Vertices[Out-Degree], "&gt;= " &amp; H2) - COUNTIF(Vertices[Out-Degree], "&gt;=" &amp; H3)</calculatedColumnFormula>
    </tableColumn>
    <tableColumn id="7" name="Betweenness Centrality Bin" dataDxfId="171"/>
    <tableColumn id="8" name="Betweenness Centrality Frequency" dataDxfId="170">
      <calculatedColumnFormula>COUNTIF(Vertices[Betweenness Centrality], "&gt;= " &amp; J2) - COUNTIF(Vertices[Betweenness Centrality], "&gt;=" &amp; J3)</calculatedColumnFormula>
    </tableColumn>
    <tableColumn id="9" name="Closeness Centrality Bin" dataDxfId="169"/>
    <tableColumn id="10" name="Closeness Centrality Frequency" dataDxfId="168">
      <calculatedColumnFormula>COUNTIF(Vertices[Closeness Centrality], "&gt;= " &amp; L2) - COUNTIF(Vertices[Closeness Centrality], "&gt;=" &amp; L3)</calculatedColumnFormula>
    </tableColumn>
    <tableColumn id="11" name="Eigenvector Centrality Bin" dataDxfId="167"/>
    <tableColumn id="12" name="Eigenvector Centrality Frequency" dataDxfId="166">
      <calculatedColumnFormula>COUNTIF(Vertices[Eigenvector Centrality], "&gt;= " &amp; N2) - COUNTIF(Vertices[Eigenvector Centrality], "&gt;=" &amp; N3)</calculatedColumnFormula>
    </tableColumn>
    <tableColumn id="18" name="PageRank Bin" dataDxfId="165"/>
    <tableColumn id="17" name="PageRank Frequency" dataDxfId="164">
      <calculatedColumnFormula>COUNTIF(Vertices[Eigenvector Centrality], "&gt;= " &amp; P2) - COUNTIF(Vertices[Eigenvector Centrality], "&gt;=" &amp; P3)</calculatedColumnFormula>
    </tableColumn>
    <tableColumn id="13" name="Clustering Coefficient Bin" dataDxfId="163"/>
    <tableColumn id="14" name="Clustering Coefficient Frequency" dataDxfId="162">
      <calculatedColumnFormula>COUNTIF(Vertices[Clustering Coefficient], "&gt;= " &amp; R2) - COUNTIF(Vertices[Clustering Coefficient], "&gt;=" &amp; R3)</calculatedColumnFormula>
    </tableColumn>
    <tableColumn id="15" name="Dynamic Filter Bin" dataDxfId="161"/>
    <tableColumn id="16" name="Dynamic Filter Frequency" dataDxfId="1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15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hyperlink" Target="https://upload.wikimedia.org/wikipedia/commons/2/2d/Face_detail%2C_Douglas_dons_robes_of_Supreme_Court_Justice._Washington%2C_D.C.%2C_April_17._William_Orville_Douglas%2C_40_year_old_successor_to_retired_Justice_Louis_D._Brandeis%2C_today_donned_the_robes_of_an_LCCN2016875459_%28cropped%29.tif"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9.00390625" style="0" bestFit="1" customWidth="1"/>
    <col min="17" max="17" width="7.140625" style="0" bestFit="1" customWidth="1"/>
    <col min="18" max="18" width="11.28125" style="0" bestFit="1" customWidth="1"/>
    <col min="19" max="19" width="9.8515625" style="0" bestFit="1" customWidth="1"/>
    <col min="20" max="21" width="10.421875" style="0" bestFit="1" customWidth="1"/>
    <col min="22" max="22" width="18.28125" style="0" bestFit="1" customWidth="1"/>
    <col min="23" max="23" width="22.57421875" style="0" bestFit="1" customWidth="1"/>
    <col min="24" max="24" width="18.28125" style="0" bestFit="1" customWidth="1"/>
    <col min="25" max="25" width="22.57421875" style="0" bestFit="1" customWidth="1"/>
    <col min="26" max="26" width="18.28125" style="0" bestFit="1" customWidth="1"/>
    <col min="27" max="27" width="22.57421875" style="0" bestFit="1" customWidth="1"/>
    <col min="28" max="28" width="17.28125" style="0" bestFit="1" customWidth="1"/>
    <col min="29" max="29" width="20.8515625" style="0" bestFit="1" customWidth="1"/>
    <col min="30" max="30" width="14.57421875" style="0" bestFit="1" customWidth="1"/>
  </cols>
  <sheetData>
    <row r="1" spans="3:14" ht="15">
      <c r="C1" s="18" t="s">
        <v>39</v>
      </c>
      <c r="D1" s="19"/>
      <c r="E1" s="19"/>
      <c r="F1" s="19"/>
      <c r="G1" s="18"/>
      <c r="H1" s="16" t="s">
        <v>43</v>
      </c>
      <c r="I1" s="65"/>
      <c r="J1" s="65"/>
      <c r="K1" s="35" t="s">
        <v>42</v>
      </c>
      <c r="L1" s="20" t="s">
        <v>40</v>
      </c>
      <c r="M1" s="20"/>
      <c r="N1" s="17"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197</v>
      </c>
      <c r="P2" s="13" t="s">
        <v>198</v>
      </c>
      <c r="Q2" s="13" t="s">
        <v>199</v>
      </c>
      <c r="R2" s="13" t="s">
        <v>200</v>
      </c>
      <c r="S2" s="13" t="s">
        <v>201</v>
      </c>
      <c r="T2" s="13" t="s">
        <v>353</v>
      </c>
      <c r="U2" s="13" t="s">
        <v>354</v>
      </c>
      <c r="V2" s="68" t="s">
        <v>1357</v>
      </c>
      <c r="W2" s="68" t="s">
        <v>1358</v>
      </c>
      <c r="X2" s="68" t="s">
        <v>1359</v>
      </c>
      <c r="Y2" s="68" t="s">
        <v>1360</v>
      </c>
      <c r="Z2" s="68" t="s">
        <v>1361</v>
      </c>
      <c r="AA2" s="68" t="s">
        <v>1362</v>
      </c>
      <c r="AB2" s="68" t="s">
        <v>1363</v>
      </c>
      <c r="AC2" s="68" t="s">
        <v>1364</v>
      </c>
      <c r="AD2" s="68" t="s">
        <v>1365</v>
      </c>
    </row>
    <row r="3" spans="1:30" ht="15" customHeight="1">
      <c r="A3" s="82" t="s">
        <v>229</v>
      </c>
      <c r="B3" s="82" t="s">
        <v>225</v>
      </c>
      <c r="C3" s="53"/>
      <c r="D3" s="54">
        <v>1</v>
      </c>
      <c r="E3" s="66" t="s">
        <v>132</v>
      </c>
      <c r="F3" s="55"/>
      <c r="G3" s="53"/>
      <c r="H3" s="57"/>
      <c r="I3" s="56"/>
      <c r="J3" s="56"/>
      <c r="K3" s="36" t="s">
        <v>65</v>
      </c>
      <c r="L3" s="62">
        <v>3</v>
      </c>
      <c r="M3" s="62"/>
      <c r="N3" s="63"/>
      <c r="O3" s="83" t="s">
        <v>236</v>
      </c>
      <c r="P3" s="83">
        <v>1</v>
      </c>
      <c r="Q3" s="83" t="s">
        <v>237</v>
      </c>
      <c r="R3" s="83"/>
      <c r="S3" s="83"/>
      <c r="T3" s="83" t="str">
        <f>REPLACE(INDEX(GroupVertices[Group],MATCH(Edges[[#This Row],[Vertex 1]],GroupVertices[Vertex],0)),1,1,"")</f>
        <v>4</v>
      </c>
      <c r="U3" s="83" t="str">
        <f>REPLACE(INDEX(GroupVertices[Group],MATCH(Edges[[#This Row],[Vertex 2]],GroupVertices[Vertex],0)),1,1,"")</f>
        <v>4</v>
      </c>
      <c r="V3" s="36"/>
      <c r="W3" s="36"/>
      <c r="X3" s="36"/>
      <c r="Y3" s="36"/>
      <c r="Z3" s="36"/>
      <c r="AA3" s="36"/>
      <c r="AB3" s="36"/>
      <c r="AC3" s="36"/>
      <c r="AD3" s="36"/>
    </row>
    <row r="4" spans="1:30" ht="15" customHeight="1">
      <c r="A4" s="82" t="s">
        <v>202</v>
      </c>
      <c r="B4" s="82" t="s">
        <v>229</v>
      </c>
      <c r="C4" s="53"/>
      <c r="D4" s="54">
        <v>1</v>
      </c>
      <c r="E4" s="66" t="s">
        <v>132</v>
      </c>
      <c r="F4" s="55"/>
      <c r="G4" s="53"/>
      <c r="H4" s="57"/>
      <c r="I4" s="56"/>
      <c r="J4" s="56"/>
      <c r="K4" s="36" t="s">
        <v>65</v>
      </c>
      <c r="L4" s="81">
        <v>4</v>
      </c>
      <c r="M4" s="81"/>
      <c r="N4" s="63"/>
      <c r="O4" s="84" t="s">
        <v>236</v>
      </c>
      <c r="P4" s="84">
        <v>1</v>
      </c>
      <c r="Q4" s="84" t="s">
        <v>237</v>
      </c>
      <c r="R4" s="84"/>
      <c r="S4" s="84"/>
      <c r="T4" s="83" t="str">
        <f>REPLACE(INDEX(GroupVertices[Group],MATCH(Edges[[#This Row],[Vertex 1]],GroupVertices[Vertex],0)),1,1,"")</f>
        <v>1</v>
      </c>
      <c r="U4" s="83" t="str">
        <f>REPLACE(INDEX(GroupVertices[Group],MATCH(Edges[[#This Row],[Vertex 2]],GroupVertices[Vertex],0)),1,1,"")</f>
        <v>4</v>
      </c>
      <c r="V4" s="36"/>
      <c r="W4" s="36"/>
      <c r="X4" s="36"/>
      <c r="Y4" s="36"/>
      <c r="Z4" s="36"/>
      <c r="AA4" s="36"/>
      <c r="AB4" s="36"/>
      <c r="AC4" s="36"/>
      <c r="AD4" s="36"/>
    </row>
    <row r="5" spans="1:30" ht="15">
      <c r="A5" s="82" t="s">
        <v>202</v>
      </c>
      <c r="B5" s="82" t="s">
        <v>230</v>
      </c>
      <c r="C5" s="53"/>
      <c r="D5" s="54">
        <v>1</v>
      </c>
      <c r="E5" s="66" t="s">
        <v>132</v>
      </c>
      <c r="F5" s="55"/>
      <c r="G5" s="53"/>
      <c r="H5" s="57"/>
      <c r="I5" s="56"/>
      <c r="J5" s="56"/>
      <c r="K5" s="36" t="s">
        <v>65</v>
      </c>
      <c r="L5" s="81">
        <v>5</v>
      </c>
      <c r="M5" s="81"/>
      <c r="N5" s="63"/>
      <c r="O5" s="84" t="s">
        <v>236</v>
      </c>
      <c r="P5" s="84">
        <v>1</v>
      </c>
      <c r="Q5" s="84" t="s">
        <v>237</v>
      </c>
      <c r="R5" s="84"/>
      <c r="S5" s="84"/>
      <c r="T5" s="83" t="str">
        <f>REPLACE(INDEX(GroupVertices[Group],MATCH(Edges[[#This Row],[Vertex 1]],GroupVertices[Vertex],0)),1,1,"")</f>
        <v>1</v>
      </c>
      <c r="U5" s="83" t="str">
        <f>REPLACE(INDEX(GroupVertices[Group],MATCH(Edges[[#This Row],[Vertex 2]],GroupVertices[Vertex],0)),1,1,"")</f>
        <v>1</v>
      </c>
      <c r="V5" s="36"/>
      <c r="W5" s="36"/>
      <c r="X5" s="36"/>
      <c r="Y5" s="36"/>
      <c r="Z5" s="36"/>
      <c r="AA5" s="36"/>
      <c r="AB5" s="36"/>
      <c r="AC5" s="36"/>
      <c r="AD5" s="36"/>
    </row>
    <row r="6" spans="1:30" ht="15">
      <c r="A6" s="82" t="s">
        <v>203</v>
      </c>
      <c r="B6" s="82" t="s">
        <v>230</v>
      </c>
      <c r="C6" s="53"/>
      <c r="D6" s="54">
        <v>1</v>
      </c>
      <c r="E6" s="66" t="s">
        <v>132</v>
      </c>
      <c r="F6" s="55"/>
      <c r="G6" s="53"/>
      <c r="H6" s="57"/>
      <c r="I6" s="56"/>
      <c r="J6" s="56"/>
      <c r="K6" s="36" t="s">
        <v>65</v>
      </c>
      <c r="L6" s="81">
        <v>6</v>
      </c>
      <c r="M6" s="81"/>
      <c r="N6" s="63"/>
      <c r="O6" s="84" t="s">
        <v>236</v>
      </c>
      <c r="P6" s="84">
        <v>1</v>
      </c>
      <c r="Q6" s="84" t="s">
        <v>237</v>
      </c>
      <c r="R6" s="84"/>
      <c r="S6" s="84"/>
      <c r="T6" s="83" t="str">
        <f>REPLACE(INDEX(GroupVertices[Group],MATCH(Edges[[#This Row],[Vertex 1]],GroupVertices[Vertex],0)),1,1,"")</f>
        <v>1</v>
      </c>
      <c r="U6" s="83" t="str">
        <f>REPLACE(INDEX(GroupVertices[Group],MATCH(Edges[[#This Row],[Vertex 2]],GroupVertices[Vertex],0)),1,1,"")</f>
        <v>1</v>
      </c>
      <c r="V6" s="36"/>
      <c r="W6" s="36"/>
      <c r="X6" s="36"/>
      <c r="Y6" s="36"/>
      <c r="Z6" s="36"/>
      <c r="AA6" s="36"/>
      <c r="AB6" s="36"/>
      <c r="AC6" s="36"/>
      <c r="AD6" s="36"/>
    </row>
    <row r="7" spans="1:30" ht="15">
      <c r="A7" s="82" t="s">
        <v>204</v>
      </c>
      <c r="B7" s="82" t="s">
        <v>205</v>
      </c>
      <c r="C7" s="53"/>
      <c r="D7" s="54">
        <v>1</v>
      </c>
      <c r="E7" s="66" t="s">
        <v>132</v>
      </c>
      <c r="F7" s="55"/>
      <c r="G7" s="53"/>
      <c r="H7" s="57"/>
      <c r="I7" s="56"/>
      <c r="J7" s="56"/>
      <c r="K7" s="36" t="s">
        <v>66</v>
      </c>
      <c r="L7" s="81">
        <v>7</v>
      </c>
      <c r="M7" s="81"/>
      <c r="N7" s="63"/>
      <c r="O7" s="84" t="s">
        <v>236</v>
      </c>
      <c r="P7" s="84">
        <v>1</v>
      </c>
      <c r="Q7" s="84" t="s">
        <v>237</v>
      </c>
      <c r="R7" s="84"/>
      <c r="S7" s="84"/>
      <c r="T7" s="83" t="str">
        <f>REPLACE(INDEX(GroupVertices[Group],MATCH(Edges[[#This Row],[Vertex 1]],GroupVertices[Vertex],0)),1,1,"")</f>
        <v>1</v>
      </c>
      <c r="U7" s="83" t="str">
        <f>REPLACE(INDEX(GroupVertices[Group],MATCH(Edges[[#This Row],[Vertex 2]],GroupVertices[Vertex],0)),1,1,"")</f>
        <v>1</v>
      </c>
      <c r="V7" s="36"/>
      <c r="W7" s="36"/>
      <c r="X7" s="36"/>
      <c r="Y7" s="36"/>
      <c r="Z7" s="36"/>
      <c r="AA7" s="36"/>
      <c r="AB7" s="36"/>
      <c r="AC7" s="36"/>
      <c r="AD7" s="36"/>
    </row>
    <row r="8" spans="1:30" ht="15">
      <c r="A8" s="82" t="s">
        <v>202</v>
      </c>
      <c r="B8" s="82" t="s">
        <v>204</v>
      </c>
      <c r="C8" s="53"/>
      <c r="D8" s="54">
        <v>1</v>
      </c>
      <c r="E8" s="66" t="s">
        <v>132</v>
      </c>
      <c r="F8" s="55"/>
      <c r="G8" s="53"/>
      <c r="H8" s="57"/>
      <c r="I8" s="56"/>
      <c r="J8" s="56"/>
      <c r="K8" s="36" t="s">
        <v>65</v>
      </c>
      <c r="L8" s="81">
        <v>8</v>
      </c>
      <c r="M8" s="81"/>
      <c r="N8" s="63"/>
      <c r="O8" s="84" t="s">
        <v>236</v>
      </c>
      <c r="P8" s="84">
        <v>1</v>
      </c>
      <c r="Q8" s="84" t="s">
        <v>237</v>
      </c>
      <c r="R8" s="84"/>
      <c r="S8" s="84"/>
      <c r="T8" s="83" t="str">
        <f>REPLACE(INDEX(GroupVertices[Group],MATCH(Edges[[#This Row],[Vertex 1]],GroupVertices[Vertex],0)),1,1,"")</f>
        <v>1</v>
      </c>
      <c r="U8" s="83" t="str">
        <f>REPLACE(INDEX(GroupVertices[Group],MATCH(Edges[[#This Row],[Vertex 2]],GroupVertices[Vertex],0)),1,1,"")</f>
        <v>1</v>
      </c>
      <c r="V8" s="36"/>
      <c r="W8" s="36"/>
      <c r="X8" s="36"/>
      <c r="Y8" s="36"/>
      <c r="Z8" s="36"/>
      <c r="AA8" s="36"/>
      <c r="AB8" s="36"/>
      <c r="AC8" s="36"/>
      <c r="AD8" s="36"/>
    </row>
    <row r="9" spans="1:30" ht="15">
      <c r="A9" s="82" t="s">
        <v>205</v>
      </c>
      <c r="B9" s="82" t="s">
        <v>204</v>
      </c>
      <c r="C9" s="53"/>
      <c r="D9" s="54">
        <v>1</v>
      </c>
      <c r="E9" s="66" t="s">
        <v>132</v>
      </c>
      <c r="F9" s="55"/>
      <c r="G9" s="53"/>
      <c r="H9" s="57"/>
      <c r="I9" s="56"/>
      <c r="J9" s="56"/>
      <c r="K9" s="36" t="s">
        <v>66</v>
      </c>
      <c r="L9" s="81">
        <v>9</v>
      </c>
      <c r="M9" s="81"/>
      <c r="N9" s="63"/>
      <c r="O9" s="84" t="s">
        <v>236</v>
      </c>
      <c r="P9" s="84">
        <v>1</v>
      </c>
      <c r="Q9" s="84" t="s">
        <v>237</v>
      </c>
      <c r="R9" s="84"/>
      <c r="S9" s="84"/>
      <c r="T9" s="83" t="str">
        <f>REPLACE(INDEX(GroupVertices[Group],MATCH(Edges[[#This Row],[Vertex 1]],GroupVertices[Vertex],0)),1,1,"")</f>
        <v>1</v>
      </c>
      <c r="U9" s="83" t="str">
        <f>REPLACE(INDEX(GroupVertices[Group],MATCH(Edges[[#This Row],[Vertex 2]],GroupVertices[Vertex],0)),1,1,"")</f>
        <v>1</v>
      </c>
      <c r="V9" s="36"/>
      <c r="W9" s="36"/>
      <c r="X9" s="36"/>
      <c r="Y9" s="36"/>
      <c r="Z9" s="36"/>
      <c r="AA9" s="36"/>
      <c r="AB9" s="36"/>
      <c r="AC9" s="36"/>
      <c r="AD9" s="36"/>
    </row>
    <row r="10" spans="1:30" ht="15">
      <c r="A10" s="82" t="s">
        <v>203</v>
      </c>
      <c r="B10" s="82" t="s">
        <v>204</v>
      </c>
      <c r="C10" s="53"/>
      <c r="D10" s="54">
        <v>1</v>
      </c>
      <c r="E10" s="66" t="s">
        <v>132</v>
      </c>
      <c r="F10" s="55"/>
      <c r="G10" s="53"/>
      <c r="H10" s="57"/>
      <c r="I10" s="56"/>
      <c r="J10" s="56"/>
      <c r="K10" s="36" t="s">
        <v>65</v>
      </c>
      <c r="L10" s="81">
        <v>10</v>
      </c>
      <c r="M10" s="81"/>
      <c r="N10" s="63"/>
      <c r="O10" s="84" t="s">
        <v>236</v>
      </c>
      <c r="P10" s="84">
        <v>1</v>
      </c>
      <c r="Q10" s="84" t="s">
        <v>237</v>
      </c>
      <c r="R10" s="84"/>
      <c r="S10" s="84"/>
      <c r="T10" s="83" t="str">
        <f>REPLACE(INDEX(GroupVertices[Group],MATCH(Edges[[#This Row],[Vertex 1]],GroupVertices[Vertex],0)),1,1,"")</f>
        <v>1</v>
      </c>
      <c r="U10" s="83" t="str">
        <f>REPLACE(INDEX(GroupVertices[Group],MATCH(Edges[[#This Row],[Vertex 2]],GroupVertices[Vertex],0)),1,1,"")</f>
        <v>1</v>
      </c>
      <c r="V10" s="36"/>
      <c r="W10" s="36"/>
      <c r="X10" s="36"/>
      <c r="Y10" s="36"/>
      <c r="Z10" s="36"/>
      <c r="AA10" s="36"/>
      <c r="AB10" s="36"/>
      <c r="AC10" s="36"/>
      <c r="AD10" s="36"/>
    </row>
    <row r="11" spans="1:30" ht="15">
      <c r="A11" s="82" t="s">
        <v>205</v>
      </c>
      <c r="B11" s="82" t="s">
        <v>231</v>
      </c>
      <c r="C11" s="53"/>
      <c r="D11" s="54">
        <v>1</v>
      </c>
      <c r="E11" s="66" t="s">
        <v>132</v>
      </c>
      <c r="F11" s="55"/>
      <c r="G11" s="53"/>
      <c r="H11" s="57"/>
      <c r="I11" s="56"/>
      <c r="J11" s="56"/>
      <c r="K11" s="36" t="s">
        <v>65</v>
      </c>
      <c r="L11" s="81">
        <v>11</v>
      </c>
      <c r="M11" s="81"/>
      <c r="N11" s="63"/>
      <c r="O11" s="84" t="s">
        <v>236</v>
      </c>
      <c r="P11" s="84">
        <v>1</v>
      </c>
      <c r="Q11" s="84" t="s">
        <v>237</v>
      </c>
      <c r="R11" s="84"/>
      <c r="S11" s="84"/>
      <c r="T11" s="83" t="str">
        <f>REPLACE(INDEX(GroupVertices[Group],MATCH(Edges[[#This Row],[Vertex 1]],GroupVertices[Vertex],0)),1,1,"")</f>
        <v>1</v>
      </c>
      <c r="U11" s="83" t="str">
        <f>REPLACE(INDEX(GroupVertices[Group],MATCH(Edges[[#This Row],[Vertex 2]],GroupVertices[Vertex],0)),1,1,"")</f>
        <v>3</v>
      </c>
      <c r="V11" s="36"/>
      <c r="W11" s="36"/>
      <c r="X11" s="36"/>
      <c r="Y11" s="36"/>
      <c r="Z11" s="36"/>
      <c r="AA11" s="36"/>
      <c r="AB11" s="36"/>
      <c r="AC11" s="36"/>
      <c r="AD11" s="36"/>
    </row>
    <row r="12" spans="1:30" ht="15">
      <c r="A12" s="82" t="s">
        <v>202</v>
      </c>
      <c r="B12" s="82" t="s">
        <v>205</v>
      </c>
      <c r="C12" s="53"/>
      <c r="D12" s="54">
        <v>1</v>
      </c>
      <c r="E12" s="66" t="s">
        <v>132</v>
      </c>
      <c r="F12" s="55"/>
      <c r="G12" s="53"/>
      <c r="H12" s="57"/>
      <c r="I12" s="56"/>
      <c r="J12" s="56"/>
      <c r="K12" s="36" t="s">
        <v>65</v>
      </c>
      <c r="L12" s="81">
        <v>12</v>
      </c>
      <c r="M12" s="81"/>
      <c r="N12" s="63"/>
      <c r="O12" s="84" t="s">
        <v>236</v>
      </c>
      <c r="P12" s="84">
        <v>1</v>
      </c>
      <c r="Q12" s="84" t="s">
        <v>237</v>
      </c>
      <c r="R12" s="84"/>
      <c r="S12" s="84"/>
      <c r="T12" s="83" t="str">
        <f>REPLACE(INDEX(GroupVertices[Group],MATCH(Edges[[#This Row],[Vertex 1]],GroupVertices[Vertex],0)),1,1,"")</f>
        <v>1</v>
      </c>
      <c r="U12" s="83" t="str">
        <f>REPLACE(INDEX(GroupVertices[Group],MATCH(Edges[[#This Row],[Vertex 2]],GroupVertices[Vertex],0)),1,1,"")</f>
        <v>1</v>
      </c>
      <c r="V12" s="36"/>
      <c r="W12" s="36"/>
      <c r="X12" s="36"/>
      <c r="Y12" s="36"/>
      <c r="Z12" s="36"/>
      <c r="AA12" s="36"/>
      <c r="AB12" s="36"/>
      <c r="AC12" s="36"/>
      <c r="AD12" s="36"/>
    </row>
    <row r="13" spans="1:30" ht="15">
      <c r="A13" s="82" t="s">
        <v>203</v>
      </c>
      <c r="B13" s="82" t="s">
        <v>205</v>
      </c>
      <c r="C13" s="53"/>
      <c r="D13" s="54">
        <v>1</v>
      </c>
      <c r="E13" s="66" t="s">
        <v>132</v>
      </c>
      <c r="F13" s="55"/>
      <c r="G13" s="53"/>
      <c r="H13" s="57"/>
      <c r="I13" s="56"/>
      <c r="J13" s="56"/>
      <c r="K13" s="36" t="s">
        <v>65</v>
      </c>
      <c r="L13" s="81">
        <v>13</v>
      </c>
      <c r="M13" s="81"/>
      <c r="N13" s="63"/>
      <c r="O13" s="84" t="s">
        <v>236</v>
      </c>
      <c r="P13" s="84">
        <v>1</v>
      </c>
      <c r="Q13" s="84" t="s">
        <v>237</v>
      </c>
      <c r="R13" s="84"/>
      <c r="S13" s="84"/>
      <c r="T13" s="83" t="str">
        <f>REPLACE(INDEX(GroupVertices[Group],MATCH(Edges[[#This Row],[Vertex 1]],GroupVertices[Vertex],0)),1,1,"")</f>
        <v>1</v>
      </c>
      <c r="U13" s="83" t="str">
        <f>REPLACE(INDEX(GroupVertices[Group],MATCH(Edges[[#This Row],[Vertex 2]],GroupVertices[Vertex],0)),1,1,"")</f>
        <v>1</v>
      </c>
      <c r="V13" s="36"/>
      <c r="W13" s="36"/>
      <c r="X13" s="36"/>
      <c r="Y13" s="36"/>
      <c r="Z13" s="36"/>
      <c r="AA13" s="36"/>
      <c r="AB13" s="36"/>
      <c r="AC13" s="36"/>
      <c r="AD13" s="36"/>
    </row>
    <row r="14" spans="1:30" ht="15">
      <c r="A14" s="82" t="s">
        <v>203</v>
      </c>
      <c r="B14" s="82" t="s">
        <v>231</v>
      </c>
      <c r="C14" s="53"/>
      <c r="D14" s="54">
        <v>1</v>
      </c>
      <c r="E14" s="66" t="s">
        <v>132</v>
      </c>
      <c r="F14" s="55"/>
      <c r="G14" s="53"/>
      <c r="H14" s="57"/>
      <c r="I14" s="56"/>
      <c r="J14" s="56"/>
      <c r="K14" s="36" t="s">
        <v>65</v>
      </c>
      <c r="L14" s="81">
        <v>14</v>
      </c>
      <c r="M14" s="81"/>
      <c r="N14" s="63"/>
      <c r="O14" s="84" t="s">
        <v>236</v>
      </c>
      <c r="P14" s="84">
        <v>1</v>
      </c>
      <c r="Q14" s="84" t="s">
        <v>237</v>
      </c>
      <c r="R14" s="84"/>
      <c r="S14" s="84"/>
      <c r="T14" s="83" t="str">
        <f>REPLACE(INDEX(GroupVertices[Group],MATCH(Edges[[#This Row],[Vertex 1]],GroupVertices[Vertex],0)),1,1,"")</f>
        <v>1</v>
      </c>
      <c r="U14" s="83" t="str">
        <f>REPLACE(INDEX(GroupVertices[Group],MATCH(Edges[[#This Row],[Vertex 2]],GroupVertices[Vertex],0)),1,1,"")</f>
        <v>3</v>
      </c>
      <c r="V14" s="36"/>
      <c r="W14" s="36"/>
      <c r="X14" s="36"/>
      <c r="Y14" s="36"/>
      <c r="Z14" s="36"/>
      <c r="AA14" s="36"/>
      <c r="AB14" s="36"/>
      <c r="AC14" s="36"/>
      <c r="AD14" s="36"/>
    </row>
    <row r="15" spans="1:30" ht="15">
      <c r="A15" s="82" t="s">
        <v>202</v>
      </c>
      <c r="B15" s="82" t="s">
        <v>203</v>
      </c>
      <c r="C15" s="53"/>
      <c r="D15" s="54">
        <v>1</v>
      </c>
      <c r="E15" s="66" t="s">
        <v>132</v>
      </c>
      <c r="F15" s="55"/>
      <c r="G15" s="53"/>
      <c r="H15" s="57"/>
      <c r="I15" s="56"/>
      <c r="J15" s="56"/>
      <c r="K15" s="36" t="s">
        <v>65</v>
      </c>
      <c r="L15" s="81">
        <v>15</v>
      </c>
      <c r="M15" s="81"/>
      <c r="N15" s="63"/>
      <c r="O15" s="84" t="s">
        <v>236</v>
      </c>
      <c r="P15" s="84">
        <v>1</v>
      </c>
      <c r="Q15" s="84" t="s">
        <v>237</v>
      </c>
      <c r="R15" s="84"/>
      <c r="S15" s="84"/>
      <c r="T15" s="83" t="str">
        <f>REPLACE(INDEX(GroupVertices[Group],MATCH(Edges[[#This Row],[Vertex 1]],GroupVertices[Vertex],0)),1,1,"")</f>
        <v>1</v>
      </c>
      <c r="U15" s="83" t="str">
        <f>REPLACE(INDEX(GroupVertices[Group],MATCH(Edges[[#This Row],[Vertex 2]],GroupVertices[Vertex],0)),1,1,"")</f>
        <v>1</v>
      </c>
      <c r="V15" s="36"/>
      <c r="W15" s="36"/>
      <c r="X15" s="36"/>
      <c r="Y15" s="36"/>
      <c r="Z15" s="36"/>
      <c r="AA15" s="36"/>
      <c r="AB15" s="36"/>
      <c r="AC15" s="36"/>
      <c r="AD15" s="36"/>
    </row>
    <row r="16" spans="1:30" ht="15">
      <c r="A16" s="82" t="s">
        <v>206</v>
      </c>
      <c r="B16" s="82" t="s">
        <v>207</v>
      </c>
      <c r="C16" s="53"/>
      <c r="D16" s="54">
        <v>1</v>
      </c>
      <c r="E16" s="66" t="s">
        <v>132</v>
      </c>
      <c r="F16" s="55"/>
      <c r="G16" s="53"/>
      <c r="H16" s="57"/>
      <c r="I16" s="56"/>
      <c r="J16" s="56"/>
      <c r="K16" s="36" t="s">
        <v>65</v>
      </c>
      <c r="L16" s="81">
        <v>16</v>
      </c>
      <c r="M16" s="81"/>
      <c r="N16" s="63"/>
      <c r="O16" s="84" t="s">
        <v>236</v>
      </c>
      <c r="P16" s="84">
        <v>1</v>
      </c>
      <c r="Q16" s="84" t="s">
        <v>237</v>
      </c>
      <c r="R16" s="84"/>
      <c r="S16" s="84"/>
      <c r="T16" s="83" t="str">
        <f>REPLACE(INDEX(GroupVertices[Group],MATCH(Edges[[#This Row],[Vertex 1]],GroupVertices[Vertex],0)),1,1,"")</f>
        <v>4</v>
      </c>
      <c r="U16" s="83" t="str">
        <f>REPLACE(INDEX(GroupVertices[Group],MATCH(Edges[[#This Row],[Vertex 2]],GroupVertices[Vertex],0)),1,1,"")</f>
        <v>4</v>
      </c>
      <c r="V16" s="36"/>
      <c r="W16" s="36"/>
      <c r="X16" s="36"/>
      <c r="Y16" s="36"/>
      <c r="Z16" s="36"/>
      <c r="AA16" s="36"/>
      <c r="AB16" s="36"/>
      <c r="AC16" s="36"/>
      <c r="AD16" s="36"/>
    </row>
    <row r="17" spans="1:30" ht="15">
      <c r="A17" s="82" t="s">
        <v>207</v>
      </c>
      <c r="B17" s="82" t="s">
        <v>231</v>
      </c>
      <c r="C17" s="53"/>
      <c r="D17" s="54">
        <v>1</v>
      </c>
      <c r="E17" s="66" t="s">
        <v>132</v>
      </c>
      <c r="F17" s="55"/>
      <c r="G17" s="53"/>
      <c r="H17" s="57"/>
      <c r="I17" s="56"/>
      <c r="J17" s="56"/>
      <c r="K17" s="36" t="s">
        <v>65</v>
      </c>
      <c r="L17" s="81">
        <v>17</v>
      </c>
      <c r="M17" s="81"/>
      <c r="N17" s="63"/>
      <c r="O17" s="84" t="s">
        <v>236</v>
      </c>
      <c r="P17" s="84">
        <v>1</v>
      </c>
      <c r="Q17" s="84" t="s">
        <v>237</v>
      </c>
      <c r="R17" s="84"/>
      <c r="S17" s="84"/>
      <c r="T17" s="83" t="str">
        <f>REPLACE(INDEX(GroupVertices[Group],MATCH(Edges[[#This Row],[Vertex 1]],GroupVertices[Vertex],0)),1,1,"")</f>
        <v>4</v>
      </c>
      <c r="U17" s="83" t="str">
        <f>REPLACE(INDEX(GroupVertices[Group],MATCH(Edges[[#This Row],[Vertex 2]],GroupVertices[Vertex],0)),1,1,"")</f>
        <v>3</v>
      </c>
      <c r="V17" s="36"/>
      <c r="W17" s="36"/>
      <c r="X17" s="36"/>
      <c r="Y17" s="36"/>
      <c r="Z17" s="36"/>
      <c r="AA17" s="36"/>
      <c r="AB17" s="36"/>
      <c r="AC17" s="36"/>
      <c r="AD17" s="36"/>
    </row>
    <row r="18" spans="1:30" ht="15">
      <c r="A18" s="82" t="s">
        <v>207</v>
      </c>
      <c r="B18" s="82" t="s">
        <v>225</v>
      </c>
      <c r="C18" s="53"/>
      <c r="D18" s="54">
        <v>1</v>
      </c>
      <c r="E18" s="66" t="s">
        <v>132</v>
      </c>
      <c r="F18" s="55"/>
      <c r="G18" s="53"/>
      <c r="H18" s="57"/>
      <c r="I18" s="56"/>
      <c r="J18" s="56"/>
      <c r="K18" s="36" t="s">
        <v>65</v>
      </c>
      <c r="L18" s="81">
        <v>18</v>
      </c>
      <c r="M18" s="81"/>
      <c r="N18" s="63"/>
      <c r="O18" s="84" t="s">
        <v>236</v>
      </c>
      <c r="P18" s="84">
        <v>1</v>
      </c>
      <c r="Q18" s="84" t="s">
        <v>237</v>
      </c>
      <c r="R18" s="84"/>
      <c r="S18" s="84"/>
      <c r="T18" s="83" t="str">
        <f>REPLACE(INDEX(GroupVertices[Group],MATCH(Edges[[#This Row],[Vertex 1]],GroupVertices[Vertex],0)),1,1,"")</f>
        <v>4</v>
      </c>
      <c r="U18" s="83" t="str">
        <f>REPLACE(INDEX(GroupVertices[Group],MATCH(Edges[[#This Row],[Vertex 2]],GroupVertices[Vertex],0)),1,1,"")</f>
        <v>4</v>
      </c>
      <c r="V18" s="36"/>
      <c r="W18" s="36"/>
      <c r="X18" s="36"/>
      <c r="Y18" s="36"/>
      <c r="Z18" s="36"/>
      <c r="AA18" s="36"/>
      <c r="AB18" s="36"/>
      <c r="AC18" s="36"/>
      <c r="AD18" s="36"/>
    </row>
    <row r="19" spans="1:30" ht="15">
      <c r="A19" s="82" t="s">
        <v>202</v>
      </c>
      <c r="B19" s="82" t="s">
        <v>207</v>
      </c>
      <c r="C19" s="53"/>
      <c r="D19" s="54">
        <v>1</v>
      </c>
      <c r="E19" s="66" t="s">
        <v>132</v>
      </c>
      <c r="F19" s="55"/>
      <c r="G19" s="53"/>
      <c r="H19" s="57"/>
      <c r="I19" s="56"/>
      <c r="J19" s="56"/>
      <c r="K19" s="36" t="s">
        <v>65</v>
      </c>
      <c r="L19" s="81">
        <v>19</v>
      </c>
      <c r="M19" s="81"/>
      <c r="N19" s="63"/>
      <c r="O19" s="84" t="s">
        <v>236</v>
      </c>
      <c r="P19" s="84">
        <v>1</v>
      </c>
      <c r="Q19" s="84" t="s">
        <v>237</v>
      </c>
      <c r="R19" s="84"/>
      <c r="S19" s="84"/>
      <c r="T19" s="83" t="str">
        <f>REPLACE(INDEX(GroupVertices[Group],MATCH(Edges[[#This Row],[Vertex 1]],GroupVertices[Vertex],0)),1,1,"")</f>
        <v>1</v>
      </c>
      <c r="U19" s="83" t="str">
        <f>REPLACE(INDEX(GroupVertices[Group],MATCH(Edges[[#This Row],[Vertex 2]],GroupVertices[Vertex],0)),1,1,"")</f>
        <v>4</v>
      </c>
      <c r="V19" s="36"/>
      <c r="W19" s="36"/>
      <c r="X19" s="36"/>
      <c r="Y19" s="36"/>
      <c r="Z19" s="36"/>
      <c r="AA19" s="36"/>
      <c r="AB19" s="36"/>
      <c r="AC19" s="36"/>
      <c r="AD19" s="36"/>
    </row>
    <row r="20" spans="1:30" ht="15">
      <c r="A20" s="82" t="s">
        <v>208</v>
      </c>
      <c r="B20" s="82" t="s">
        <v>217</v>
      </c>
      <c r="C20" s="53"/>
      <c r="D20" s="54">
        <v>1</v>
      </c>
      <c r="E20" s="66" t="s">
        <v>132</v>
      </c>
      <c r="F20" s="55"/>
      <c r="G20" s="53"/>
      <c r="H20" s="57"/>
      <c r="I20" s="56"/>
      <c r="J20" s="56"/>
      <c r="K20" s="36" t="s">
        <v>65</v>
      </c>
      <c r="L20" s="81">
        <v>20</v>
      </c>
      <c r="M20" s="81"/>
      <c r="N20" s="63"/>
      <c r="O20" s="84" t="s">
        <v>236</v>
      </c>
      <c r="P20" s="84">
        <v>1</v>
      </c>
      <c r="Q20" s="84" t="s">
        <v>237</v>
      </c>
      <c r="R20" s="84"/>
      <c r="S20" s="84"/>
      <c r="T20" s="83" t="str">
        <f>REPLACE(INDEX(GroupVertices[Group],MATCH(Edges[[#This Row],[Vertex 1]],GroupVertices[Vertex],0)),1,1,"")</f>
        <v>3</v>
      </c>
      <c r="U20" s="83" t="str">
        <f>REPLACE(INDEX(GroupVertices[Group],MATCH(Edges[[#This Row],[Vertex 2]],GroupVertices[Vertex],0)),1,1,"")</f>
        <v>2</v>
      </c>
      <c r="V20" s="36"/>
      <c r="W20" s="36"/>
      <c r="X20" s="36"/>
      <c r="Y20" s="36"/>
      <c r="Z20" s="36"/>
      <c r="AA20" s="36"/>
      <c r="AB20" s="36"/>
      <c r="AC20" s="36"/>
      <c r="AD20" s="36"/>
    </row>
    <row r="21" spans="1:30" ht="15">
      <c r="A21" s="82" t="s">
        <v>208</v>
      </c>
      <c r="B21" s="82" t="s">
        <v>232</v>
      </c>
      <c r="C21" s="53"/>
      <c r="D21" s="54">
        <v>1</v>
      </c>
      <c r="E21" s="66" t="s">
        <v>132</v>
      </c>
      <c r="F21" s="55"/>
      <c r="G21" s="53"/>
      <c r="H21" s="57"/>
      <c r="I21" s="56"/>
      <c r="J21" s="56"/>
      <c r="K21" s="36" t="s">
        <v>65</v>
      </c>
      <c r="L21" s="81">
        <v>21</v>
      </c>
      <c r="M21" s="81"/>
      <c r="N21" s="63"/>
      <c r="O21" s="84" t="s">
        <v>236</v>
      </c>
      <c r="P21" s="84">
        <v>1</v>
      </c>
      <c r="Q21" s="84" t="s">
        <v>237</v>
      </c>
      <c r="R21" s="84"/>
      <c r="S21" s="84"/>
      <c r="T21" s="83" t="str">
        <f>REPLACE(INDEX(GroupVertices[Group],MATCH(Edges[[#This Row],[Vertex 1]],GroupVertices[Vertex],0)),1,1,"")</f>
        <v>3</v>
      </c>
      <c r="U21" s="83" t="str">
        <f>REPLACE(INDEX(GroupVertices[Group],MATCH(Edges[[#This Row],[Vertex 2]],GroupVertices[Vertex],0)),1,1,"")</f>
        <v>3</v>
      </c>
      <c r="V21" s="36"/>
      <c r="W21" s="36"/>
      <c r="X21" s="36"/>
      <c r="Y21" s="36"/>
      <c r="Z21" s="36"/>
      <c r="AA21" s="36"/>
      <c r="AB21" s="36"/>
      <c r="AC21" s="36"/>
      <c r="AD21" s="36"/>
    </row>
    <row r="22" spans="1:30" ht="15">
      <c r="A22" s="82" t="s">
        <v>202</v>
      </c>
      <c r="B22" s="82" t="s">
        <v>208</v>
      </c>
      <c r="C22" s="53"/>
      <c r="D22" s="54">
        <v>1</v>
      </c>
      <c r="E22" s="66" t="s">
        <v>132</v>
      </c>
      <c r="F22" s="55"/>
      <c r="G22" s="53"/>
      <c r="H22" s="57"/>
      <c r="I22" s="56"/>
      <c r="J22" s="56"/>
      <c r="K22" s="36" t="s">
        <v>65</v>
      </c>
      <c r="L22" s="81">
        <v>22</v>
      </c>
      <c r="M22" s="81"/>
      <c r="N22" s="63"/>
      <c r="O22" s="84" t="s">
        <v>236</v>
      </c>
      <c r="P22" s="84">
        <v>1</v>
      </c>
      <c r="Q22" s="84" t="s">
        <v>237</v>
      </c>
      <c r="R22" s="84"/>
      <c r="S22" s="84"/>
      <c r="T22" s="83" t="str">
        <f>REPLACE(INDEX(GroupVertices[Group],MATCH(Edges[[#This Row],[Vertex 1]],GroupVertices[Vertex],0)),1,1,"")</f>
        <v>1</v>
      </c>
      <c r="U22" s="83" t="str">
        <f>REPLACE(INDEX(GroupVertices[Group],MATCH(Edges[[#This Row],[Vertex 2]],GroupVertices[Vertex],0)),1,1,"")</f>
        <v>3</v>
      </c>
      <c r="V22" s="36"/>
      <c r="W22" s="36"/>
      <c r="X22" s="36"/>
      <c r="Y22" s="36"/>
      <c r="Z22" s="36"/>
      <c r="AA22" s="36"/>
      <c r="AB22" s="36"/>
      <c r="AC22" s="36"/>
      <c r="AD22" s="36"/>
    </row>
    <row r="23" spans="1:30" ht="15">
      <c r="A23" s="82" t="s">
        <v>206</v>
      </c>
      <c r="B23" s="82" t="s">
        <v>210</v>
      </c>
      <c r="C23" s="53"/>
      <c r="D23" s="54">
        <v>1</v>
      </c>
      <c r="E23" s="66" t="s">
        <v>132</v>
      </c>
      <c r="F23" s="55"/>
      <c r="G23" s="53"/>
      <c r="H23" s="57"/>
      <c r="I23" s="56"/>
      <c r="J23" s="56"/>
      <c r="K23" s="36" t="s">
        <v>65</v>
      </c>
      <c r="L23" s="81">
        <v>23</v>
      </c>
      <c r="M23" s="81"/>
      <c r="N23" s="63"/>
      <c r="O23" s="84" t="s">
        <v>236</v>
      </c>
      <c r="P23" s="84">
        <v>1</v>
      </c>
      <c r="Q23" s="84" t="s">
        <v>237</v>
      </c>
      <c r="R23" s="84"/>
      <c r="S23" s="84"/>
      <c r="T23" s="83" t="str">
        <f>REPLACE(INDEX(GroupVertices[Group],MATCH(Edges[[#This Row],[Vertex 1]],GroupVertices[Vertex],0)),1,1,"")</f>
        <v>4</v>
      </c>
      <c r="U23" s="83" t="str">
        <f>REPLACE(INDEX(GroupVertices[Group],MATCH(Edges[[#This Row],[Vertex 2]],GroupVertices[Vertex],0)),1,1,"")</f>
        <v>4</v>
      </c>
      <c r="V23" s="36"/>
      <c r="W23" s="36"/>
      <c r="X23" s="36"/>
      <c r="Y23" s="36"/>
      <c r="Z23" s="36"/>
      <c r="AA23" s="36"/>
      <c r="AB23" s="36"/>
      <c r="AC23" s="36"/>
      <c r="AD23" s="36"/>
    </row>
    <row r="24" spans="1:30" ht="15">
      <c r="A24" s="82" t="s">
        <v>202</v>
      </c>
      <c r="B24" s="82" t="s">
        <v>206</v>
      </c>
      <c r="C24" s="53"/>
      <c r="D24" s="54">
        <v>1</v>
      </c>
      <c r="E24" s="66" t="s">
        <v>132</v>
      </c>
      <c r="F24" s="55"/>
      <c r="G24" s="53"/>
      <c r="H24" s="57"/>
      <c r="I24" s="56"/>
      <c r="J24" s="56"/>
      <c r="K24" s="36" t="s">
        <v>65</v>
      </c>
      <c r="L24" s="81">
        <v>24</v>
      </c>
      <c r="M24" s="81"/>
      <c r="N24" s="63"/>
      <c r="O24" s="84" t="s">
        <v>236</v>
      </c>
      <c r="P24" s="84">
        <v>1</v>
      </c>
      <c r="Q24" s="84" t="s">
        <v>237</v>
      </c>
      <c r="R24" s="84"/>
      <c r="S24" s="84"/>
      <c r="T24" s="83" t="str">
        <f>REPLACE(INDEX(GroupVertices[Group],MATCH(Edges[[#This Row],[Vertex 1]],GroupVertices[Vertex],0)),1,1,"")</f>
        <v>1</v>
      </c>
      <c r="U24" s="83" t="str">
        <f>REPLACE(INDEX(GroupVertices[Group],MATCH(Edges[[#This Row],[Vertex 2]],GroupVertices[Vertex],0)),1,1,"")</f>
        <v>4</v>
      </c>
      <c r="V24" s="36"/>
      <c r="W24" s="36"/>
      <c r="X24" s="36"/>
      <c r="Y24" s="36"/>
      <c r="Z24" s="36"/>
      <c r="AA24" s="36"/>
      <c r="AB24" s="36"/>
      <c r="AC24" s="36"/>
      <c r="AD24" s="36"/>
    </row>
    <row r="25" spans="1:30" ht="15">
      <c r="A25" s="82" t="s">
        <v>209</v>
      </c>
      <c r="B25" s="82" t="s">
        <v>206</v>
      </c>
      <c r="C25" s="53"/>
      <c r="D25" s="54">
        <v>1</v>
      </c>
      <c r="E25" s="66" t="s">
        <v>132</v>
      </c>
      <c r="F25" s="55"/>
      <c r="G25" s="53"/>
      <c r="H25" s="57"/>
      <c r="I25" s="56"/>
      <c r="J25" s="56"/>
      <c r="K25" s="36" t="s">
        <v>65</v>
      </c>
      <c r="L25" s="81">
        <v>25</v>
      </c>
      <c r="M25" s="81"/>
      <c r="N25" s="63"/>
      <c r="O25" s="84" t="s">
        <v>236</v>
      </c>
      <c r="P25" s="84">
        <v>1</v>
      </c>
      <c r="Q25" s="84" t="s">
        <v>237</v>
      </c>
      <c r="R25" s="84"/>
      <c r="S25" s="84"/>
      <c r="T25" s="83" t="str">
        <f>REPLACE(INDEX(GroupVertices[Group],MATCH(Edges[[#This Row],[Vertex 1]],GroupVertices[Vertex],0)),1,1,"")</f>
        <v>4</v>
      </c>
      <c r="U25" s="83" t="str">
        <f>REPLACE(INDEX(GroupVertices[Group],MATCH(Edges[[#This Row],[Vertex 2]],GroupVertices[Vertex],0)),1,1,"")</f>
        <v>4</v>
      </c>
      <c r="V25" s="36"/>
      <c r="W25" s="36"/>
      <c r="X25" s="36"/>
      <c r="Y25" s="36"/>
      <c r="Z25" s="36"/>
      <c r="AA25" s="36"/>
      <c r="AB25" s="36"/>
      <c r="AC25" s="36"/>
      <c r="AD25" s="36"/>
    </row>
    <row r="26" spans="1:30" ht="15">
      <c r="A26" s="82" t="s">
        <v>210</v>
      </c>
      <c r="B26" s="82" t="s">
        <v>210</v>
      </c>
      <c r="C26" s="53"/>
      <c r="D26" s="54">
        <v>1</v>
      </c>
      <c r="E26" s="66" t="s">
        <v>132</v>
      </c>
      <c r="F26" s="55"/>
      <c r="G26" s="53"/>
      <c r="H26" s="57"/>
      <c r="I26" s="56"/>
      <c r="J26" s="56"/>
      <c r="K26" s="36" t="s">
        <v>65</v>
      </c>
      <c r="L26" s="81">
        <v>26</v>
      </c>
      <c r="M26" s="81"/>
      <c r="N26" s="63"/>
      <c r="O26" s="84" t="s">
        <v>236</v>
      </c>
      <c r="P26" s="84">
        <v>1</v>
      </c>
      <c r="Q26" s="84" t="s">
        <v>237</v>
      </c>
      <c r="R26" s="84"/>
      <c r="S26" s="84"/>
      <c r="T26" s="83" t="str">
        <f>REPLACE(INDEX(GroupVertices[Group],MATCH(Edges[[#This Row],[Vertex 1]],GroupVertices[Vertex],0)),1,1,"")</f>
        <v>4</v>
      </c>
      <c r="U26" s="83" t="str">
        <f>REPLACE(INDEX(GroupVertices[Group],MATCH(Edges[[#This Row],[Vertex 2]],GroupVertices[Vertex],0)),1,1,"")</f>
        <v>4</v>
      </c>
      <c r="V26" s="36"/>
      <c r="W26" s="36"/>
      <c r="X26" s="36"/>
      <c r="Y26" s="36"/>
      <c r="Z26" s="36"/>
      <c r="AA26" s="36"/>
      <c r="AB26" s="36"/>
      <c r="AC26" s="36"/>
      <c r="AD26" s="36"/>
    </row>
    <row r="27" spans="1:30" ht="15">
      <c r="A27" s="82" t="s">
        <v>210</v>
      </c>
      <c r="B27" s="82" t="s">
        <v>211</v>
      </c>
      <c r="C27" s="53"/>
      <c r="D27" s="54">
        <v>1</v>
      </c>
      <c r="E27" s="66" t="s">
        <v>132</v>
      </c>
      <c r="F27" s="55"/>
      <c r="G27" s="53"/>
      <c r="H27" s="57"/>
      <c r="I27" s="56"/>
      <c r="J27" s="56"/>
      <c r="K27" s="36" t="s">
        <v>66</v>
      </c>
      <c r="L27" s="81">
        <v>27</v>
      </c>
      <c r="M27" s="81"/>
      <c r="N27" s="63"/>
      <c r="O27" s="84" t="s">
        <v>236</v>
      </c>
      <c r="P27" s="84">
        <v>1</v>
      </c>
      <c r="Q27" s="84" t="s">
        <v>237</v>
      </c>
      <c r="R27" s="84"/>
      <c r="S27" s="84"/>
      <c r="T27" s="83" t="str">
        <f>REPLACE(INDEX(GroupVertices[Group],MATCH(Edges[[#This Row],[Vertex 1]],GroupVertices[Vertex],0)),1,1,"")</f>
        <v>4</v>
      </c>
      <c r="U27" s="83" t="str">
        <f>REPLACE(INDEX(GroupVertices[Group],MATCH(Edges[[#This Row],[Vertex 2]],GroupVertices[Vertex],0)),1,1,"")</f>
        <v>2</v>
      </c>
      <c r="V27" s="36"/>
      <c r="W27" s="36"/>
      <c r="X27" s="36"/>
      <c r="Y27" s="36"/>
      <c r="Z27" s="36"/>
      <c r="AA27" s="36"/>
      <c r="AB27" s="36"/>
      <c r="AC27" s="36"/>
      <c r="AD27" s="36"/>
    </row>
    <row r="28" spans="1:30" ht="15">
      <c r="A28" s="82" t="s">
        <v>210</v>
      </c>
      <c r="B28" s="82" t="s">
        <v>217</v>
      </c>
      <c r="C28" s="53"/>
      <c r="D28" s="54">
        <v>1</v>
      </c>
      <c r="E28" s="66" t="s">
        <v>132</v>
      </c>
      <c r="F28" s="55"/>
      <c r="G28" s="53"/>
      <c r="H28" s="57"/>
      <c r="I28" s="56"/>
      <c r="J28" s="56"/>
      <c r="K28" s="36" t="s">
        <v>65</v>
      </c>
      <c r="L28" s="81">
        <v>28</v>
      </c>
      <c r="M28" s="81"/>
      <c r="N28" s="63"/>
      <c r="O28" s="84" t="s">
        <v>236</v>
      </c>
      <c r="P28" s="84">
        <v>1</v>
      </c>
      <c r="Q28" s="84" t="s">
        <v>237</v>
      </c>
      <c r="R28" s="84"/>
      <c r="S28" s="84"/>
      <c r="T28" s="83" t="str">
        <f>REPLACE(INDEX(GroupVertices[Group],MATCH(Edges[[#This Row],[Vertex 1]],GroupVertices[Vertex],0)),1,1,"")</f>
        <v>4</v>
      </c>
      <c r="U28" s="83" t="str">
        <f>REPLACE(INDEX(GroupVertices[Group],MATCH(Edges[[#This Row],[Vertex 2]],GroupVertices[Vertex],0)),1,1,"")</f>
        <v>2</v>
      </c>
      <c r="V28" s="36"/>
      <c r="W28" s="36"/>
      <c r="X28" s="36"/>
      <c r="Y28" s="36"/>
      <c r="Z28" s="36"/>
      <c r="AA28" s="36"/>
      <c r="AB28" s="36"/>
      <c r="AC28" s="36"/>
      <c r="AD28" s="36"/>
    </row>
    <row r="29" spans="1:30" ht="15">
      <c r="A29" s="82" t="s">
        <v>202</v>
      </c>
      <c r="B29" s="82" t="s">
        <v>210</v>
      </c>
      <c r="C29" s="53"/>
      <c r="D29" s="54">
        <v>1</v>
      </c>
      <c r="E29" s="66" t="s">
        <v>132</v>
      </c>
      <c r="F29" s="55"/>
      <c r="G29" s="53"/>
      <c r="H29" s="57"/>
      <c r="I29" s="56"/>
      <c r="J29" s="56"/>
      <c r="K29" s="36" t="s">
        <v>65</v>
      </c>
      <c r="L29" s="81">
        <v>29</v>
      </c>
      <c r="M29" s="81"/>
      <c r="N29" s="63"/>
      <c r="O29" s="84" t="s">
        <v>236</v>
      </c>
      <c r="P29" s="84">
        <v>1</v>
      </c>
      <c r="Q29" s="84" t="s">
        <v>237</v>
      </c>
      <c r="R29" s="84"/>
      <c r="S29" s="84"/>
      <c r="T29" s="83" t="str">
        <f>REPLACE(INDEX(GroupVertices[Group],MATCH(Edges[[#This Row],[Vertex 1]],GroupVertices[Vertex],0)),1,1,"")</f>
        <v>1</v>
      </c>
      <c r="U29" s="83" t="str">
        <f>REPLACE(INDEX(GroupVertices[Group],MATCH(Edges[[#This Row],[Vertex 2]],GroupVertices[Vertex],0)),1,1,"")</f>
        <v>4</v>
      </c>
      <c r="V29" s="36"/>
      <c r="W29" s="36"/>
      <c r="X29" s="36"/>
      <c r="Y29" s="36"/>
      <c r="Z29" s="36"/>
      <c r="AA29" s="36"/>
      <c r="AB29" s="36"/>
      <c r="AC29" s="36"/>
      <c r="AD29" s="36"/>
    </row>
    <row r="30" spans="1:30" ht="15">
      <c r="A30" s="82" t="s">
        <v>211</v>
      </c>
      <c r="B30" s="82" t="s">
        <v>210</v>
      </c>
      <c r="C30" s="53"/>
      <c r="D30" s="54">
        <v>1</v>
      </c>
      <c r="E30" s="66" t="s">
        <v>132</v>
      </c>
      <c r="F30" s="55"/>
      <c r="G30" s="53"/>
      <c r="H30" s="57"/>
      <c r="I30" s="56"/>
      <c r="J30" s="56"/>
      <c r="K30" s="36" t="s">
        <v>66</v>
      </c>
      <c r="L30" s="81">
        <v>30</v>
      </c>
      <c r="M30" s="81"/>
      <c r="N30" s="63"/>
      <c r="O30" s="84" t="s">
        <v>236</v>
      </c>
      <c r="P30" s="84">
        <v>1</v>
      </c>
      <c r="Q30" s="84" t="s">
        <v>237</v>
      </c>
      <c r="R30" s="84"/>
      <c r="S30" s="84"/>
      <c r="T30" s="83" t="str">
        <f>REPLACE(INDEX(GroupVertices[Group],MATCH(Edges[[#This Row],[Vertex 1]],GroupVertices[Vertex],0)),1,1,"")</f>
        <v>2</v>
      </c>
      <c r="U30" s="83" t="str">
        <f>REPLACE(INDEX(GroupVertices[Group],MATCH(Edges[[#This Row],[Vertex 2]],GroupVertices[Vertex],0)),1,1,"")</f>
        <v>4</v>
      </c>
      <c r="V30" s="36"/>
      <c r="W30" s="36"/>
      <c r="X30" s="36"/>
      <c r="Y30" s="36"/>
      <c r="Z30" s="36"/>
      <c r="AA30" s="36"/>
      <c r="AB30" s="36"/>
      <c r="AC30" s="36"/>
      <c r="AD30" s="36"/>
    </row>
    <row r="31" spans="1:30" ht="15">
      <c r="A31" s="82" t="s">
        <v>209</v>
      </c>
      <c r="B31" s="82" t="s">
        <v>210</v>
      </c>
      <c r="C31" s="53"/>
      <c r="D31" s="54">
        <v>1</v>
      </c>
      <c r="E31" s="66" t="s">
        <v>132</v>
      </c>
      <c r="F31" s="55"/>
      <c r="G31" s="53"/>
      <c r="H31" s="57"/>
      <c r="I31" s="56"/>
      <c r="J31" s="56"/>
      <c r="K31" s="36" t="s">
        <v>65</v>
      </c>
      <c r="L31" s="81">
        <v>31</v>
      </c>
      <c r="M31" s="81"/>
      <c r="N31" s="63"/>
      <c r="O31" s="84" t="s">
        <v>236</v>
      </c>
      <c r="P31" s="84">
        <v>1</v>
      </c>
      <c r="Q31" s="84" t="s">
        <v>237</v>
      </c>
      <c r="R31" s="84"/>
      <c r="S31" s="84"/>
      <c r="T31" s="83" t="str">
        <f>REPLACE(INDEX(GroupVertices[Group],MATCH(Edges[[#This Row],[Vertex 1]],GroupVertices[Vertex],0)),1,1,"")</f>
        <v>4</v>
      </c>
      <c r="U31" s="83" t="str">
        <f>REPLACE(INDEX(GroupVertices[Group],MATCH(Edges[[#This Row],[Vertex 2]],GroupVertices[Vertex],0)),1,1,"")</f>
        <v>4</v>
      </c>
      <c r="V31" s="36"/>
      <c r="W31" s="36"/>
      <c r="X31" s="36"/>
      <c r="Y31" s="36"/>
      <c r="Z31" s="36"/>
      <c r="AA31" s="36"/>
      <c r="AB31" s="36"/>
      <c r="AC31" s="36"/>
      <c r="AD31" s="36"/>
    </row>
    <row r="32" spans="1:30" ht="15">
      <c r="A32" s="82" t="s">
        <v>209</v>
      </c>
      <c r="B32" s="82" t="s">
        <v>213</v>
      </c>
      <c r="C32" s="53"/>
      <c r="D32" s="54">
        <v>1</v>
      </c>
      <c r="E32" s="66" t="s">
        <v>132</v>
      </c>
      <c r="F32" s="55"/>
      <c r="G32" s="53"/>
      <c r="H32" s="57"/>
      <c r="I32" s="56"/>
      <c r="J32" s="56"/>
      <c r="K32" s="36" t="s">
        <v>65</v>
      </c>
      <c r="L32" s="81">
        <v>32</v>
      </c>
      <c r="M32" s="81"/>
      <c r="N32" s="63"/>
      <c r="O32" s="84" t="s">
        <v>236</v>
      </c>
      <c r="P32" s="84">
        <v>1</v>
      </c>
      <c r="Q32" s="84" t="s">
        <v>237</v>
      </c>
      <c r="R32" s="84"/>
      <c r="S32" s="84"/>
      <c r="T32" s="83" t="str">
        <f>REPLACE(INDEX(GroupVertices[Group],MATCH(Edges[[#This Row],[Vertex 1]],GroupVertices[Vertex],0)),1,1,"")</f>
        <v>4</v>
      </c>
      <c r="U32" s="83" t="str">
        <f>REPLACE(INDEX(GroupVertices[Group],MATCH(Edges[[#This Row],[Vertex 2]],GroupVertices[Vertex],0)),1,1,"")</f>
        <v>2</v>
      </c>
      <c r="V32" s="36"/>
      <c r="W32" s="36"/>
      <c r="X32" s="36"/>
      <c r="Y32" s="36"/>
      <c r="Z32" s="36"/>
      <c r="AA32" s="36"/>
      <c r="AB32" s="36"/>
      <c r="AC32" s="36"/>
      <c r="AD32" s="36"/>
    </row>
    <row r="33" spans="1:30" ht="15">
      <c r="A33" s="82" t="s">
        <v>209</v>
      </c>
      <c r="B33" s="82" t="s">
        <v>217</v>
      </c>
      <c r="C33" s="53"/>
      <c r="D33" s="54">
        <v>1</v>
      </c>
      <c r="E33" s="66" t="s">
        <v>132</v>
      </c>
      <c r="F33" s="55"/>
      <c r="G33" s="53"/>
      <c r="H33" s="57"/>
      <c r="I33" s="56"/>
      <c r="J33" s="56"/>
      <c r="K33" s="36" t="s">
        <v>65</v>
      </c>
      <c r="L33" s="81">
        <v>33</v>
      </c>
      <c r="M33" s="81"/>
      <c r="N33" s="63"/>
      <c r="O33" s="84" t="s">
        <v>236</v>
      </c>
      <c r="P33" s="84">
        <v>1</v>
      </c>
      <c r="Q33" s="84" t="s">
        <v>237</v>
      </c>
      <c r="R33" s="84"/>
      <c r="S33" s="84"/>
      <c r="T33" s="83" t="str">
        <f>REPLACE(INDEX(GroupVertices[Group],MATCH(Edges[[#This Row],[Vertex 1]],GroupVertices[Vertex],0)),1,1,"")</f>
        <v>4</v>
      </c>
      <c r="U33" s="83" t="str">
        <f>REPLACE(INDEX(GroupVertices[Group],MATCH(Edges[[#This Row],[Vertex 2]],GroupVertices[Vertex],0)),1,1,"")</f>
        <v>2</v>
      </c>
      <c r="V33" s="36"/>
      <c r="W33" s="36"/>
      <c r="X33" s="36"/>
      <c r="Y33" s="36"/>
      <c r="Z33" s="36"/>
      <c r="AA33" s="36"/>
      <c r="AB33" s="36"/>
      <c r="AC33" s="36"/>
      <c r="AD33" s="36"/>
    </row>
    <row r="34" spans="1:30" ht="15">
      <c r="A34" s="82" t="s">
        <v>209</v>
      </c>
      <c r="B34" s="82" t="s">
        <v>220</v>
      </c>
      <c r="C34" s="53"/>
      <c r="D34" s="54">
        <v>1</v>
      </c>
      <c r="E34" s="66" t="s">
        <v>132</v>
      </c>
      <c r="F34" s="55"/>
      <c r="G34" s="53"/>
      <c r="H34" s="57"/>
      <c r="I34" s="56"/>
      <c r="J34" s="56"/>
      <c r="K34" s="36" t="s">
        <v>65</v>
      </c>
      <c r="L34" s="81">
        <v>34</v>
      </c>
      <c r="M34" s="81"/>
      <c r="N34" s="63"/>
      <c r="O34" s="84" t="s">
        <v>236</v>
      </c>
      <c r="P34" s="84">
        <v>1</v>
      </c>
      <c r="Q34" s="84" t="s">
        <v>237</v>
      </c>
      <c r="R34" s="84"/>
      <c r="S34" s="84"/>
      <c r="T34" s="83" t="str">
        <f>REPLACE(INDEX(GroupVertices[Group],MATCH(Edges[[#This Row],[Vertex 1]],GroupVertices[Vertex],0)),1,1,"")</f>
        <v>4</v>
      </c>
      <c r="U34" s="83" t="str">
        <f>REPLACE(INDEX(GroupVertices[Group],MATCH(Edges[[#This Row],[Vertex 2]],GroupVertices[Vertex],0)),1,1,"")</f>
        <v>5</v>
      </c>
      <c r="V34" s="36"/>
      <c r="W34" s="36"/>
      <c r="X34" s="36"/>
      <c r="Y34" s="36"/>
      <c r="Z34" s="36"/>
      <c r="AA34" s="36"/>
      <c r="AB34" s="36"/>
      <c r="AC34" s="36"/>
      <c r="AD34" s="36"/>
    </row>
    <row r="35" spans="1:30" ht="15">
      <c r="A35" s="82" t="s">
        <v>202</v>
      </c>
      <c r="B35" s="82" t="s">
        <v>209</v>
      </c>
      <c r="C35" s="53"/>
      <c r="D35" s="54">
        <v>1</v>
      </c>
      <c r="E35" s="66" t="s">
        <v>132</v>
      </c>
      <c r="F35" s="55"/>
      <c r="G35" s="53"/>
      <c r="H35" s="57"/>
      <c r="I35" s="56"/>
      <c r="J35" s="56"/>
      <c r="K35" s="36" t="s">
        <v>65</v>
      </c>
      <c r="L35" s="81">
        <v>35</v>
      </c>
      <c r="M35" s="81"/>
      <c r="N35" s="63"/>
      <c r="O35" s="84" t="s">
        <v>236</v>
      </c>
      <c r="P35" s="84">
        <v>1</v>
      </c>
      <c r="Q35" s="84" t="s">
        <v>237</v>
      </c>
      <c r="R35" s="84"/>
      <c r="S35" s="84"/>
      <c r="T35" s="83" t="str">
        <f>REPLACE(INDEX(GroupVertices[Group],MATCH(Edges[[#This Row],[Vertex 1]],GroupVertices[Vertex],0)),1,1,"")</f>
        <v>1</v>
      </c>
      <c r="U35" s="83" t="str">
        <f>REPLACE(INDEX(GroupVertices[Group],MATCH(Edges[[#This Row],[Vertex 2]],GroupVertices[Vertex],0)),1,1,"")</f>
        <v>4</v>
      </c>
      <c r="V35" s="36"/>
      <c r="W35" s="36"/>
      <c r="X35" s="36"/>
      <c r="Y35" s="36"/>
      <c r="Z35" s="36"/>
      <c r="AA35" s="36"/>
      <c r="AB35" s="36"/>
      <c r="AC35" s="36"/>
      <c r="AD35" s="36"/>
    </row>
    <row r="36" spans="1:30" ht="15">
      <c r="A36" s="82" t="s">
        <v>202</v>
      </c>
      <c r="B36" s="82" t="s">
        <v>233</v>
      </c>
      <c r="C36" s="53"/>
      <c r="D36" s="54">
        <v>1</v>
      </c>
      <c r="E36" s="66" t="s">
        <v>132</v>
      </c>
      <c r="F36" s="55"/>
      <c r="G36" s="53"/>
      <c r="H36" s="57"/>
      <c r="I36" s="56"/>
      <c r="J36" s="56"/>
      <c r="K36" s="36" t="s">
        <v>65</v>
      </c>
      <c r="L36" s="81">
        <v>36</v>
      </c>
      <c r="M36" s="81"/>
      <c r="N36" s="63"/>
      <c r="O36" s="84" t="s">
        <v>236</v>
      </c>
      <c r="P36" s="84">
        <v>1</v>
      </c>
      <c r="Q36" s="84" t="s">
        <v>237</v>
      </c>
      <c r="R36" s="84"/>
      <c r="S36" s="84"/>
      <c r="T36" s="83" t="str">
        <f>REPLACE(INDEX(GroupVertices[Group],MATCH(Edges[[#This Row],[Vertex 1]],GroupVertices[Vertex],0)),1,1,"")</f>
        <v>1</v>
      </c>
      <c r="U36" s="83" t="str">
        <f>REPLACE(INDEX(GroupVertices[Group],MATCH(Edges[[#This Row],[Vertex 2]],GroupVertices[Vertex],0)),1,1,"")</f>
        <v>1</v>
      </c>
      <c r="V36" s="36"/>
      <c r="W36" s="36"/>
      <c r="X36" s="36"/>
      <c r="Y36" s="36"/>
      <c r="Z36" s="36"/>
      <c r="AA36" s="36"/>
      <c r="AB36" s="36"/>
      <c r="AC36" s="36"/>
      <c r="AD36" s="36"/>
    </row>
    <row r="37" spans="1:30" ht="15">
      <c r="A37" s="82" t="s">
        <v>212</v>
      </c>
      <c r="B37" s="82" t="s">
        <v>213</v>
      </c>
      <c r="C37" s="53"/>
      <c r="D37" s="54">
        <v>1</v>
      </c>
      <c r="E37" s="66" t="s">
        <v>132</v>
      </c>
      <c r="F37" s="55"/>
      <c r="G37" s="53"/>
      <c r="H37" s="57"/>
      <c r="I37" s="56"/>
      <c r="J37" s="56"/>
      <c r="K37" s="36" t="s">
        <v>65</v>
      </c>
      <c r="L37" s="81">
        <v>37</v>
      </c>
      <c r="M37" s="81"/>
      <c r="N37" s="63"/>
      <c r="O37" s="84" t="s">
        <v>236</v>
      </c>
      <c r="P37" s="84">
        <v>1</v>
      </c>
      <c r="Q37" s="84" t="s">
        <v>237</v>
      </c>
      <c r="R37" s="84"/>
      <c r="S37" s="84"/>
      <c r="T37" s="83" t="str">
        <f>REPLACE(INDEX(GroupVertices[Group],MATCH(Edges[[#This Row],[Vertex 1]],GroupVertices[Vertex],0)),1,1,"")</f>
        <v>2</v>
      </c>
      <c r="U37" s="83" t="str">
        <f>REPLACE(INDEX(GroupVertices[Group],MATCH(Edges[[#This Row],[Vertex 2]],GroupVertices[Vertex],0)),1,1,"")</f>
        <v>2</v>
      </c>
      <c r="V37" s="36"/>
      <c r="W37" s="36"/>
      <c r="X37" s="36"/>
      <c r="Y37" s="36"/>
      <c r="Z37" s="36"/>
      <c r="AA37" s="36"/>
      <c r="AB37" s="36"/>
      <c r="AC37" s="36"/>
      <c r="AD37" s="36"/>
    </row>
    <row r="38" spans="1:30" ht="15">
      <c r="A38" s="82" t="s">
        <v>213</v>
      </c>
      <c r="B38" s="82" t="s">
        <v>214</v>
      </c>
      <c r="C38" s="53"/>
      <c r="D38" s="54">
        <v>1</v>
      </c>
      <c r="E38" s="66" t="s">
        <v>132</v>
      </c>
      <c r="F38" s="55"/>
      <c r="G38" s="53"/>
      <c r="H38" s="57"/>
      <c r="I38" s="56"/>
      <c r="J38" s="56"/>
      <c r="K38" s="36" t="s">
        <v>66</v>
      </c>
      <c r="L38" s="81">
        <v>38</v>
      </c>
      <c r="M38" s="81"/>
      <c r="N38" s="63"/>
      <c r="O38" s="84" t="s">
        <v>236</v>
      </c>
      <c r="P38" s="84">
        <v>1</v>
      </c>
      <c r="Q38" s="84" t="s">
        <v>237</v>
      </c>
      <c r="R38" s="84"/>
      <c r="S38" s="84"/>
      <c r="T38" s="83" t="str">
        <f>REPLACE(INDEX(GroupVertices[Group],MATCH(Edges[[#This Row],[Vertex 1]],GroupVertices[Vertex],0)),1,1,"")</f>
        <v>2</v>
      </c>
      <c r="U38" s="83" t="str">
        <f>REPLACE(INDEX(GroupVertices[Group],MATCH(Edges[[#This Row],[Vertex 2]],GroupVertices[Vertex],0)),1,1,"")</f>
        <v>2</v>
      </c>
      <c r="V38" s="36"/>
      <c r="W38" s="36"/>
      <c r="X38" s="36"/>
      <c r="Y38" s="36"/>
      <c r="Z38" s="36"/>
      <c r="AA38" s="36"/>
      <c r="AB38" s="36"/>
      <c r="AC38" s="36"/>
      <c r="AD38" s="36"/>
    </row>
    <row r="39" spans="1:30" ht="15">
      <c r="A39" s="82" t="s">
        <v>213</v>
      </c>
      <c r="B39" s="82" t="s">
        <v>215</v>
      </c>
      <c r="C39" s="53"/>
      <c r="D39" s="54">
        <v>1</v>
      </c>
      <c r="E39" s="66" t="s">
        <v>132</v>
      </c>
      <c r="F39" s="55"/>
      <c r="G39" s="53"/>
      <c r="H39" s="57"/>
      <c r="I39" s="56"/>
      <c r="J39" s="56"/>
      <c r="K39" s="36" t="s">
        <v>66</v>
      </c>
      <c r="L39" s="81">
        <v>39</v>
      </c>
      <c r="M39" s="81"/>
      <c r="N39" s="63"/>
      <c r="O39" s="84" t="s">
        <v>236</v>
      </c>
      <c r="P39" s="84">
        <v>1</v>
      </c>
      <c r="Q39" s="84" t="s">
        <v>237</v>
      </c>
      <c r="R39" s="84"/>
      <c r="S39" s="84"/>
      <c r="T39" s="83" t="str">
        <f>REPLACE(INDEX(GroupVertices[Group],MATCH(Edges[[#This Row],[Vertex 1]],GroupVertices[Vertex],0)),1,1,"")</f>
        <v>2</v>
      </c>
      <c r="U39" s="83" t="str">
        <f>REPLACE(INDEX(GroupVertices[Group],MATCH(Edges[[#This Row],[Vertex 2]],GroupVertices[Vertex],0)),1,1,"")</f>
        <v>2</v>
      </c>
      <c r="V39" s="36"/>
      <c r="W39" s="36"/>
      <c r="X39" s="36"/>
      <c r="Y39" s="36"/>
      <c r="Z39" s="36"/>
      <c r="AA39" s="36"/>
      <c r="AB39" s="36"/>
      <c r="AC39" s="36"/>
      <c r="AD39" s="36"/>
    </row>
    <row r="40" spans="1:30" ht="15">
      <c r="A40" s="82" t="s">
        <v>202</v>
      </c>
      <c r="B40" s="82" t="s">
        <v>213</v>
      </c>
      <c r="C40" s="53"/>
      <c r="D40" s="54">
        <v>1</v>
      </c>
      <c r="E40" s="66" t="s">
        <v>132</v>
      </c>
      <c r="F40" s="55"/>
      <c r="G40" s="53"/>
      <c r="H40" s="57"/>
      <c r="I40" s="56"/>
      <c r="J40" s="56"/>
      <c r="K40" s="36" t="s">
        <v>65</v>
      </c>
      <c r="L40" s="81">
        <v>40</v>
      </c>
      <c r="M40" s="81"/>
      <c r="N40" s="63"/>
      <c r="O40" s="84" t="s">
        <v>236</v>
      </c>
      <c r="P40" s="84">
        <v>1</v>
      </c>
      <c r="Q40" s="84" t="s">
        <v>237</v>
      </c>
      <c r="R40" s="84"/>
      <c r="S40" s="84"/>
      <c r="T40" s="83" t="str">
        <f>REPLACE(INDEX(GroupVertices[Group],MATCH(Edges[[#This Row],[Vertex 1]],GroupVertices[Vertex],0)),1,1,"")</f>
        <v>1</v>
      </c>
      <c r="U40" s="83" t="str">
        <f>REPLACE(INDEX(GroupVertices[Group],MATCH(Edges[[#This Row],[Vertex 2]],GroupVertices[Vertex],0)),1,1,"")</f>
        <v>2</v>
      </c>
      <c r="V40" s="36"/>
      <c r="W40" s="36"/>
      <c r="X40" s="36"/>
      <c r="Y40" s="36"/>
      <c r="Z40" s="36"/>
      <c r="AA40" s="36"/>
      <c r="AB40" s="36"/>
      <c r="AC40" s="36"/>
      <c r="AD40" s="36"/>
    </row>
    <row r="41" spans="1:30" ht="15">
      <c r="A41" s="82" t="s">
        <v>214</v>
      </c>
      <c r="B41" s="82" t="s">
        <v>213</v>
      </c>
      <c r="C41" s="53"/>
      <c r="D41" s="54">
        <v>1</v>
      </c>
      <c r="E41" s="66" t="s">
        <v>132</v>
      </c>
      <c r="F41" s="55"/>
      <c r="G41" s="53"/>
      <c r="H41" s="57"/>
      <c r="I41" s="56"/>
      <c r="J41" s="56"/>
      <c r="K41" s="36" t="s">
        <v>66</v>
      </c>
      <c r="L41" s="81">
        <v>41</v>
      </c>
      <c r="M41" s="81"/>
      <c r="N41" s="63"/>
      <c r="O41" s="84" t="s">
        <v>236</v>
      </c>
      <c r="P41" s="84">
        <v>1</v>
      </c>
      <c r="Q41" s="84" t="s">
        <v>237</v>
      </c>
      <c r="R41" s="84"/>
      <c r="S41" s="84"/>
      <c r="T41" s="83" t="str">
        <f>REPLACE(INDEX(GroupVertices[Group],MATCH(Edges[[#This Row],[Vertex 1]],GroupVertices[Vertex],0)),1,1,"")</f>
        <v>2</v>
      </c>
      <c r="U41" s="83" t="str">
        <f>REPLACE(INDEX(GroupVertices[Group],MATCH(Edges[[#This Row],[Vertex 2]],GroupVertices[Vertex],0)),1,1,"")</f>
        <v>2</v>
      </c>
      <c r="V41" s="36"/>
      <c r="W41" s="36"/>
      <c r="X41" s="36"/>
      <c r="Y41" s="36"/>
      <c r="Z41" s="36"/>
      <c r="AA41" s="36"/>
      <c r="AB41" s="36"/>
      <c r="AC41" s="36"/>
      <c r="AD41" s="36"/>
    </row>
    <row r="42" spans="1:30" ht="15">
      <c r="A42" s="82" t="s">
        <v>215</v>
      </c>
      <c r="B42" s="82" t="s">
        <v>213</v>
      </c>
      <c r="C42" s="53"/>
      <c r="D42" s="54">
        <v>1</v>
      </c>
      <c r="E42" s="66" t="s">
        <v>132</v>
      </c>
      <c r="F42" s="55"/>
      <c r="G42" s="53"/>
      <c r="H42" s="57"/>
      <c r="I42" s="56"/>
      <c r="J42" s="56"/>
      <c r="K42" s="36" t="s">
        <v>66</v>
      </c>
      <c r="L42" s="81">
        <v>42</v>
      </c>
      <c r="M42" s="81"/>
      <c r="N42" s="63"/>
      <c r="O42" s="84" t="s">
        <v>236</v>
      </c>
      <c r="P42" s="84">
        <v>1</v>
      </c>
      <c r="Q42" s="84" t="s">
        <v>237</v>
      </c>
      <c r="R42" s="84"/>
      <c r="S42" s="84"/>
      <c r="T42" s="83" t="str">
        <f>REPLACE(INDEX(GroupVertices[Group],MATCH(Edges[[#This Row],[Vertex 1]],GroupVertices[Vertex],0)),1,1,"")</f>
        <v>2</v>
      </c>
      <c r="U42" s="83" t="str">
        <f>REPLACE(INDEX(GroupVertices[Group],MATCH(Edges[[#This Row],[Vertex 2]],GroupVertices[Vertex],0)),1,1,"")</f>
        <v>2</v>
      </c>
      <c r="V42" s="36"/>
      <c r="W42" s="36"/>
      <c r="X42" s="36"/>
      <c r="Y42" s="36"/>
      <c r="Z42" s="36"/>
      <c r="AA42" s="36"/>
      <c r="AB42" s="36"/>
      <c r="AC42" s="36"/>
      <c r="AD42" s="36"/>
    </row>
    <row r="43" spans="1:30" ht="15">
      <c r="A43" s="82" t="s">
        <v>212</v>
      </c>
      <c r="B43" s="82" t="s">
        <v>215</v>
      </c>
      <c r="C43" s="53"/>
      <c r="D43" s="54">
        <v>1</v>
      </c>
      <c r="E43" s="66" t="s">
        <v>132</v>
      </c>
      <c r="F43" s="55"/>
      <c r="G43" s="53"/>
      <c r="H43" s="57"/>
      <c r="I43" s="56"/>
      <c r="J43" s="56"/>
      <c r="K43" s="36" t="s">
        <v>66</v>
      </c>
      <c r="L43" s="81">
        <v>43</v>
      </c>
      <c r="M43" s="81"/>
      <c r="N43" s="63"/>
      <c r="O43" s="84" t="s">
        <v>236</v>
      </c>
      <c r="P43" s="84">
        <v>1</v>
      </c>
      <c r="Q43" s="84" t="s">
        <v>237</v>
      </c>
      <c r="R43" s="84"/>
      <c r="S43" s="84"/>
      <c r="T43" s="83" t="str">
        <f>REPLACE(INDEX(GroupVertices[Group],MATCH(Edges[[#This Row],[Vertex 1]],GroupVertices[Vertex],0)),1,1,"")</f>
        <v>2</v>
      </c>
      <c r="U43" s="83" t="str">
        <f>REPLACE(INDEX(GroupVertices[Group],MATCH(Edges[[#This Row],[Vertex 2]],GroupVertices[Vertex],0)),1,1,"")</f>
        <v>2</v>
      </c>
      <c r="V43" s="36"/>
      <c r="W43" s="36"/>
      <c r="X43" s="36"/>
      <c r="Y43" s="36"/>
      <c r="Z43" s="36"/>
      <c r="AA43" s="36"/>
      <c r="AB43" s="36"/>
      <c r="AC43" s="36"/>
      <c r="AD43" s="36"/>
    </row>
    <row r="44" spans="1:30" ht="15">
      <c r="A44" s="82" t="s">
        <v>212</v>
      </c>
      <c r="B44" s="82" t="s">
        <v>217</v>
      </c>
      <c r="C44" s="53"/>
      <c r="D44" s="54">
        <v>1</v>
      </c>
      <c r="E44" s="66" t="s">
        <v>132</v>
      </c>
      <c r="F44" s="55"/>
      <c r="G44" s="53"/>
      <c r="H44" s="57"/>
      <c r="I44" s="56"/>
      <c r="J44" s="56"/>
      <c r="K44" s="36" t="s">
        <v>65</v>
      </c>
      <c r="L44" s="81">
        <v>44</v>
      </c>
      <c r="M44" s="81"/>
      <c r="N44" s="63"/>
      <c r="O44" s="84" t="s">
        <v>236</v>
      </c>
      <c r="P44" s="84">
        <v>1</v>
      </c>
      <c r="Q44" s="84" t="s">
        <v>237</v>
      </c>
      <c r="R44" s="84"/>
      <c r="S44" s="84"/>
      <c r="T44" s="83" t="str">
        <f>REPLACE(INDEX(GroupVertices[Group],MATCH(Edges[[#This Row],[Vertex 1]],GroupVertices[Vertex],0)),1,1,"")</f>
        <v>2</v>
      </c>
      <c r="U44" s="83" t="str">
        <f>REPLACE(INDEX(GroupVertices[Group],MATCH(Edges[[#This Row],[Vertex 2]],GroupVertices[Vertex],0)),1,1,"")</f>
        <v>2</v>
      </c>
      <c r="V44" s="36"/>
      <c r="W44" s="36"/>
      <c r="X44" s="36"/>
      <c r="Y44" s="36"/>
      <c r="Z44" s="36"/>
      <c r="AA44" s="36"/>
      <c r="AB44" s="36"/>
      <c r="AC44" s="36"/>
      <c r="AD44" s="36"/>
    </row>
    <row r="45" spans="1:30" ht="15">
      <c r="A45" s="82" t="s">
        <v>202</v>
      </c>
      <c r="B45" s="82" t="s">
        <v>212</v>
      </c>
      <c r="C45" s="53"/>
      <c r="D45" s="54">
        <v>1</v>
      </c>
      <c r="E45" s="66" t="s">
        <v>132</v>
      </c>
      <c r="F45" s="55"/>
      <c r="G45" s="53"/>
      <c r="H45" s="57"/>
      <c r="I45" s="56"/>
      <c r="J45" s="56"/>
      <c r="K45" s="36" t="s">
        <v>65</v>
      </c>
      <c r="L45" s="81">
        <v>45</v>
      </c>
      <c r="M45" s="81"/>
      <c r="N45" s="63"/>
      <c r="O45" s="84" t="s">
        <v>236</v>
      </c>
      <c r="P45" s="84">
        <v>1</v>
      </c>
      <c r="Q45" s="84" t="s">
        <v>237</v>
      </c>
      <c r="R45" s="84"/>
      <c r="S45" s="84"/>
      <c r="T45" s="83" t="str">
        <f>REPLACE(INDEX(GroupVertices[Group],MATCH(Edges[[#This Row],[Vertex 1]],GroupVertices[Vertex],0)),1,1,"")</f>
        <v>1</v>
      </c>
      <c r="U45" s="83" t="str">
        <f>REPLACE(INDEX(GroupVertices[Group],MATCH(Edges[[#This Row],[Vertex 2]],GroupVertices[Vertex],0)),1,1,"")</f>
        <v>2</v>
      </c>
      <c r="V45" s="36"/>
      <c r="W45" s="36"/>
      <c r="X45" s="36"/>
      <c r="Y45" s="36"/>
      <c r="Z45" s="36"/>
      <c r="AA45" s="36"/>
      <c r="AB45" s="36"/>
      <c r="AC45" s="36"/>
      <c r="AD45" s="36"/>
    </row>
    <row r="46" spans="1:30" ht="15">
      <c r="A46" s="82" t="s">
        <v>215</v>
      </c>
      <c r="B46" s="82" t="s">
        <v>212</v>
      </c>
      <c r="C46" s="53"/>
      <c r="D46" s="54">
        <v>1</v>
      </c>
      <c r="E46" s="66" t="s">
        <v>132</v>
      </c>
      <c r="F46" s="55"/>
      <c r="G46" s="53"/>
      <c r="H46" s="57"/>
      <c r="I46" s="56"/>
      <c r="J46" s="56"/>
      <c r="K46" s="36" t="s">
        <v>66</v>
      </c>
      <c r="L46" s="81">
        <v>46</v>
      </c>
      <c r="M46" s="81"/>
      <c r="N46" s="63"/>
      <c r="O46" s="84" t="s">
        <v>236</v>
      </c>
      <c r="P46" s="84">
        <v>1</v>
      </c>
      <c r="Q46" s="84" t="s">
        <v>237</v>
      </c>
      <c r="R46" s="84"/>
      <c r="S46" s="84"/>
      <c r="T46" s="83" t="str">
        <f>REPLACE(INDEX(GroupVertices[Group],MATCH(Edges[[#This Row],[Vertex 1]],GroupVertices[Vertex],0)),1,1,"")</f>
        <v>2</v>
      </c>
      <c r="U46" s="83" t="str">
        <f>REPLACE(INDEX(GroupVertices[Group],MATCH(Edges[[#This Row],[Vertex 2]],GroupVertices[Vertex],0)),1,1,"")</f>
        <v>2</v>
      </c>
      <c r="V46" s="36"/>
      <c r="W46" s="36"/>
      <c r="X46" s="36"/>
      <c r="Y46" s="36"/>
      <c r="Z46" s="36"/>
      <c r="AA46" s="36"/>
      <c r="AB46" s="36"/>
      <c r="AC46" s="36"/>
      <c r="AD46" s="36"/>
    </row>
    <row r="47" spans="1:30" ht="15">
      <c r="A47" s="82" t="s">
        <v>216</v>
      </c>
      <c r="B47" s="82" t="s">
        <v>212</v>
      </c>
      <c r="C47" s="53"/>
      <c r="D47" s="54">
        <v>1</v>
      </c>
      <c r="E47" s="66" t="s">
        <v>132</v>
      </c>
      <c r="F47" s="55"/>
      <c r="G47" s="53"/>
      <c r="H47" s="57"/>
      <c r="I47" s="56"/>
      <c r="J47" s="56"/>
      <c r="K47" s="36" t="s">
        <v>65</v>
      </c>
      <c r="L47" s="81">
        <v>47</v>
      </c>
      <c r="M47" s="81"/>
      <c r="N47" s="63"/>
      <c r="O47" s="84" t="s">
        <v>236</v>
      </c>
      <c r="P47" s="84">
        <v>1</v>
      </c>
      <c r="Q47" s="84" t="s">
        <v>237</v>
      </c>
      <c r="R47" s="84"/>
      <c r="S47" s="84"/>
      <c r="T47" s="83" t="str">
        <f>REPLACE(INDEX(GroupVertices[Group],MATCH(Edges[[#This Row],[Vertex 1]],GroupVertices[Vertex],0)),1,1,"")</f>
        <v>2</v>
      </c>
      <c r="U47" s="83" t="str">
        <f>REPLACE(INDEX(GroupVertices[Group],MATCH(Edges[[#This Row],[Vertex 2]],GroupVertices[Vertex],0)),1,1,"")</f>
        <v>2</v>
      </c>
      <c r="V47" s="36"/>
      <c r="W47" s="36"/>
      <c r="X47" s="36"/>
      <c r="Y47" s="36"/>
      <c r="Z47" s="36"/>
      <c r="AA47" s="36"/>
      <c r="AB47" s="36"/>
      <c r="AC47" s="36"/>
      <c r="AD47" s="36"/>
    </row>
    <row r="48" spans="1:30" ht="15">
      <c r="A48" s="82" t="s">
        <v>215</v>
      </c>
      <c r="B48" s="82" t="s">
        <v>218</v>
      </c>
      <c r="C48" s="53"/>
      <c r="D48" s="54">
        <v>1</v>
      </c>
      <c r="E48" s="66" t="s">
        <v>132</v>
      </c>
      <c r="F48" s="55"/>
      <c r="G48" s="53"/>
      <c r="H48" s="57"/>
      <c r="I48" s="56"/>
      <c r="J48" s="56"/>
      <c r="K48" s="36" t="s">
        <v>65</v>
      </c>
      <c r="L48" s="81">
        <v>48</v>
      </c>
      <c r="M48" s="81"/>
      <c r="N48" s="63"/>
      <c r="O48" s="84" t="s">
        <v>236</v>
      </c>
      <c r="P48" s="84">
        <v>1</v>
      </c>
      <c r="Q48" s="84" t="s">
        <v>237</v>
      </c>
      <c r="R48" s="84"/>
      <c r="S48" s="84"/>
      <c r="T48" s="83" t="str">
        <f>REPLACE(INDEX(GroupVertices[Group],MATCH(Edges[[#This Row],[Vertex 1]],GroupVertices[Vertex],0)),1,1,"")</f>
        <v>2</v>
      </c>
      <c r="U48" s="83" t="str">
        <f>REPLACE(INDEX(GroupVertices[Group],MATCH(Edges[[#This Row],[Vertex 2]],GroupVertices[Vertex],0)),1,1,"")</f>
        <v>2</v>
      </c>
      <c r="V48" s="36"/>
      <c r="W48" s="36"/>
      <c r="X48" s="36"/>
      <c r="Y48" s="36"/>
      <c r="Z48" s="36"/>
      <c r="AA48" s="36"/>
      <c r="AB48" s="36"/>
      <c r="AC48" s="36"/>
      <c r="AD48" s="36"/>
    </row>
    <row r="49" spans="1:30" ht="15">
      <c r="A49" s="82" t="s">
        <v>215</v>
      </c>
      <c r="B49" s="82" t="s">
        <v>217</v>
      </c>
      <c r="C49" s="53"/>
      <c r="D49" s="54">
        <v>1</v>
      </c>
      <c r="E49" s="66" t="s">
        <v>132</v>
      </c>
      <c r="F49" s="55"/>
      <c r="G49" s="53"/>
      <c r="H49" s="57"/>
      <c r="I49" s="56"/>
      <c r="J49" s="56"/>
      <c r="K49" s="36" t="s">
        <v>65</v>
      </c>
      <c r="L49" s="81">
        <v>49</v>
      </c>
      <c r="M49" s="81"/>
      <c r="N49" s="63"/>
      <c r="O49" s="84" t="s">
        <v>236</v>
      </c>
      <c r="P49" s="84">
        <v>1</v>
      </c>
      <c r="Q49" s="84" t="s">
        <v>237</v>
      </c>
      <c r="R49" s="84"/>
      <c r="S49" s="84"/>
      <c r="T49" s="83" t="str">
        <f>REPLACE(INDEX(GroupVertices[Group],MATCH(Edges[[#This Row],[Vertex 1]],GroupVertices[Vertex],0)),1,1,"")</f>
        <v>2</v>
      </c>
      <c r="U49" s="83" t="str">
        <f>REPLACE(INDEX(GroupVertices[Group],MATCH(Edges[[#This Row],[Vertex 2]],GroupVertices[Vertex],0)),1,1,"")</f>
        <v>2</v>
      </c>
      <c r="V49" s="36"/>
      <c r="W49" s="36"/>
      <c r="X49" s="36"/>
      <c r="Y49" s="36"/>
      <c r="Z49" s="36"/>
      <c r="AA49" s="36"/>
      <c r="AB49" s="36"/>
      <c r="AC49" s="36"/>
      <c r="AD49" s="36"/>
    </row>
    <row r="50" spans="1:30" ht="15">
      <c r="A50" s="82" t="s">
        <v>202</v>
      </c>
      <c r="B50" s="82" t="s">
        <v>215</v>
      </c>
      <c r="C50" s="53"/>
      <c r="D50" s="54">
        <v>1</v>
      </c>
      <c r="E50" s="66" t="s">
        <v>132</v>
      </c>
      <c r="F50" s="55"/>
      <c r="G50" s="53"/>
      <c r="H50" s="57"/>
      <c r="I50" s="56"/>
      <c r="J50" s="56"/>
      <c r="K50" s="36" t="s">
        <v>65</v>
      </c>
      <c r="L50" s="81">
        <v>50</v>
      </c>
      <c r="M50" s="81"/>
      <c r="N50" s="63"/>
      <c r="O50" s="84" t="s">
        <v>236</v>
      </c>
      <c r="P50" s="84">
        <v>1</v>
      </c>
      <c r="Q50" s="84" t="s">
        <v>237</v>
      </c>
      <c r="R50" s="84"/>
      <c r="S50" s="84"/>
      <c r="T50" s="83" t="str">
        <f>REPLACE(INDEX(GroupVertices[Group],MATCH(Edges[[#This Row],[Vertex 1]],GroupVertices[Vertex],0)),1,1,"")</f>
        <v>1</v>
      </c>
      <c r="U50" s="83" t="str">
        <f>REPLACE(INDEX(GroupVertices[Group],MATCH(Edges[[#This Row],[Vertex 2]],GroupVertices[Vertex],0)),1,1,"")</f>
        <v>2</v>
      </c>
      <c r="V50" s="36"/>
      <c r="W50" s="36"/>
      <c r="X50" s="36"/>
      <c r="Y50" s="36"/>
      <c r="Z50" s="36"/>
      <c r="AA50" s="36"/>
      <c r="AB50" s="36"/>
      <c r="AC50" s="36"/>
      <c r="AD50" s="36"/>
    </row>
    <row r="51" spans="1:30" ht="15">
      <c r="A51" s="82" t="s">
        <v>216</v>
      </c>
      <c r="B51" s="82" t="s">
        <v>215</v>
      </c>
      <c r="C51" s="53"/>
      <c r="D51" s="54">
        <v>1</v>
      </c>
      <c r="E51" s="66" t="s">
        <v>132</v>
      </c>
      <c r="F51" s="55"/>
      <c r="G51" s="53"/>
      <c r="H51" s="57"/>
      <c r="I51" s="56"/>
      <c r="J51" s="56"/>
      <c r="K51" s="36" t="s">
        <v>65</v>
      </c>
      <c r="L51" s="81">
        <v>51</v>
      </c>
      <c r="M51" s="81"/>
      <c r="N51" s="63"/>
      <c r="O51" s="84" t="s">
        <v>236</v>
      </c>
      <c r="P51" s="84">
        <v>1</v>
      </c>
      <c r="Q51" s="84" t="s">
        <v>237</v>
      </c>
      <c r="R51" s="84"/>
      <c r="S51" s="84"/>
      <c r="T51" s="83" t="str">
        <f>REPLACE(INDEX(GroupVertices[Group],MATCH(Edges[[#This Row],[Vertex 1]],GroupVertices[Vertex],0)),1,1,"")</f>
        <v>2</v>
      </c>
      <c r="U51" s="83" t="str">
        <f>REPLACE(INDEX(GroupVertices[Group],MATCH(Edges[[#This Row],[Vertex 2]],GroupVertices[Vertex],0)),1,1,"")</f>
        <v>2</v>
      </c>
      <c r="V51" s="36"/>
      <c r="W51" s="36"/>
      <c r="X51" s="36"/>
      <c r="Y51" s="36"/>
      <c r="Z51" s="36"/>
      <c r="AA51" s="36"/>
      <c r="AB51" s="36"/>
      <c r="AC51" s="36"/>
      <c r="AD51" s="36"/>
    </row>
    <row r="52" spans="1:30" ht="15">
      <c r="A52" s="82" t="s">
        <v>211</v>
      </c>
      <c r="B52" s="82" t="s">
        <v>217</v>
      </c>
      <c r="C52" s="53"/>
      <c r="D52" s="54">
        <v>1</v>
      </c>
      <c r="E52" s="66" t="s">
        <v>132</v>
      </c>
      <c r="F52" s="55"/>
      <c r="G52" s="53"/>
      <c r="H52" s="57"/>
      <c r="I52" s="56"/>
      <c r="J52" s="56"/>
      <c r="K52" s="36" t="s">
        <v>66</v>
      </c>
      <c r="L52" s="81">
        <v>52</v>
      </c>
      <c r="M52" s="81"/>
      <c r="N52" s="63"/>
      <c r="O52" s="84" t="s">
        <v>236</v>
      </c>
      <c r="P52" s="84">
        <v>1</v>
      </c>
      <c r="Q52" s="84" t="s">
        <v>237</v>
      </c>
      <c r="R52" s="84"/>
      <c r="S52" s="84"/>
      <c r="T52" s="83" t="str">
        <f>REPLACE(INDEX(GroupVertices[Group],MATCH(Edges[[#This Row],[Vertex 1]],GroupVertices[Vertex],0)),1,1,"")</f>
        <v>2</v>
      </c>
      <c r="U52" s="83" t="str">
        <f>REPLACE(INDEX(GroupVertices[Group],MATCH(Edges[[#This Row],[Vertex 2]],GroupVertices[Vertex],0)),1,1,"")</f>
        <v>2</v>
      </c>
      <c r="V52" s="36"/>
      <c r="W52" s="36"/>
      <c r="X52" s="36"/>
      <c r="Y52" s="36"/>
      <c r="Z52" s="36"/>
      <c r="AA52" s="36"/>
      <c r="AB52" s="36"/>
      <c r="AC52" s="36"/>
      <c r="AD52" s="36"/>
    </row>
    <row r="53" spans="1:30" ht="15">
      <c r="A53" s="82" t="s">
        <v>202</v>
      </c>
      <c r="B53" s="82" t="s">
        <v>211</v>
      </c>
      <c r="C53" s="53"/>
      <c r="D53" s="54">
        <v>1</v>
      </c>
      <c r="E53" s="66" t="s">
        <v>132</v>
      </c>
      <c r="F53" s="55"/>
      <c r="G53" s="53"/>
      <c r="H53" s="57"/>
      <c r="I53" s="56"/>
      <c r="J53" s="56"/>
      <c r="K53" s="36" t="s">
        <v>65</v>
      </c>
      <c r="L53" s="81">
        <v>53</v>
      </c>
      <c r="M53" s="81"/>
      <c r="N53" s="63"/>
      <c r="O53" s="84" t="s">
        <v>236</v>
      </c>
      <c r="P53" s="84">
        <v>1</v>
      </c>
      <c r="Q53" s="84" t="s">
        <v>237</v>
      </c>
      <c r="R53" s="84"/>
      <c r="S53" s="84"/>
      <c r="T53" s="83" t="str">
        <f>REPLACE(INDEX(GroupVertices[Group],MATCH(Edges[[#This Row],[Vertex 1]],GroupVertices[Vertex],0)),1,1,"")</f>
        <v>1</v>
      </c>
      <c r="U53" s="83" t="str">
        <f>REPLACE(INDEX(GroupVertices[Group],MATCH(Edges[[#This Row],[Vertex 2]],GroupVertices[Vertex],0)),1,1,"")</f>
        <v>2</v>
      </c>
      <c r="V53" s="36"/>
      <c r="W53" s="36"/>
      <c r="X53" s="36"/>
      <c r="Y53" s="36"/>
      <c r="Z53" s="36"/>
      <c r="AA53" s="36"/>
      <c r="AB53" s="36"/>
      <c r="AC53" s="36"/>
      <c r="AD53" s="36"/>
    </row>
    <row r="54" spans="1:30" ht="15">
      <c r="A54" s="82" t="s">
        <v>214</v>
      </c>
      <c r="B54" s="82" t="s">
        <v>211</v>
      </c>
      <c r="C54" s="53"/>
      <c r="D54" s="54">
        <v>1</v>
      </c>
      <c r="E54" s="66" t="s">
        <v>132</v>
      </c>
      <c r="F54" s="55"/>
      <c r="G54" s="53"/>
      <c r="H54" s="57"/>
      <c r="I54" s="56"/>
      <c r="J54" s="56"/>
      <c r="K54" s="36" t="s">
        <v>65</v>
      </c>
      <c r="L54" s="81">
        <v>54</v>
      </c>
      <c r="M54" s="81"/>
      <c r="N54" s="63"/>
      <c r="O54" s="84" t="s">
        <v>236</v>
      </c>
      <c r="P54" s="84">
        <v>1</v>
      </c>
      <c r="Q54" s="84" t="s">
        <v>237</v>
      </c>
      <c r="R54" s="84"/>
      <c r="S54" s="84"/>
      <c r="T54" s="83" t="str">
        <f>REPLACE(INDEX(GroupVertices[Group],MATCH(Edges[[#This Row],[Vertex 1]],GroupVertices[Vertex],0)),1,1,"")</f>
        <v>2</v>
      </c>
      <c r="U54" s="83" t="str">
        <f>REPLACE(INDEX(GroupVertices[Group],MATCH(Edges[[#This Row],[Vertex 2]],GroupVertices[Vertex],0)),1,1,"")</f>
        <v>2</v>
      </c>
      <c r="V54" s="36"/>
      <c r="W54" s="36"/>
      <c r="X54" s="36"/>
      <c r="Y54" s="36"/>
      <c r="Z54" s="36"/>
      <c r="AA54" s="36"/>
      <c r="AB54" s="36"/>
      <c r="AC54" s="36"/>
      <c r="AD54" s="36"/>
    </row>
    <row r="55" spans="1:30" ht="15">
      <c r="A55" s="82" t="s">
        <v>217</v>
      </c>
      <c r="B55" s="82" t="s">
        <v>211</v>
      </c>
      <c r="C55" s="53"/>
      <c r="D55" s="54">
        <v>1</v>
      </c>
      <c r="E55" s="66" t="s">
        <v>132</v>
      </c>
      <c r="F55" s="55"/>
      <c r="G55" s="53"/>
      <c r="H55" s="57"/>
      <c r="I55" s="56"/>
      <c r="J55" s="56"/>
      <c r="K55" s="36" t="s">
        <v>66</v>
      </c>
      <c r="L55" s="81">
        <v>55</v>
      </c>
      <c r="M55" s="81"/>
      <c r="N55" s="63"/>
      <c r="O55" s="84" t="s">
        <v>236</v>
      </c>
      <c r="P55" s="84">
        <v>1</v>
      </c>
      <c r="Q55" s="84" t="s">
        <v>237</v>
      </c>
      <c r="R55" s="84"/>
      <c r="S55" s="84"/>
      <c r="T55" s="83" t="str">
        <f>REPLACE(INDEX(GroupVertices[Group],MATCH(Edges[[#This Row],[Vertex 1]],GroupVertices[Vertex],0)),1,1,"")</f>
        <v>2</v>
      </c>
      <c r="U55" s="83" t="str">
        <f>REPLACE(INDEX(GroupVertices[Group],MATCH(Edges[[#This Row],[Vertex 2]],GroupVertices[Vertex],0)),1,1,"")</f>
        <v>2</v>
      </c>
      <c r="V55" s="36"/>
      <c r="W55" s="36"/>
      <c r="X55" s="36"/>
      <c r="Y55" s="36"/>
      <c r="Z55" s="36"/>
      <c r="AA55" s="36"/>
      <c r="AB55" s="36"/>
      <c r="AC55" s="36"/>
      <c r="AD55" s="36"/>
    </row>
    <row r="56" spans="1:30" ht="15">
      <c r="A56" s="82" t="s">
        <v>218</v>
      </c>
      <c r="B56" s="82" t="s">
        <v>217</v>
      </c>
      <c r="C56" s="53"/>
      <c r="D56" s="54">
        <v>1</v>
      </c>
      <c r="E56" s="66" t="s">
        <v>132</v>
      </c>
      <c r="F56" s="55"/>
      <c r="G56" s="53"/>
      <c r="H56" s="57"/>
      <c r="I56" s="56"/>
      <c r="J56" s="56"/>
      <c r="K56" s="36" t="s">
        <v>66</v>
      </c>
      <c r="L56" s="81">
        <v>56</v>
      </c>
      <c r="M56" s="81"/>
      <c r="N56" s="63"/>
      <c r="O56" s="84" t="s">
        <v>236</v>
      </c>
      <c r="P56" s="84">
        <v>1</v>
      </c>
      <c r="Q56" s="84" t="s">
        <v>237</v>
      </c>
      <c r="R56" s="84"/>
      <c r="S56" s="84"/>
      <c r="T56" s="83" t="str">
        <f>REPLACE(INDEX(GroupVertices[Group],MATCH(Edges[[#This Row],[Vertex 1]],GroupVertices[Vertex],0)),1,1,"")</f>
        <v>2</v>
      </c>
      <c r="U56" s="83" t="str">
        <f>REPLACE(INDEX(GroupVertices[Group],MATCH(Edges[[#This Row],[Vertex 2]],GroupVertices[Vertex],0)),1,1,"")</f>
        <v>2</v>
      </c>
      <c r="V56" s="36"/>
      <c r="W56" s="36"/>
      <c r="X56" s="36"/>
      <c r="Y56" s="36"/>
      <c r="Z56" s="36"/>
      <c r="AA56" s="36"/>
      <c r="AB56" s="36"/>
      <c r="AC56" s="36"/>
      <c r="AD56" s="36"/>
    </row>
    <row r="57" spans="1:30" ht="15">
      <c r="A57" s="82" t="s">
        <v>202</v>
      </c>
      <c r="B57" s="82" t="s">
        <v>218</v>
      </c>
      <c r="C57" s="53"/>
      <c r="D57" s="54">
        <v>1</v>
      </c>
      <c r="E57" s="66" t="s">
        <v>132</v>
      </c>
      <c r="F57" s="55"/>
      <c r="G57" s="53"/>
      <c r="H57" s="57"/>
      <c r="I57" s="56"/>
      <c r="J57" s="56"/>
      <c r="K57" s="36" t="s">
        <v>65</v>
      </c>
      <c r="L57" s="81">
        <v>57</v>
      </c>
      <c r="M57" s="81"/>
      <c r="N57" s="63"/>
      <c r="O57" s="84" t="s">
        <v>236</v>
      </c>
      <c r="P57" s="84">
        <v>1</v>
      </c>
      <c r="Q57" s="84" t="s">
        <v>237</v>
      </c>
      <c r="R57" s="84"/>
      <c r="S57" s="84"/>
      <c r="T57" s="83" t="str">
        <f>REPLACE(INDEX(GroupVertices[Group],MATCH(Edges[[#This Row],[Vertex 1]],GroupVertices[Vertex],0)),1,1,"")</f>
        <v>1</v>
      </c>
      <c r="U57" s="83" t="str">
        <f>REPLACE(INDEX(GroupVertices[Group],MATCH(Edges[[#This Row],[Vertex 2]],GroupVertices[Vertex],0)),1,1,"")</f>
        <v>2</v>
      </c>
      <c r="V57" s="36"/>
      <c r="W57" s="36"/>
      <c r="X57" s="36"/>
      <c r="Y57" s="36"/>
      <c r="Z57" s="36"/>
      <c r="AA57" s="36"/>
      <c r="AB57" s="36"/>
      <c r="AC57" s="36"/>
      <c r="AD57" s="36"/>
    </row>
    <row r="58" spans="1:30" ht="15">
      <c r="A58" s="82" t="s">
        <v>217</v>
      </c>
      <c r="B58" s="82" t="s">
        <v>218</v>
      </c>
      <c r="C58" s="53"/>
      <c r="D58" s="54">
        <v>1</v>
      </c>
      <c r="E58" s="66" t="s">
        <v>132</v>
      </c>
      <c r="F58" s="55"/>
      <c r="G58" s="53"/>
      <c r="H58" s="57"/>
      <c r="I58" s="56"/>
      <c r="J58" s="56"/>
      <c r="K58" s="36" t="s">
        <v>66</v>
      </c>
      <c r="L58" s="81">
        <v>58</v>
      </c>
      <c r="M58" s="81"/>
      <c r="N58" s="63"/>
      <c r="O58" s="84" t="s">
        <v>236</v>
      </c>
      <c r="P58" s="84">
        <v>1</v>
      </c>
      <c r="Q58" s="84" t="s">
        <v>237</v>
      </c>
      <c r="R58" s="84"/>
      <c r="S58" s="84"/>
      <c r="T58" s="83" t="str">
        <f>REPLACE(INDEX(GroupVertices[Group],MATCH(Edges[[#This Row],[Vertex 1]],GroupVertices[Vertex],0)),1,1,"")</f>
        <v>2</v>
      </c>
      <c r="U58" s="83" t="str">
        <f>REPLACE(INDEX(GroupVertices[Group],MATCH(Edges[[#This Row],[Vertex 2]],GroupVertices[Vertex],0)),1,1,"")</f>
        <v>2</v>
      </c>
      <c r="V58" s="36"/>
      <c r="W58" s="36"/>
      <c r="X58" s="36"/>
      <c r="Y58" s="36"/>
      <c r="Z58" s="36"/>
      <c r="AA58" s="36"/>
      <c r="AB58" s="36"/>
      <c r="AC58" s="36"/>
      <c r="AD58" s="36"/>
    </row>
    <row r="59" spans="1:30" ht="15">
      <c r="A59" s="82" t="s">
        <v>214</v>
      </c>
      <c r="B59" s="82" t="s">
        <v>216</v>
      </c>
      <c r="C59" s="53"/>
      <c r="D59" s="54">
        <v>1</v>
      </c>
      <c r="E59" s="66" t="s">
        <v>132</v>
      </c>
      <c r="F59" s="55"/>
      <c r="G59" s="53"/>
      <c r="H59" s="57"/>
      <c r="I59" s="56"/>
      <c r="J59" s="56"/>
      <c r="K59" s="36" t="s">
        <v>65</v>
      </c>
      <c r="L59" s="81">
        <v>59</v>
      </c>
      <c r="M59" s="81"/>
      <c r="N59" s="63"/>
      <c r="O59" s="84" t="s">
        <v>236</v>
      </c>
      <c r="P59" s="84">
        <v>1</v>
      </c>
      <c r="Q59" s="84" t="s">
        <v>237</v>
      </c>
      <c r="R59" s="84"/>
      <c r="S59" s="84"/>
      <c r="T59" s="83" t="str">
        <f>REPLACE(INDEX(GroupVertices[Group],MATCH(Edges[[#This Row],[Vertex 1]],GroupVertices[Vertex],0)),1,1,"")</f>
        <v>2</v>
      </c>
      <c r="U59" s="83" t="str">
        <f>REPLACE(INDEX(GroupVertices[Group],MATCH(Edges[[#This Row],[Vertex 2]],GroupVertices[Vertex],0)),1,1,"")</f>
        <v>2</v>
      </c>
      <c r="V59" s="36"/>
      <c r="W59" s="36"/>
      <c r="X59" s="36"/>
      <c r="Y59" s="36"/>
      <c r="Z59" s="36"/>
      <c r="AA59" s="36"/>
      <c r="AB59" s="36"/>
      <c r="AC59" s="36"/>
      <c r="AD59" s="36"/>
    </row>
    <row r="60" spans="1:30" ht="15">
      <c r="A60" s="82" t="s">
        <v>214</v>
      </c>
      <c r="B60" s="82" t="s">
        <v>217</v>
      </c>
      <c r="C60" s="53"/>
      <c r="D60" s="54">
        <v>1</v>
      </c>
      <c r="E60" s="66" t="s">
        <v>132</v>
      </c>
      <c r="F60" s="55"/>
      <c r="G60" s="53"/>
      <c r="H60" s="57"/>
      <c r="I60" s="56"/>
      <c r="J60" s="56"/>
      <c r="K60" s="36" t="s">
        <v>66</v>
      </c>
      <c r="L60" s="81">
        <v>60</v>
      </c>
      <c r="M60" s="81"/>
      <c r="N60" s="63"/>
      <c r="O60" s="84" t="s">
        <v>236</v>
      </c>
      <c r="P60" s="84">
        <v>1</v>
      </c>
      <c r="Q60" s="84" t="s">
        <v>237</v>
      </c>
      <c r="R60" s="84"/>
      <c r="S60" s="84"/>
      <c r="T60" s="83" t="str">
        <f>REPLACE(INDEX(GroupVertices[Group],MATCH(Edges[[#This Row],[Vertex 1]],GroupVertices[Vertex],0)),1,1,"")</f>
        <v>2</v>
      </c>
      <c r="U60" s="83" t="str">
        <f>REPLACE(INDEX(GroupVertices[Group],MATCH(Edges[[#This Row],[Vertex 2]],GroupVertices[Vertex],0)),1,1,"")</f>
        <v>2</v>
      </c>
      <c r="V60" s="36"/>
      <c r="W60" s="36"/>
      <c r="X60" s="36"/>
      <c r="Y60" s="36"/>
      <c r="Z60" s="36"/>
      <c r="AA60" s="36"/>
      <c r="AB60" s="36"/>
      <c r="AC60" s="36"/>
      <c r="AD60" s="36"/>
    </row>
    <row r="61" spans="1:30" ht="15">
      <c r="A61" s="82" t="s">
        <v>202</v>
      </c>
      <c r="B61" s="82" t="s">
        <v>214</v>
      </c>
      <c r="C61" s="53"/>
      <c r="D61" s="54">
        <v>1</v>
      </c>
      <c r="E61" s="66" t="s">
        <v>132</v>
      </c>
      <c r="F61" s="55"/>
      <c r="G61" s="53"/>
      <c r="H61" s="57"/>
      <c r="I61" s="56"/>
      <c r="J61" s="56"/>
      <c r="K61" s="36" t="s">
        <v>65</v>
      </c>
      <c r="L61" s="81">
        <v>61</v>
      </c>
      <c r="M61" s="81"/>
      <c r="N61" s="63"/>
      <c r="O61" s="84" t="s">
        <v>236</v>
      </c>
      <c r="P61" s="84">
        <v>1</v>
      </c>
      <c r="Q61" s="84" t="s">
        <v>237</v>
      </c>
      <c r="R61" s="84"/>
      <c r="S61" s="84"/>
      <c r="T61" s="83" t="str">
        <f>REPLACE(INDEX(GroupVertices[Group],MATCH(Edges[[#This Row],[Vertex 1]],GroupVertices[Vertex],0)),1,1,"")</f>
        <v>1</v>
      </c>
      <c r="U61" s="83" t="str">
        <f>REPLACE(INDEX(GroupVertices[Group],MATCH(Edges[[#This Row],[Vertex 2]],GroupVertices[Vertex],0)),1,1,"")</f>
        <v>2</v>
      </c>
      <c r="V61" s="36"/>
      <c r="W61" s="36"/>
      <c r="X61" s="36"/>
      <c r="Y61" s="36"/>
      <c r="Z61" s="36"/>
      <c r="AA61" s="36"/>
      <c r="AB61" s="36"/>
      <c r="AC61" s="36"/>
      <c r="AD61" s="36"/>
    </row>
    <row r="62" spans="1:30" ht="15">
      <c r="A62" s="82" t="s">
        <v>217</v>
      </c>
      <c r="B62" s="82" t="s">
        <v>214</v>
      </c>
      <c r="C62" s="53"/>
      <c r="D62" s="54">
        <v>1</v>
      </c>
      <c r="E62" s="66" t="s">
        <v>132</v>
      </c>
      <c r="F62" s="55"/>
      <c r="G62" s="53"/>
      <c r="H62" s="57"/>
      <c r="I62" s="56"/>
      <c r="J62" s="56"/>
      <c r="K62" s="36" t="s">
        <v>66</v>
      </c>
      <c r="L62" s="81">
        <v>62</v>
      </c>
      <c r="M62" s="81"/>
      <c r="N62" s="63"/>
      <c r="O62" s="84" t="s">
        <v>236</v>
      </c>
      <c r="P62" s="84">
        <v>1</v>
      </c>
      <c r="Q62" s="84" t="s">
        <v>237</v>
      </c>
      <c r="R62" s="84"/>
      <c r="S62" s="84"/>
      <c r="T62" s="83" t="str">
        <f>REPLACE(INDEX(GroupVertices[Group],MATCH(Edges[[#This Row],[Vertex 1]],GroupVertices[Vertex],0)),1,1,"")</f>
        <v>2</v>
      </c>
      <c r="U62" s="83" t="str">
        <f>REPLACE(INDEX(GroupVertices[Group],MATCH(Edges[[#This Row],[Vertex 2]],GroupVertices[Vertex],0)),1,1,"")</f>
        <v>2</v>
      </c>
      <c r="V62" s="36"/>
      <c r="W62" s="36"/>
      <c r="X62" s="36"/>
      <c r="Y62" s="36"/>
      <c r="Z62" s="36"/>
      <c r="AA62" s="36"/>
      <c r="AB62" s="36"/>
      <c r="AC62" s="36"/>
      <c r="AD62" s="36"/>
    </row>
    <row r="63" spans="1:30" ht="15">
      <c r="A63" s="82" t="s">
        <v>202</v>
      </c>
      <c r="B63" s="82" t="s">
        <v>216</v>
      </c>
      <c r="C63" s="53"/>
      <c r="D63" s="54">
        <v>1</v>
      </c>
      <c r="E63" s="66" t="s">
        <v>132</v>
      </c>
      <c r="F63" s="55"/>
      <c r="G63" s="53"/>
      <c r="H63" s="57"/>
      <c r="I63" s="56"/>
      <c r="J63" s="56"/>
      <c r="K63" s="36" t="s">
        <v>65</v>
      </c>
      <c r="L63" s="81">
        <v>63</v>
      </c>
      <c r="M63" s="81"/>
      <c r="N63" s="63"/>
      <c r="O63" s="84" t="s">
        <v>236</v>
      </c>
      <c r="P63" s="84">
        <v>1</v>
      </c>
      <c r="Q63" s="84" t="s">
        <v>237</v>
      </c>
      <c r="R63" s="84"/>
      <c r="S63" s="84"/>
      <c r="T63" s="83" t="str">
        <f>REPLACE(INDEX(GroupVertices[Group],MATCH(Edges[[#This Row],[Vertex 1]],GroupVertices[Vertex],0)),1,1,"")</f>
        <v>1</v>
      </c>
      <c r="U63" s="83" t="str">
        <f>REPLACE(INDEX(GroupVertices[Group],MATCH(Edges[[#This Row],[Vertex 2]],GroupVertices[Vertex],0)),1,1,"")</f>
        <v>2</v>
      </c>
      <c r="V63" s="36"/>
      <c r="W63" s="36"/>
      <c r="X63" s="36"/>
      <c r="Y63" s="36"/>
      <c r="Z63" s="36"/>
      <c r="AA63" s="36"/>
      <c r="AB63" s="36"/>
      <c r="AC63" s="36"/>
      <c r="AD63" s="36"/>
    </row>
    <row r="64" spans="1:30" ht="15">
      <c r="A64" s="82" t="s">
        <v>219</v>
      </c>
      <c r="B64" s="82" t="s">
        <v>216</v>
      </c>
      <c r="C64" s="53"/>
      <c r="D64" s="54">
        <v>1</v>
      </c>
      <c r="E64" s="66" t="s">
        <v>132</v>
      </c>
      <c r="F64" s="55"/>
      <c r="G64" s="53"/>
      <c r="H64" s="57"/>
      <c r="I64" s="56"/>
      <c r="J64" s="56"/>
      <c r="K64" s="36" t="s">
        <v>65</v>
      </c>
      <c r="L64" s="81">
        <v>64</v>
      </c>
      <c r="M64" s="81"/>
      <c r="N64" s="63"/>
      <c r="O64" s="84" t="s">
        <v>236</v>
      </c>
      <c r="P64" s="84">
        <v>1</v>
      </c>
      <c r="Q64" s="84" t="s">
        <v>237</v>
      </c>
      <c r="R64" s="84"/>
      <c r="S64" s="84"/>
      <c r="T64" s="83" t="str">
        <f>REPLACE(INDEX(GroupVertices[Group],MATCH(Edges[[#This Row],[Vertex 1]],GroupVertices[Vertex],0)),1,1,"")</f>
        <v>3</v>
      </c>
      <c r="U64" s="83" t="str">
        <f>REPLACE(INDEX(GroupVertices[Group],MATCH(Edges[[#This Row],[Vertex 2]],GroupVertices[Vertex],0)),1,1,"")</f>
        <v>2</v>
      </c>
      <c r="V64" s="36"/>
      <c r="W64" s="36"/>
      <c r="X64" s="36"/>
      <c r="Y64" s="36"/>
      <c r="Z64" s="36"/>
      <c r="AA64" s="36"/>
      <c r="AB64" s="36"/>
      <c r="AC64" s="36"/>
      <c r="AD64" s="36"/>
    </row>
    <row r="65" spans="1:30" ht="15">
      <c r="A65" s="82" t="s">
        <v>217</v>
      </c>
      <c r="B65" s="82" t="s">
        <v>217</v>
      </c>
      <c r="C65" s="53"/>
      <c r="D65" s="54">
        <v>1</v>
      </c>
      <c r="E65" s="66" t="s">
        <v>132</v>
      </c>
      <c r="F65" s="55"/>
      <c r="G65" s="53"/>
      <c r="H65" s="57"/>
      <c r="I65" s="56"/>
      <c r="J65" s="56"/>
      <c r="K65" s="36" t="s">
        <v>65</v>
      </c>
      <c r="L65" s="81">
        <v>65</v>
      </c>
      <c r="M65" s="81"/>
      <c r="N65" s="63"/>
      <c r="O65" s="84" t="s">
        <v>236</v>
      </c>
      <c r="P65" s="84">
        <v>1</v>
      </c>
      <c r="Q65" s="84" t="s">
        <v>237</v>
      </c>
      <c r="R65" s="84"/>
      <c r="S65" s="84"/>
      <c r="T65" s="83" t="str">
        <f>REPLACE(INDEX(GroupVertices[Group],MATCH(Edges[[#This Row],[Vertex 1]],GroupVertices[Vertex],0)),1,1,"")</f>
        <v>2</v>
      </c>
      <c r="U65" s="83" t="str">
        <f>REPLACE(INDEX(GroupVertices[Group],MATCH(Edges[[#This Row],[Vertex 2]],GroupVertices[Vertex],0)),1,1,"")</f>
        <v>2</v>
      </c>
      <c r="V65" s="36"/>
      <c r="W65" s="36"/>
      <c r="X65" s="36"/>
      <c r="Y65" s="36"/>
      <c r="Z65" s="36"/>
      <c r="AA65" s="36"/>
      <c r="AB65" s="36"/>
      <c r="AC65" s="36"/>
      <c r="AD65" s="36"/>
    </row>
    <row r="66" spans="1:30" ht="15">
      <c r="A66" s="82" t="s">
        <v>202</v>
      </c>
      <c r="B66" s="82" t="s">
        <v>217</v>
      </c>
      <c r="C66" s="53"/>
      <c r="D66" s="54">
        <v>1</v>
      </c>
      <c r="E66" s="66" t="s">
        <v>132</v>
      </c>
      <c r="F66" s="55"/>
      <c r="G66" s="53"/>
      <c r="H66" s="57"/>
      <c r="I66" s="56"/>
      <c r="J66" s="56"/>
      <c r="K66" s="36" t="s">
        <v>65</v>
      </c>
      <c r="L66" s="81">
        <v>66</v>
      </c>
      <c r="M66" s="81"/>
      <c r="N66" s="63"/>
      <c r="O66" s="84" t="s">
        <v>236</v>
      </c>
      <c r="P66" s="84">
        <v>1</v>
      </c>
      <c r="Q66" s="84" t="s">
        <v>237</v>
      </c>
      <c r="R66" s="84"/>
      <c r="S66" s="84"/>
      <c r="T66" s="83" t="str">
        <f>REPLACE(INDEX(GroupVertices[Group],MATCH(Edges[[#This Row],[Vertex 1]],GroupVertices[Vertex],0)),1,1,"")</f>
        <v>1</v>
      </c>
      <c r="U66" s="83" t="str">
        <f>REPLACE(INDEX(GroupVertices[Group],MATCH(Edges[[#This Row],[Vertex 2]],GroupVertices[Vertex],0)),1,1,"")</f>
        <v>2</v>
      </c>
      <c r="V66" s="36"/>
      <c r="W66" s="36"/>
      <c r="X66" s="36"/>
      <c r="Y66" s="36"/>
      <c r="Z66" s="36"/>
      <c r="AA66" s="36"/>
      <c r="AB66" s="36"/>
      <c r="AC66" s="36"/>
      <c r="AD66" s="36"/>
    </row>
    <row r="67" spans="1:30" ht="15">
      <c r="A67" s="82" t="s">
        <v>220</v>
      </c>
      <c r="B67" s="82" t="s">
        <v>217</v>
      </c>
      <c r="C67" s="53"/>
      <c r="D67" s="54">
        <v>1</v>
      </c>
      <c r="E67" s="66" t="s">
        <v>132</v>
      </c>
      <c r="F67" s="55"/>
      <c r="G67" s="53"/>
      <c r="H67" s="57"/>
      <c r="I67" s="56"/>
      <c r="J67" s="56"/>
      <c r="K67" s="36" t="s">
        <v>65</v>
      </c>
      <c r="L67" s="81">
        <v>67</v>
      </c>
      <c r="M67" s="81"/>
      <c r="N67" s="63"/>
      <c r="O67" s="84" t="s">
        <v>236</v>
      </c>
      <c r="P67" s="84">
        <v>1</v>
      </c>
      <c r="Q67" s="84" t="s">
        <v>237</v>
      </c>
      <c r="R67" s="84"/>
      <c r="S67" s="84"/>
      <c r="T67" s="83" t="str">
        <f>REPLACE(INDEX(GroupVertices[Group],MATCH(Edges[[#This Row],[Vertex 1]],GroupVertices[Vertex],0)),1,1,"")</f>
        <v>5</v>
      </c>
      <c r="U67" s="83" t="str">
        <f>REPLACE(INDEX(GroupVertices[Group],MATCH(Edges[[#This Row],[Vertex 2]],GroupVertices[Vertex],0)),1,1,"")</f>
        <v>2</v>
      </c>
      <c r="V67" s="36"/>
      <c r="W67" s="36"/>
      <c r="X67" s="36"/>
      <c r="Y67" s="36"/>
      <c r="Z67" s="36"/>
      <c r="AA67" s="36"/>
      <c r="AB67" s="36"/>
      <c r="AC67" s="36"/>
      <c r="AD67" s="36"/>
    </row>
    <row r="68" spans="1:30" ht="15">
      <c r="A68" s="82" t="s">
        <v>221</v>
      </c>
      <c r="B68" s="82" t="s">
        <v>223</v>
      </c>
      <c r="C68" s="53"/>
      <c r="D68" s="54">
        <v>1</v>
      </c>
      <c r="E68" s="66" t="s">
        <v>132</v>
      </c>
      <c r="F68" s="55"/>
      <c r="G68" s="53"/>
      <c r="H68" s="57"/>
      <c r="I68" s="56"/>
      <c r="J68" s="56"/>
      <c r="K68" s="36" t="s">
        <v>65</v>
      </c>
      <c r="L68" s="81">
        <v>68</v>
      </c>
      <c r="M68" s="81"/>
      <c r="N68" s="63"/>
      <c r="O68" s="84" t="s">
        <v>236</v>
      </c>
      <c r="P68" s="84">
        <v>1</v>
      </c>
      <c r="Q68" s="84" t="s">
        <v>237</v>
      </c>
      <c r="R68" s="84"/>
      <c r="S68" s="84"/>
      <c r="T68" s="83" t="str">
        <f>REPLACE(INDEX(GroupVertices[Group],MATCH(Edges[[#This Row],[Vertex 1]],GroupVertices[Vertex],0)),1,1,"")</f>
        <v>5</v>
      </c>
      <c r="U68" s="83" t="str">
        <f>REPLACE(INDEX(GroupVertices[Group],MATCH(Edges[[#This Row],[Vertex 2]],GroupVertices[Vertex],0)),1,1,"")</f>
        <v>5</v>
      </c>
      <c r="V68" s="36"/>
      <c r="W68" s="36"/>
      <c r="X68" s="36"/>
      <c r="Y68" s="36"/>
      <c r="Z68" s="36"/>
      <c r="AA68" s="36"/>
      <c r="AB68" s="36"/>
      <c r="AC68" s="36"/>
      <c r="AD68" s="36"/>
    </row>
    <row r="69" spans="1:30" ht="15">
      <c r="A69" s="82" t="s">
        <v>202</v>
      </c>
      <c r="B69" s="82" t="s">
        <v>221</v>
      </c>
      <c r="C69" s="53"/>
      <c r="D69" s="54">
        <v>1</v>
      </c>
      <c r="E69" s="66" t="s">
        <v>132</v>
      </c>
      <c r="F69" s="55"/>
      <c r="G69" s="53"/>
      <c r="H69" s="57"/>
      <c r="I69" s="56"/>
      <c r="J69" s="56"/>
      <c r="K69" s="36" t="s">
        <v>65</v>
      </c>
      <c r="L69" s="81">
        <v>69</v>
      </c>
      <c r="M69" s="81"/>
      <c r="N69" s="63"/>
      <c r="O69" s="84" t="s">
        <v>236</v>
      </c>
      <c r="P69" s="84">
        <v>1</v>
      </c>
      <c r="Q69" s="84" t="s">
        <v>237</v>
      </c>
      <c r="R69" s="84"/>
      <c r="S69" s="84"/>
      <c r="T69" s="83" t="str">
        <f>REPLACE(INDEX(GroupVertices[Group],MATCH(Edges[[#This Row],[Vertex 1]],GroupVertices[Vertex],0)),1,1,"")</f>
        <v>1</v>
      </c>
      <c r="U69" s="83" t="str">
        <f>REPLACE(INDEX(GroupVertices[Group],MATCH(Edges[[#This Row],[Vertex 2]],GroupVertices[Vertex],0)),1,1,"")</f>
        <v>5</v>
      </c>
      <c r="V69" s="36"/>
      <c r="W69" s="36"/>
      <c r="X69" s="36"/>
      <c r="Y69" s="36"/>
      <c r="Z69" s="36"/>
      <c r="AA69" s="36"/>
      <c r="AB69" s="36"/>
      <c r="AC69" s="36"/>
      <c r="AD69" s="36"/>
    </row>
    <row r="70" spans="1:30" ht="15">
      <c r="A70" s="82" t="s">
        <v>222</v>
      </c>
      <c r="B70" s="82" t="s">
        <v>219</v>
      </c>
      <c r="C70" s="53"/>
      <c r="D70" s="54">
        <v>1</v>
      </c>
      <c r="E70" s="66" t="s">
        <v>132</v>
      </c>
      <c r="F70" s="55"/>
      <c r="G70" s="53"/>
      <c r="H70" s="57"/>
      <c r="I70" s="56"/>
      <c r="J70" s="56"/>
      <c r="K70" s="36" t="s">
        <v>66</v>
      </c>
      <c r="L70" s="81">
        <v>70</v>
      </c>
      <c r="M70" s="81"/>
      <c r="N70" s="63"/>
      <c r="O70" s="84" t="s">
        <v>236</v>
      </c>
      <c r="P70" s="84">
        <v>1</v>
      </c>
      <c r="Q70" s="84" t="s">
        <v>237</v>
      </c>
      <c r="R70" s="84"/>
      <c r="S70" s="84"/>
      <c r="T70" s="83" t="str">
        <f>REPLACE(INDEX(GroupVertices[Group],MATCH(Edges[[#This Row],[Vertex 1]],GroupVertices[Vertex],0)),1,1,"")</f>
        <v>5</v>
      </c>
      <c r="U70" s="83" t="str">
        <f>REPLACE(INDEX(GroupVertices[Group],MATCH(Edges[[#This Row],[Vertex 2]],GroupVertices[Vertex],0)),1,1,"")</f>
        <v>3</v>
      </c>
      <c r="V70" s="36"/>
      <c r="W70" s="36"/>
      <c r="X70" s="36"/>
      <c r="Y70" s="36"/>
      <c r="Z70" s="36"/>
      <c r="AA70" s="36"/>
      <c r="AB70" s="36"/>
      <c r="AC70" s="36"/>
      <c r="AD70" s="36"/>
    </row>
    <row r="71" spans="1:30" ht="15">
      <c r="A71" s="82" t="s">
        <v>202</v>
      </c>
      <c r="B71" s="82" t="s">
        <v>222</v>
      </c>
      <c r="C71" s="53"/>
      <c r="D71" s="54">
        <v>1</v>
      </c>
      <c r="E71" s="66" t="s">
        <v>132</v>
      </c>
      <c r="F71" s="55"/>
      <c r="G71" s="53"/>
      <c r="H71" s="57"/>
      <c r="I71" s="56"/>
      <c r="J71" s="56"/>
      <c r="K71" s="36" t="s">
        <v>65</v>
      </c>
      <c r="L71" s="81">
        <v>71</v>
      </c>
      <c r="M71" s="81"/>
      <c r="N71" s="63"/>
      <c r="O71" s="84" t="s">
        <v>236</v>
      </c>
      <c r="P71" s="84">
        <v>1</v>
      </c>
      <c r="Q71" s="84" t="s">
        <v>237</v>
      </c>
      <c r="R71" s="84"/>
      <c r="S71" s="84"/>
      <c r="T71" s="83" t="str">
        <f>REPLACE(INDEX(GroupVertices[Group],MATCH(Edges[[#This Row],[Vertex 1]],GroupVertices[Vertex],0)),1,1,"")</f>
        <v>1</v>
      </c>
      <c r="U71" s="83" t="str">
        <f>REPLACE(INDEX(GroupVertices[Group],MATCH(Edges[[#This Row],[Vertex 2]],GroupVertices[Vertex],0)),1,1,"")</f>
        <v>5</v>
      </c>
      <c r="V71" s="36"/>
      <c r="W71" s="36"/>
      <c r="X71" s="36"/>
      <c r="Y71" s="36"/>
      <c r="Z71" s="36"/>
      <c r="AA71" s="36"/>
      <c r="AB71" s="36"/>
      <c r="AC71" s="36"/>
      <c r="AD71" s="36"/>
    </row>
    <row r="72" spans="1:30" ht="15">
      <c r="A72" s="82" t="s">
        <v>219</v>
      </c>
      <c r="B72" s="82" t="s">
        <v>222</v>
      </c>
      <c r="C72" s="53"/>
      <c r="D72" s="54">
        <v>1</v>
      </c>
      <c r="E72" s="66" t="s">
        <v>132</v>
      </c>
      <c r="F72" s="55"/>
      <c r="G72" s="53"/>
      <c r="H72" s="57"/>
      <c r="I72" s="56"/>
      <c r="J72" s="56"/>
      <c r="K72" s="36" t="s">
        <v>66</v>
      </c>
      <c r="L72" s="81">
        <v>72</v>
      </c>
      <c r="M72" s="81"/>
      <c r="N72" s="63"/>
      <c r="O72" s="84" t="s">
        <v>236</v>
      </c>
      <c r="P72" s="84">
        <v>1</v>
      </c>
      <c r="Q72" s="84" t="s">
        <v>237</v>
      </c>
      <c r="R72" s="84"/>
      <c r="S72" s="84"/>
      <c r="T72" s="83" t="str">
        <f>REPLACE(INDEX(GroupVertices[Group],MATCH(Edges[[#This Row],[Vertex 1]],GroupVertices[Vertex],0)),1,1,"")</f>
        <v>3</v>
      </c>
      <c r="U72" s="83" t="str">
        <f>REPLACE(INDEX(GroupVertices[Group],MATCH(Edges[[#This Row],[Vertex 2]],GroupVertices[Vertex],0)),1,1,"")</f>
        <v>5</v>
      </c>
      <c r="V72" s="36"/>
      <c r="W72" s="36"/>
      <c r="X72" s="36"/>
      <c r="Y72" s="36"/>
      <c r="Z72" s="36"/>
      <c r="AA72" s="36"/>
      <c r="AB72" s="36"/>
      <c r="AC72" s="36"/>
      <c r="AD72" s="36"/>
    </row>
    <row r="73" spans="1:30" ht="15">
      <c r="A73" s="82" t="s">
        <v>223</v>
      </c>
      <c r="B73" s="82" t="s">
        <v>222</v>
      </c>
      <c r="C73" s="53"/>
      <c r="D73" s="54">
        <v>1</v>
      </c>
      <c r="E73" s="66" t="s">
        <v>132</v>
      </c>
      <c r="F73" s="55"/>
      <c r="G73" s="53"/>
      <c r="H73" s="57"/>
      <c r="I73" s="56"/>
      <c r="J73" s="56"/>
      <c r="K73" s="36" t="s">
        <v>65</v>
      </c>
      <c r="L73" s="81">
        <v>73</v>
      </c>
      <c r="M73" s="81"/>
      <c r="N73" s="63"/>
      <c r="O73" s="84" t="s">
        <v>236</v>
      </c>
      <c r="P73" s="84">
        <v>1</v>
      </c>
      <c r="Q73" s="84" t="s">
        <v>237</v>
      </c>
      <c r="R73" s="84"/>
      <c r="S73" s="84"/>
      <c r="T73" s="83" t="str">
        <f>REPLACE(INDEX(GroupVertices[Group],MATCH(Edges[[#This Row],[Vertex 1]],GroupVertices[Vertex],0)),1,1,"")</f>
        <v>5</v>
      </c>
      <c r="U73" s="83" t="str">
        <f>REPLACE(INDEX(GroupVertices[Group],MATCH(Edges[[#This Row],[Vertex 2]],GroupVertices[Vertex],0)),1,1,"")</f>
        <v>5</v>
      </c>
      <c r="V73" s="36"/>
      <c r="W73" s="36"/>
      <c r="X73" s="36"/>
      <c r="Y73" s="36"/>
      <c r="Z73" s="36"/>
      <c r="AA73" s="36"/>
      <c r="AB73" s="36"/>
      <c r="AC73" s="36"/>
      <c r="AD73" s="36"/>
    </row>
    <row r="74" spans="1:30" ht="15">
      <c r="A74" s="82" t="s">
        <v>220</v>
      </c>
      <c r="B74" s="82" t="s">
        <v>219</v>
      </c>
      <c r="C74" s="53"/>
      <c r="D74" s="54">
        <v>1</v>
      </c>
      <c r="E74" s="66" t="s">
        <v>132</v>
      </c>
      <c r="F74" s="55"/>
      <c r="G74" s="53"/>
      <c r="H74" s="57"/>
      <c r="I74" s="56"/>
      <c r="J74" s="56"/>
      <c r="K74" s="36" t="s">
        <v>65</v>
      </c>
      <c r="L74" s="81">
        <v>74</v>
      </c>
      <c r="M74" s="81"/>
      <c r="N74" s="63"/>
      <c r="O74" s="84" t="s">
        <v>236</v>
      </c>
      <c r="P74" s="84">
        <v>1</v>
      </c>
      <c r="Q74" s="84" t="s">
        <v>237</v>
      </c>
      <c r="R74" s="84"/>
      <c r="S74" s="84"/>
      <c r="T74" s="83" t="str">
        <f>REPLACE(INDEX(GroupVertices[Group],MATCH(Edges[[#This Row],[Vertex 1]],GroupVertices[Vertex],0)),1,1,"")</f>
        <v>5</v>
      </c>
      <c r="U74" s="83" t="str">
        <f>REPLACE(INDEX(GroupVertices[Group],MATCH(Edges[[#This Row],[Vertex 2]],GroupVertices[Vertex],0)),1,1,"")</f>
        <v>3</v>
      </c>
      <c r="V74" s="36"/>
      <c r="W74" s="36"/>
      <c r="X74" s="36"/>
      <c r="Y74" s="36"/>
      <c r="Z74" s="36"/>
      <c r="AA74" s="36"/>
      <c r="AB74" s="36"/>
      <c r="AC74" s="36"/>
      <c r="AD74" s="36"/>
    </row>
    <row r="75" spans="1:30" ht="15">
      <c r="A75" s="82" t="s">
        <v>220</v>
      </c>
      <c r="B75" s="82" t="s">
        <v>224</v>
      </c>
      <c r="C75" s="53"/>
      <c r="D75" s="54">
        <v>1</v>
      </c>
      <c r="E75" s="66" t="s">
        <v>132</v>
      </c>
      <c r="F75" s="55"/>
      <c r="G75" s="53"/>
      <c r="H75" s="57"/>
      <c r="I75" s="56"/>
      <c r="J75" s="56"/>
      <c r="K75" s="36" t="s">
        <v>66</v>
      </c>
      <c r="L75" s="81">
        <v>75</v>
      </c>
      <c r="M75" s="81"/>
      <c r="N75" s="63"/>
      <c r="O75" s="84" t="s">
        <v>236</v>
      </c>
      <c r="P75" s="84">
        <v>1</v>
      </c>
      <c r="Q75" s="84" t="s">
        <v>237</v>
      </c>
      <c r="R75" s="84"/>
      <c r="S75" s="84"/>
      <c r="T75" s="83" t="str">
        <f>REPLACE(INDEX(GroupVertices[Group],MATCH(Edges[[#This Row],[Vertex 1]],GroupVertices[Vertex],0)),1,1,"")</f>
        <v>5</v>
      </c>
      <c r="U75" s="83" t="str">
        <f>REPLACE(INDEX(GroupVertices[Group],MATCH(Edges[[#This Row],[Vertex 2]],GroupVertices[Vertex],0)),1,1,"")</f>
        <v>5</v>
      </c>
      <c r="V75" s="36"/>
      <c r="W75" s="36"/>
      <c r="X75" s="36"/>
      <c r="Y75" s="36"/>
      <c r="Z75" s="36"/>
      <c r="AA75" s="36"/>
      <c r="AB75" s="36"/>
      <c r="AC75" s="36"/>
      <c r="AD75" s="36"/>
    </row>
    <row r="76" spans="1:30" ht="15">
      <c r="A76" s="82" t="s">
        <v>202</v>
      </c>
      <c r="B76" s="82" t="s">
        <v>220</v>
      </c>
      <c r="C76" s="53"/>
      <c r="D76" s="54">
        <v>1</v>
      </c>
      <c r="E76" s="66" t="s">
        <v>132</v>
      </c>
      <c r="F76" s="55"/>
      <c r="G76" s="53"/>
      <c r="H76" s="57"/>
      <c r="I76" s="56"/>
      <c r="J76" s="56"/>
      <c r="K76" s="36" t="s">
        <v>65</v>
      </c>
      <c r="L76" s="81">
        <v>76</v>
      </c>
      <c r="M76" s="81"/>
      <c r="N76" s="63"/>
      <c r="O76" s="84" t="s">
        <v>236</v>
      </c>
      <c r="P76" s="84">
        <v>1</v>
      </c>
      <c r="Q76" s="84" t="s">
        <v>237</v>
      </c>
      <c r="R76" s="84"/>
      <c r="S76" s="84"/>
      <c r="T76" s="83" t="str">
        <f>REPLACE(INDEX(GroupVertices[Group],MATCH(Edges[[#This Row],[Vertex 1]],GroupVertices[Vertex],0)),1,1,"")</f>
        <v>1</v>
      </c>
      <c r="U76" s="83" t="str">
        <f>REPLACE(INDEX(GroupVertices[Group],MATCH(Edges[[#This Row],[Vertex 2]],GroupVertices[Vertex],0)),1,1,"")</f>
        <v>5</v>
      </c>
      <c r="V76" s="36"/>
      <c r="W76" s="36"/>
      <c r="X76" s="36"/>
      <c r="Y76" s="36"/>
      <c r="Z76" s="36"/>
      <c r="AA76" s="36"/>
      <c r="AB76" s="36"/>
      <c r="AC76" s="36"/>
      <c r="AD76" s="36"/>
    </row>
    <row r="77" spans="1:30" ht="15">
      <c r="A77" s="82" t="s">
        <v>224</v>
      </c>
      <c r="B77" s="82" t="s">
        <v>220</v>
      </c>
      <c r="C77" s="53"/>
      <c r="D77" s="54">
        <v>1</v>
      </c>
      <c r="E77" s="66" t="s">
        <v>132</v>
      </c>
      <c r="F77" s="55"/>
      <c r="G77" s="53"/>
      <c r="H77" s="57"/>
      <c r="I77" s="56"/>
      <c r="J77" s="56"/>
      <c r="K77" s="36" t="s">
        <v>66</v>
      </c>
      <c r="L77" s="81">
        <v>77</v>
      </c>
      <c r="M77" s="81"/>
      <c r="N77" s="63"/>
      <c r="O77" s="84" t="s">
        <v>236</v>
      </c>
      <c r="P77" s="84">
        <v>1</v>
      </c>
      <c r="Q77" s="84" t="s">
        <v>237</v>
      </c>
      <c r="R77" s="84"/>
      <c r="S77" s="84"/>
      <c r="T77" s="83" t="str">
        <f>REPLACE(INDEX(GroupVertices[Group],MATCH(Edges[[#This Row],[Vertex 1]],GroupVertices[Vertex],0)),1,1,"")</f>
        <v>5</v>
      </c>
      <c r="U77" s="83" t="str">
        <f>REPLACE(INDEX(GroupVertices[Group],MATCH(Edges[[#This Row],[Vertex 2]],GroupVertices[Vertex],0)),1,1,"")</f>
        <v>5</v>
      </c>
      <c r="V77" s="36"/>
      <c r="W77" s="36"/>
      <c r="X77" s="36"/>
      <c r="Y77" s="36"/>
      <c r="Z77" s="36"/>
      <c r="AA77" s="36"/>
      <c r="AB77" s="36"/>
      <c r="AC77" s="36"/>
      <c r="AD77" s="36"/>
    </row>
    <row r="78" spans="1:30" ht="15">
      <c r="A78" s="82" t="s">
        <v>223</v>
      </c>
      <c r="B78" s="82" t="s">
        <v>220</v>
      </c>
      <c r="C78" s="53"/>
      <c r="D78" s="54">
        <v>1</v>
      </c>
      <c r="E78" s="66" t="s">
        <v>132</v>
      </c>
      <c r="F78" s="55"/>
      <c r="G78" s="53"/>
      <c r="H78" s="57"/>
      <c r="I78" s="56"/>
      <c r="J78" s="56"/>
      <c r="K78" s="36" t="s">
        <v>65</v>
      </c>
      <c r="L78" s="81">
        <v>78</v>
      </c>
      <c r="M78" s="81"/>
      <c r="N78" s="63"/>
      <c r="O78" s="84" t="s">
        <v>236</v>
      </c>
      <c r="P78" s="84">
        <v>1</v>
      </c>
      <c r="Q78" s="84" t="s">
        <v>237</v>
      </c>
      <c r="R78" s="84"/>
      <c r="S78" s="84"/>
      <c r="T78" s="83" t="str">
        <f>REPLACE(INDEX(GroupVertices[Group],MATCH(Edges[[#This Row],[Vertex 1]],GroupVertices[Vertex],0)),1,1,"")</f>
        <v>5</v>
      </c>
      <c r="U78" s="83" t="str">
        <f>REPLACE(INDEX(GroupVertices[Group],MATCH(Edges[[#This Row],[Vertex 2]],GroupVertices[Vertex],0)),1,1,"")</f>
        <v>5</v>
      </c>
      <c r="V78" s="36"/>
      <c r="W78" s="36"/>
      <c r="X78" s="36"/>
      <c r="Y78" s="36"/>
      <c r="Z78" s="36"/>
      <c r="AA78" s="36"/>
      <c r="AB78" s="36"/>
      <c r="AC78" s="36"/>
      <c r="AD78" s="36"/>
    </row>
    <row r="79" spans="1:30" ht="15">
      <c r="A79" s="82" t="s">
        <v>224</v>
      </c>
      <c r="B79" s="82" t="s">
        <v>223</v>
      </c>
      <c r="C79" s="53"/>
      <c r="D79" s="54">
        <v>1</v>
      </c>
      <c r="E79" s="66" t="s">
        <v>132</v>
      </c>
      <c r="F79" s="55"/>
      <c r="G79" s="53"/>
      <c r="H79" s="57"/>
      <c r="I79" s="56"/>
      <c r="J79" s="56"/>
      <c r="K79" s="36" t="s">
        <v>66</v>
      </c>
      <c r="L79" s="81">
        <v>79</v>
      </c>
      <c r="M79" s="81"/>
      <c r="N79" s="63"/>
      <c r="O79" s="84" t="s">
        <v>236</v>
      </c>
      <c r="P79" s="84">
        <v>1</v>
      </c>
      <c r="Q79" s="84" t="s">
        <v>237</v>
      </c>
      <c r="R79" s="84"/>
      <c r="S79" s="84"/>
      <c r="T79" s="83" t="str">
        <f>REPLACE(INDEX(GroupVertices[Group],MATCH(Edges[[#This Row],[Vertex 1]],GroupVertices[Vertex],0)),1,1,"")</f>
        <v>5</v>
      </c>
      <c r="U79" s="83" t="str">
        <f>REPLACE(INDEX(GroupVertices[Group],MATCH(Edges[[#This Row],[Vertex 2]],GroupVertices[Vertex],0)),1,1,"")</f>
        <v>5</v>
      </c>
      <c r="V79" s="36"/>
      <c r="W79" s="36"/>
      <c r="X79" s="36"/>
      <c r="Y79" s="36"/>
      <c r="Z79" s="36"/>
      <c r="AA79" s="36"/>
      <c r="AB79" s="36"/>
      <c r="AC79" s="36"/>
      <c r="AD79" s="36"/>
    </row>
    <row r="80" spans="1:30" ht="15">
      <c r="A80" s="82" t="s">
        <v>202</v>
      </c>
      <c r="B80" s="82" t="s">
        <v>224</v>
      </c>
      <c r="C80" s="53"/>
      <c r="D80" s="54">
        <v>1</v>
      </c>
      <c r="E80" s="66" t="s">
        <v>132</v>
      </c>
      <c r="F80" s="55"/>
      <c r="G80" s="53"/>
      <c r="H80" s="57"/>
      <c r="I80" s="56"/>
      <c r="J80" s="56"/>
      <c r="K80" s="36" t="s">
        <v>65</v>
      </c>
      <c r="L80" s="81">
        <v>80</v>
      </c>
      <c r="M80" s="81"/>
      <c r="N80" s="63"/>
      <c r="O80" s="84" t="s">
        <v>236</v>
      </c>
      <c r="P80" s="84">
        <v>1</v>
      </c>
      <c r="Q80" s="84" t="s">
        <v>237</v>
      </c>
      <c r="R80" s="84"/>
      <c r="S80" s="84"/>
      <c r="T80" s="83" t="str">
        <f>REPLACE(INDEX(GroupVertices[Group],MATCH(Edges[[#This Row],[Vertex 1]],GroupVertices[Vertex],0)),1,1,"")</f>
        <v>1</v>
      </c>
      <c r="U80" s="83" t="str">
        <f>REPLACE(INDEX(GroupVertices[Group],MATCH(Edges[[#This Row],[Vertex 2]],GroupVertices[Vertex],0)),1,1,"")</f>
        <v>5</v>
      </c>
      <c r="V80" s="36"/>
      <c r="W80" s="36"/>
      <c r="X80" s="36"/>
      <c r="Y80" s="36"/>
      <c r="Z80" s="36"/>
      <c r="AA80" s="36"/>
      <c r="AB80" s="36"/>
      <c r="AC80" s="36"/>
      <c r="AD80" s="36"/>
    </row>
    <row r="81" spans="1:30" ht="15">
      <c r="A81" s="82" t="s">
        <v>223</v>
      </c>
      <c r="B81" s="82" t="s">
        <v>224</v>
      </c>
      <c r="C81" s="53"/>
      <c r="D81" s="54">
        <v>1</v>
      </c>
      <c r="E81" s="66" t="s">
        <v>132</v>
      </c>
      <c r="F81" s="55"/>
      <c r="G81" s="53"/>
      <c r="H81" s="57"/>
      <c r="I81" s="56"/>
      <c r="J81" s="56"/>
      <c r="K81" s="36" t="s">
        <v>66</v>
      </c>
      <c r="L81" s="81">
        <v>81</v>
      </c>
      <c r="M81" s="81"/>
      <c r="N81" s="63"/>
      <c r="O81" s="84" t="s">
        <v>236</v>
      </c>
      <c r="P81" s="84">
        <v>1</v>
      </c>
      <c r="Q81" s="84" t="s">
        <v>237</v>
      </c>
      <c r="R81" s="84"/>
      <c r="S81" s="84"/>
      <c r="T81" s="83" t="str">
        <f>REPLACE(INDEX(GroupVertices[Group],MATCH(Edges[[#This Row],[Vertex 1]],GroupVertices[Vertex],0)),1,1,"")</f>
        <v>5</v>
      </c>
      <c r="U81" s="83" t="str">
        <f>REPLACE(INDEX(GroupVertices[Group],MATCH(Edges[[#This Row],[Vertex 2]],GroupVertices[Vertex],0)),1,1,"")</f>
        <v>5</v>
      </c>
      <c r="V81" s="36"/>
      <c r="W81" s="36"/>
      <c r="X81" s="36"/>
      <c r="Y81" s="36"/>
      <c r="Z81" s="36"/>
      <c r="AA81" s="36"/>
      <c r="AB81" s="36"/>
      <c r="AC81" s="36"/>
      <c r="AD81" s="36"/>
    </row>
    <row r="82" spans="1:30" ht="15">
      <c r="A82" s="82" t="s">
        <v>223</v>
      </c>
      <c r="B82" s="82" t="s">
        <v>219</v>
      </c>
      <c r="C82" s="53"/>
      <c r="D82" s="54">
        <v>1</v>
      </c>
      <c r="E82" s="66" t="s">
        <v>132</v>
      </c>
      <c r="F82" s="55"/>
      <c r="G82" s="53"/>
      <c r="H82" s="57"/>
      <c r="I82" s="56"/>
      <c r="J82" s="56"/>
      <c r="K82" s="36" t="s">
        <v>65</v>
      </c>
      <c r="L82" s="81">
        <v>82</v>
      </c>
      <c r="M82" s="81"/>
      <c r="N82" s="63"/>
      <c r="O82" s="84" t="s">
        <v>236</v>
      </c>
      <c r="P82" s="84">
        <v>1</v>
      </c>
      <c r="Q82" s="84" t="s">
        <v>237</v>
      </c>
      <c r="R82" s="84"/>
      <c r="S82" s="84"/>
      <c r="T82" s="83" t="str">
        <f>REPLACE(INDEX(GroupVertices[Group],MATCH(Edges[[#This Row],[Vertex 1]],GroupVertices[Vertex],0)),1,1,"")</f>
        <v>5</v>
      </c>
      <c r="U82" s="83" t="str">
        <f>REPLACE(INDEX(GroupVertices[Group],MATCH(Edges[[#This Row],[Vertex 2]],GroupVertices[Vertex],0)),1,1,"")</f>
        <v>3</v>
      </c>
      <c r="V82" s="36"/>
      <c r="W82" s="36"/>
      <c r="X82" s="36"/>
      <c r="Y82" s="36"/>
      <c r="Z82" s="36"/>
      <c r="AA82" s="36"/>
      <c r="AB82" s="36"/>
      <c r="AC82" s="36"/>
      <c r="AD82" s="36"/>
    </row>
    <row r="83" spans="1:30" ht="15">
      <c r="A83" s="82" t="s">
        <v>202</v>
      </c>
      <c r="B83" s="82" t="s">
        <v>223</v>
      </c>
      <c r="C83" s="53"/>
      <c r="D83" s="54">
        <v>1</v>
      </c>
      <c r="E83" s="66" t="s">
        <v>132</v>
      </c>
      <c r="F83" s="55"/>
      <c r="G83" s="53"/>
      <c r="H83" s="57"/>
      <c r="I83" s="56"/>
      <c r="J83" s="56"/>
      <c r="K83" s="36" t="s">
        <v>65</v>
      </c>
      <c r="L83" s="81">
        <v>83</v>
      </c>
      <c r="M83" s="81"/>
      <c r="N83" s="63"/>
      <c r="O83" s="84" t="s">
        <v>236</v>
      </c>
      <c r="P83" s="84">
        <v>1</v>
      </c>
      <c r="Q83" s="84" t="s">
        <v>237</v>
      </c>
      <c r="R83" s="84"/>
      <c r="S83" s="84"/>
      <c r="T83" s="83" t="str">
        <f>REPLACE(INDEX(GroupVertices[Group],MATCH(Edges[[#This Row],[Vertex 1]],GroupVertices[Vertex],0)),1,1,"")</f>
        <v>1</v>
      </c>
      <c r="U83" s="83" t="str">
        <f>REPLACE(INDEX(GroupVertices[Group],MATCH(Edges[[#This Row],[Vertex 2]],GroupVertices[Vertex],0)),1,1,"")</f>
        <v>5</v>
      </c>
      <c r="V83" s="36"/>
      <c r="W83" s="36"/>
      <c r="X83" s="36"/>
      <c r="Y83" s="36"/>
      <c r="Z83" s="36"/>
      <c r="AA83" s="36"/>
      <c r="AB83" s="36"/>
      <c r="AC83" s="36"/>
      <c r="AD83" s="36"/>
    </row>
    <row r="84" spans="1:30" ht="15">
      <c r="A84" s="82" t="s">
        <v>202</v>
      </c>
      <c r="B84" s="82" t="s">
        <v>234</v>
      </c>
      <c r="C84" s="53"/>
      <c r="D84" s="54">
        <v>1</v>
      </c>
      <c r="E84" s="66" t="s">
        <v>132</v>
      </c>
      <c r="F84" s="55"/>
      <c r="G84" s="53"/>
      <c r="H84" s="57"/>
      <c r="I84" s="56"/>
      <c r="J84" s="56"/>
      <c r="K84" s="36" t="s">
        <v>65</v>
      </c>
      <c r="L84" s="81">
        <v>84</v>
      </c>
      <c r="M84" s="81"/>
      <c r="N84" s="63"/>
      <c r="O84" s="84" t="s">
        <v>236</v>
      </c>
      <c r="P84" s="84">
        <v>1</v>
      </c>
      <c r="Q84" s="84" t="s">
        <v>237</v>
      </c>
      <c r="R84" s="84"/>
      <c r="S84" s="84"/>
      <c r="T84" s="83" t="str">
        <f>REPLACE(INDEX(GroupVertices[Group],MATCH(Edges[[#This Row],[Vertex 1]],GroupVertices[Vertex],0)),1,1,"")</f>
        <v>1</v>
      </c>
      <c r="U84" s="83" t="str">
        <f>REPLACE(INDEX(GroupVertices[Group],MATCH(Edges[[#This Row],[Vertex 2]],GroupVertices[Vertex],0)),1,1,"")</f>
        <v>1</v>
      </c>
      <c r="V84" s="36"/>
      <c r="W84" s="36"/>
      <c r="X84" s="36"/>
      <c r="Y84" s="36"/>
      <c r="Z84" s="36"/>
      <c r="AA84" s="36"/>
      <c r="AB84" s="36"/>
      <c r="AC84" s="36"/>
      <c r="AD84" s="36"/>
    </row>
    <row r="85" spans="1:30" ht="15">
      <c r="A85" s="82" t="s">
        <v>225</v>
      </c>
      <c r="B85" s="82" t="s">
        <v>231</v>
      </c>
      <c r="C85" s="53"/>
      <c r="D85" s="54">
        <v>1</v>
      </c>
      <c r="E85" s="66" t="s">
        <v>132</v>
      </c>
      <c r="F85" s="55"/>
      <c r="G85" s="53"/>
      <c r="H85" s="57"/>
      <c r="I85" s="56"/>
      <c r="J85" s="56"/>
      <c r="K85" s="36" t="s">
        <v>65</v>
      </c>
      <c r="L85" s="81">
        <v>85</v>
      </c>
      <c r="M85" s="81"/>
      <c r="N85" s="63"/>
      <c r="O85" s="84" t="s">
        <v>236</v>
      </c>
      <c r="P85" s="84">
        <v>1</v>
      </c>
      <c r="Q85" s="84" t="s">
        <v>237</v>
      </c>
      <c r="R85" s="84"/>
      <c r="S85" s="84"/>
      <c r="T85" s="83" t="str">
        <f>REPLACE(INDEX(GroupVertices[Group],MATCH(Edges[[#This Row],[Vertex 1]],GroupVertices[Vertex],0)),1,1,"")</f>
        <v>4</v>
      </c>
      <c r="U85" s="83" t="str">
        <f>REPLACE(INDEX(GroupVertices[Group],MATCH(Edges[[#This Row],[Vertex 2]],GroupVertices[Vertex],0)),1,1,"")</f>
        <v>3</v>
      </c>
      <c r="V85" s="36"/>
      <c r="W85" s="36"/>
      <c r="X85" s="36"/>
      <c r="Y85" s="36"/>
      <c r="Z85" s="36"/>
      <c r="AA85" s="36"/>
      <c r="AB85" s="36"/>
      <c r="AC85" s="36"/>
      <c r="AD85" s="36"/>
    </row>
    <row r="86" spans="1:30" ht="15">
      <c r="A86" s="82" t="s">
        <v>202</v>
      </c>
      <c r="B86" s="82" t="s">
        <v>225</v>
      </c>
      <c r="C86" s="53"/>
      <c r="D86" s="54">
        <v>1</v>
      </c>
      <c r="E86" s="66" t="s">
        <v>132</v>
      </c>
      <c r="F86" s="55"/>
      <c r="G86" s="53"/>
      <c r="H86" s="57"/>
      <c r="I86" s="56"/>
      <c r="J86" s="56"/>
      <c r="K86" s="36" t="s">
        <v>65</v>
      </c>
      <c r="L86" s="81">
        <v>86</v>
      </c>
      <c r="M86" s="81"/>
      <c r="N86" s="63"/>
      <c r="O86" s="84" t="s">
        <v>236</v>
      </c>
      <c r="P86" s="84">
        <v>1</v>
      </c>
      <c r="Q86" s="84" t="s">
        <v>237</v>
      </c>
      <c r="R86" s="84"/>
      <c r="S86" s="84"/>
      <c r="T86" s="83" t="str">
        <f>REPLACE(INDEX(GroupVertices[Group],MATCH(Edges[[#This Row],[Vertex 1]],GroupVertices[Vertex],0)),1,1,"")</f>
        <v>1</v>
      </c>
      <c r="U86" s="83" t="str">
        <f>REPLACE(INDEX(GroupVertices[Group],MATCH(Edges[[#This Row],[Vertex 2]],GroupVertices[Vertex],0)),1,1,"")</f>
        <v>4</v>
      </c>
      <c r="V86" s="36"/>
      <c r="W86" s="36"/>
      <c r="X86" s="36"/>
      <c r="Y86" s="36"/>
      <c r="Z86" s="36"/>
      <c r="AA86" s="36"/>
      <c r="AB86" s="36"/>
      <c r="AC86" s="36"/>
      <c r="AD86" s="36"/>
    </row>
    <row r="87" spans="1:30" ht="15">
      <c r="A87" s="82" t="s">
        <v>219</v>
      </c>
      <c r="B87" s="82" t="s">
        <v>232</v>
      </c>
      <c r="C87" s="53"/>
      <c r="D87" s="54">
        <v>1</v>
      </c>
      <c r="E87" s="66" t="s">
        <v>132</v>
      </c>
      <c r="F87" s="55"/>
      <c r="G87" s="53"/>
      <c r="H87" s="57"/>
      <c r="I87" s="56"/>
      <c r="J87" s="56"/>
      <c r="K87" s="36" t="s">
        <v>65</v>
      </c>
      <c r="L87" s="81">
        <v>87</v>
      </c>
      <c r="M87" s="81"/>
      <c r="N87" s="63"/>
      <c r="O87" s="84" t="s">
        <v>236</v>
      </c>
      <c r="P87" s="84">
        <v>1</v>
      </c>
      <c r="Q87" s="84" t="s">
        <v>237</v>
      </c>
      <c r="R87" s="84"/>
      <c r="S87" s="84"/>
      <c r="T87" s="83" t="str">
        <f>REPLACE(INDEX(GroupVertices[Group],MATCH(Edges[[#This Row],[Vertex 1]],GroupVertices[Vertex],0)),1,1,"")</f>
        <v>3</v>
      </c>
      <c r="U87" s="83" t="str">
        <f>REPLACE(INDEX(GroupVertices[Group],MATCH(Edges[[#This Row],[Vertex 2]],GroupVertices[Vertex],0)),1,1,"")</f>
        <v>3</v>
      </c>
      <c r="V87" s="36"/>
      <c r="W87" s="36"/>
      <c r="X87" s="36"/>
      <c r="Y87" s="36"/>
      <c r="Z87" s="36"/>
      <c r="AA87" s="36"/>
      <c r="AB87" s="36"/>
      <c r="AC87" s="36"/>
      <c r="AD87" s="36"/>
    </row>
    <row r="88" spans="1:30" ht="15">
      <c r="A88" s="82" t="s">
        <v>202</v>
      </c>
      <c r="B88" s="82" t="s">
        <v>232</v>
      </c>
      <c r="C88" s="53"/>
      <c r="D88" s="54">
        <v>1</v>
      </c>
      <c r="E88" s="66" t="s">
        <v>132</v>
      </c>
      <c r="F88" s="55"/>
      <c r="G88" s="53"/>
      <c r="H88" s="57"/>
      <c r="I88" s="56"/>
      <c r="J88" s="56"/>
      <c r="K88" s="36" t="s">
        <v>65</v>
      </c>
      <c r="L88" s="81">
        <v>88</v>
      </c>
      <c r="M88" s="81"/>
      <c r="N88" s="63"/>
      <c r="O88" s="84" t="s">
        <v>236</v>
      </c>
      <c r="P88" s="84">
        <v>1</v>
      </c>
      <c r="Q88" s="84" t="s">
        <v>237</v>
      </c>
      <c r="R88" s="84"/>
      <c r="S88" s="84"/>
      <c r="T88" s="83" t="str">
        <f>REPLACE(INDEX(GroupVertices[Group],MATCH(Edges[[#This Row],[Vertex 1]],GroupVertices[Vertex],0)),1,1,"")</f>
        <v>1</v>
      </c>
      <c r="U88" s="83" t="str">
        <f>REPLACE(INDEX(GroupVertices[Group],MATCH(Edges[[#This Row],[Vertex 2]],GroupVertices[Vertex],0)),1,1,"")</f>
        <v>3</v>
      </c>
      <c r="V88" s="36"/>
      <c r="W88" s="36"/>
      <c r="X88" s="36"/>
      <c r="Y88" s="36"/>
      <c r="Z88" s="36"/>
      <c r="AA88" s="36"/>
      <c r="AB88" s="36"/>
      <c r="AC88" s="36"/>
      <c r="AD88" s="36"/>
    </row>
    <row r="89" spans="1:30" ht="15">
      <c r="A89" s="82" t="s">
        <v>226</v>
      </c>
      <c r="B89" s="82" t="s">
        <v>232</v>
      </c>
      <c r="C89" s="53"/>
      <c r="D89" s="54">
        <v>1</v>
      </c>
      <c r="E89" s="66" t="s">
        <v>132</v>
      </c>
      <c r="F89" s="55"/>
      <c r="G89" s="53"/>
      <c r="H89" s="57"/>
      <c r="I89" s="56"/>
      <c r="J89" s="56"/>
      <c r="K89" s="36" t="s">
        <v>65</v>
      </c>
      <c r="L89" s="81">
        <v>89</v>
      </c>
      <c r="M89" s="81"/>
      <c r="N89" s="63"/>
      <c r="O89" s="84" t="s">
        <v>236</v>
      </c>
      <c r="P89" s="84">
        <v>1</v>
      </c>
      <c r="Q89" s="84" t="s">
        <v>237</v>
      </c>
      <c r="R89" s="84"/>
      <c r="S89" s="84"/>
      <c r="T89" s="83" t="str">
        <f>REPLACE(INDEX(GroupVertices[Group],MATCH(Edges[[#This Row],[Vertex 1]],GroupVertices[Vertex],0)),1,1,"")</f>
        <v>3</v>
      </c>
      <c r="U89" s="83" t="str">
        <f>REPLACE(INDEX(GroupVertices[Group],MATCH(Edges[[#This Row],[Vertex 2]],GroupVertices[Vertex],0)),1,1,"")</f>
        <v>3</v>
      </c>
      <c r="V89" s="36"/>
      <c r="W89" s="36"/>
      <c r="X89" s="36"/>
      <c r="Y89" s="36"/>
      <c r="Z89" s="36"/>
      <c r="AA89" s="36"/>
      <c r="AB89" s="36"/>
      <c r="AC89" s="36"/>
      <c r="AD89" s="36"/>
    </row>
    <row r="90" spans="1:30" ht="15">
      <c r="A90" s="82" t="s">
        <v>226</v>
      </c>
      <c r="B90" s="82" t="s">
        <v>219</v>
      </c>
      <c r="C90" s="53"/>
      <c r="D90" s="54">
        <v>1</v>
      </c>
      <c r="E90" s="66" t="s">
        <v>132</v>
      </c>
      <c r="F90" s="55"/>
      <c r="G90" s="53"/>
      <c r="H90" s="57"/>
      <c r="I90" s="56"/>
      <c r="J90" s="56"/>
      <c r="K90" s="36" t="s">
        <v>65</v>
      </c>
      <c r="L90" s="81">
        <v>90</v>
      </c>
      <c r="M90" s="81"/>
      <c r="N90" s="63"/>
      <c r="O90" s="84" t="s">
        <v>236</v>
      </c>
      <c r="P90" s="84">
        <v>1</v>
      </c>
      <c r="Q90" s="84" t="s">
        <v>237</v>
      </c>
      <c r="R90" s="84"/>
      <c r="S90" s="84"/>
      <c r="T90" s="83" t="str">
        <f>REPLACE(INDEX(GroupVertices[Group],MATCH(Edges[[#This Row],[Vertex 1]],GroupVertices[Vertex],0)),1,1,"")</f>
        <v>3</v>
      </c>
      <c r="U90" s="83" t="str">
        <f>REPLACE(INDEX(GroupVertices[Group],MATCH(Edges[[#This Row],[Vertex 2]],GroupVertices[Vertex],0)),1,1,"")</f>
        <v>3</v>
      </c>
      <c r="V90" s="36"/>
      <c r="W90" s="36"/>
      <c r="X90" s="36"/>
      <c r="Y90" s="36"/>
      <c r="Z90" s="36"/>
      <c r="AA90" s="36"/>
      <c r="AB90" s="36"/>
      <c r="AC90" s="36"/>
      <c r="AD90" s="36"/>
    </row>
    <row r="91" spans="1:30" ht="15">
      <c r="A91" s="82" t="s">
        <v>202</v>
      </c>
      <c r="B91" s="82" t="s">
        <v>226</v>
      </c>
      <c r="C91" s="53"/>
      <c r="D91" s="54">
        <v>1</v>
      </c>
      <c r="E91" s="66" t="s">
        <v>132</v>
      </c>
      <c r="F91" s="55"/>
      <c r="G91" s="53"/>
      <c r="H91" s="57"/>
      <c r="I91" s="56"/>
      <c r="J91" s="56"/>
      <c r="K91" s="36" t="s">
        <v>65</v>
      </c>
      <c r="L91" s="81">
        <v>91</v>
      </c>
      <c r="M91" s="81"/>
      <c r="N91" s="63"/>
      <c r="O91" s="84" t="s">
        <v>236</v>
      </c>
      <c r="P91" s="84">
        <v>1</v>
      </c>
      <c r="Q91" s="84" t="s">
        <v>237</v>
      </c>
      <c r="R91" s="84"/>
      <c r="S91" s="84"/>
      <c r="T91" s="83" t="str">
        <f>REPLACE(INDEX(GroupVertices[Group],MATCH(Edges[[#This Row],[Vertex 1]],GroupVertices[Vertex],0)),1,1,"")</f>
        <v>1</v>
      </c>
      <c r="U91" s="83" t="str">
        <f>REPLACE(INDEX(GroupVertices[Group],MATCH(Edges[[#This Row],[Vertex 2]],GroupVertices[Vertex],0)),1,1,"")</f>
        <v>3</v>
      </c>
      <c r="V91" s="36"/>
      <c r="W91" s="36"/>
      <c r="X91" s="36"/>
      <c r="Y91" s="36"/>
      <c r="Z91" s="36"/>
      <c r="AA91" s="36"/>
      <c r="AB91" s="36"/>
      <c r="AC91" s="36"/>
      <c r="AD91" s="36"/>
    </row>
    <row r="92" spans="1:30" ht="15">
      <c r="A92" s="82" t="s">
        <v>202</v>
      </c>
      <c r="B92" s="82" t="s">
        <v>231</v>
      </c>
      <c r="C92" s="53"/>
      <c r="D92" s="54">
        <v>1</v>
      </c>
      <c r="E92" s="66" t="s">
        <v>132</v>
      </c>
      <c r="F92" s="55"/>
      <c r="G92" s="53"/>
      <c r="H92" s="57"/>
      <c r="I92" s="56"/>
      <c r="J92" s="56"/>
      <c r="K92" s="36" t="s">
        <v>65</v>
      </c>
      <c r="L92" s="81">
        <v>92</v>
      </c>
      <c r="M92" s="81"/>
      <c r="N92" s="63"/>
      <c r="O92" s="84" t="s">
        <v>236</v>
      </c>
      <c r="P92" s="84">
        <v>1</v>
      </c>
      <c r="Q92" s="84" t="s">
        <v>237</v>
      </c>
      <c r="R92" s="84"/>
      <c r="S92" s="84"/>
      <c r="T92" s="83" t="str">
        <f>REPLACE(INDEX(GroupVertices[Group],MATCH(Edges[[#This Row],[Vertex 1]],GroupVertices[Vertex],0)),1,1,"")</f>
        <v>1</v>
      </c>
      <c r="U92" s="83" t="str">
        <f>REPLACE(INDEX(GroupVertices[Group],MATCH(Edges[[#This Row],[Vertex 2]],GroupVertices[Vertex],0)),1,1,"")</f>
        <v>3</v>
      </c>
      <c r="V92" s="36"/>
      <c r="W92" s="36"/>
      <c r="X92" s="36"/>
      <c r="Y92" s="36"/>
      <c r="Z92" s="36"/>
      <c r="AA92" s="36"/>
      <c r="AB92" s="36"/>
      <c r="AC92" s="36"/>
      <c r="AD92" s="36"/>
    </row>
    <row r="93" spans="1:30" ht="15">
      <c r="A93" s="82" t="s">
        <v>227</v>
      </c>
      <c r="B93" s="82" t="s">
        <v>231</v>
      </c>
      <c r="C93" s="53"/>
      <c r="D93" s="54">
        <v>1</v>
      </c>
      <c r="E93" s="66" t="s">
        <v>132</v>
      </c>
      <c r="F93" s="55"/>
      <c r="G93" s="53"/>
      <c r="H93" s="57"/>
      <c r="I93" s="56"/>
      <c r="J93" s="56"/>
      <c r="K93" s="36" t="s">
        <v>65</v>
      </c>
      <c r="L93" s="81">
        <v>93</v>
      </c>
      <c r="M93" s="81"/>
      <c r="N93" s="63"/>
      <c r="O93" s="84" t="s">
        <v>236</v>
      </c>
      <c r="P93" s="84">
        <v>1</v>
      </c>
      <c r="Q93" s="84" t="s">
        <v>237</v>
      </c>
      <c r="R93" s="84"/>
      <c r="S93" s="84"/>
      <c r="T93" s="83" t="str">
        <f>REPLACE(INDEX(GroupVertices[Group],MATCH(Edges[[#This Row],[Vertex 1]],GroupVertices[Vertex],0)),1,1,"")</f>
        <v>3</v>
      </c>
      <c r="U93" s="83" t="str">
        <f>REPLACE(INDEX(GroupVertices[Group],MATCH(Edges[[#This Row],[Vertex 2]],GroupVertices[Vertex],0)),1,1,"")</f>
        <v>3</v>
      </c>
      <c r="V93" s="36"/>
      <c r="W93" s="36"/>
      <c r="X93" s="36"/>
      <c r="Y93" s="36"/>
      <c r="Z93" s="36"/>
      <c r="AA93" s="36"/>
      <c r="AB93" s="36"/>
      <c r="AC93" s="36"/>
      <c r="AD93" s="36"/>
    </row>
    <row r="94" spans="1:30" ht="15">
      <c r="A94" s="82" t="s">
        <v>219</v>
      </c>
      <c r="B94" s="82" t="s">
        <v>231</v>
      </c>
      <c r="C94" s="53"/>
      <c r="D94" s="54">
        <v>1</v>
      </c>
      <c r="E94" s="66" t="s">
        <v>132</v>
      </c>
      <c r="F94" s="55"/>
      <c r="G94" s="53"/>
      <c r="H94" s="57"/>
      <c r="I94" s="56"/>
      <c r="J94" s="56"/>
      <c r="K94" s="36" t="s">
        <v>65</v>
      </c>
      <c r="L94" s="81">
        <v>94</v>
      </c>
      <c r="M94" s="81"/>
      <c r="N94" s="63"/>
      <c r="O94" s="84" t="s">
        <v>236</v>
      </c>
      <c r="P94" s="84">
        <v>1</v>
      </c>
      <c r="Q94" s="84" t="s">
        <v>237</v>
      </c>
      <c r="R94" s="84"/>
      <c r="S94" s="84"/>
      <c r="T94" s="83" t="str">
        <f>REPLACE(INDEX(GroupVertices[Group],MATCH(Edges[[#This Row],[Vertex 1]],GroupVertices[Vertex],0)),1,1,"")</f>
        <v>3</v>
      </c>
      <c r="U94" s="83" t="str">
        <f>REPLACE(INDEX(GroupVertices[Group],MATCH(Edges[[#This Row],[Vertex 2]],GroupVertices[Vertex],0)),1,1,"")</f>
        <v>3</v>
      </c>
      <c r="V94" s="36"/>
      <c r="W94" s="36"/>
      <c r="X94" s="36"/>
      <c r="Y94" s="36"/>
      <c r="Z94" s="36"/>
      <c r="AA94" s="36"/>
      <c r="AB94" s="36"/>
      <c r="AC94" s="36"/>
      <c r="AD94" s="36"/>
    </row>
    <row r="95" spans="1:30" ht="15">
      <c r="A95" s="82" t="s">
        <v>228</v>
      </c>
      <c r="B95" s="82" t="s">
        <v>231</v>
      </c>
      <c r="C95" s="53"/>
      <c r="D95" s="54">
        <v>1</v>
      </c>
      <c r="E95" s="66" t="s">
        <v>132</v>
      </c>
      <c r="F95" s="55"/>
      <c r="G95" s="53"/>
      <c r="H95" s="57"/>
      <c r="I95" s="56"/>
      <c r="J95" s="56"/>
      <c r="K95" s="36" t="s">
        <v>65</v>
      </c>
      <c r="L95" s="81">
        <v>95</v>
      </c>
      <c r="M95" s="81"/>
      <c r="N95" s="63"/>
      <c r="O95" s="84" t="s">
        <v>236</v>
      </c>
      <c r="P95" s="84">
        <v>1</v>
      </c>
      <c r="Q95" s="84" t="s">
        <v>237</v>
      </c>
      <c r="R95" s="84"/>
      <c r="S95" s="84"/>
      <c r="T95" s="83" t="str">
        <f>REPLACE(INDEX(GroupVertices[Group],MATCH(Edges[[#This Row],[Vertex 1]],GroupVertices[Vertex],0)),1,1,"")</f>
        <v>3</v>
      </c>
      <c r="U95" s="83" t="str">
        <f>REPLACE(INDEX(GroupVertices[Group],MATCH(Edges[[#This Row],[Vertex 2]],GroupVertices[Vertex],0)),1,1,"")</f>
        <v>3</v>
      </c>
      <c r="V95" s="36"/>
      <c r="W95" s="36"/>
      <c r="X95" s="36"/>
      <c r="Y95" s="36"/>
      <c r="Z95" s="36"/>
      <c r="AA95" s="36"/>
      <c r="AB95" s="36"/>
      <c r="AC95" s="36"/>
      <c r="AD95" s="36"/>
    </row>
    <row r="96" spans="1:30" ht="15">
      <c r="A96" s="82" t="s">
        <v>202</v>
      </c>
      <c r="B96" s="82" t="s">
        <v>227</v>
      </c>
      <c r="C96" s="53"/>
      <c r="D96" s="54">
        <v>1</v>
      </c>
      <c r="E96" s="66" t="s">
        <v>132</v>
      </c>
      <c r="F96" s="55"/>
      <c r="G96" s="53"/>
      <c r="H96" s="57"/>
      <c r="I96" s="56"/>
      <c r="J96" s="56"/>
      <c r="K96" s="36" t="s">
        <v>65</v>
      </c>
      <c r="L96" s="81">
        <v>96</v>
      </c>
      <c r="M96" s="81"/>
      <c r="N96" s="63"/>
      <c r="O96" s="84" t="s">
        <v>236</v>
      </c>
      <c r="P96" s="84">
        <v>1</v>
      </c>
      <c r="Q96" s="84" t="s">
        <v>237</v>
      </c>
      <c r="R96" s="84"/>
      <c r="S96" s="84"/>
      <c r="T96" s="83" t="str">
        <f>REPLACE(INDEX(GroupVertices[Group],MATCH(Edges[[#This Row],[Vertex 1]],GroupVertices[Vertex],0)),1,1,"")</f>
        <v>1</v>
      </c>
      <c r="U96" s="83" t="str">
        <f>REPLACE(INDEX(GroupVertices[Group],MATCH(Edges[[#This Row],[Vertex 2]],GroupVertices[Vertex],0)),1,1,"")</f>
        <v>3</v>
      </c>
      <c r="V96" s="36"/>
      <c r="W96" s="36"/>
      <c r="X96" s="36"/>
      <c r="Y96" s="36"/>
      <c r="Z96" s="36"/>
      <c r="AA96" s="36"/>
      <c r="AB96" s="36"/>
      <c r="AC96" s="36"/>
      <c r="AD96" s="36"/>
    </row>
    <row r="97" spans="1:30" ht="15">
      <c r="A97" s="82" t="s">
        <v>228</v>
      </c>
      <c r="B97" s="82" t="s">
        <v>227</v>
      </c>
      <c r="C97" s="53"/>
      <c r="D97" s="54">
        <v>1</v>
      </c>
      <c r="E97" s="66" t="s">
        <v>132</v>
      </c>
      <c r="F97" s="55"/>
      <c r="G97" s="53"/>
      <c r="H97" s="57"/>
      <c r="I97" s="56"/>
      <c r="J97" s="56"/>
      <c r="K97" s="36" t="s">
        <v>65</v>
      </c>
      <c r="L97" s="81">
        <v>97</v>
      </c>
      <c r="M97" s="81"/>
      <c r="N97" s="63"/>
      <c r="O97" s="84" t="s">
        <v>236</v>
      </c>
      <c r="P97" s="84">
        <v>1</v>
      </c>
      <c r="Q97" s="84" t="s">
        <v>237</v>
      </c>
      <c r="R97" s="84"/>
      <c r="S97" s="84"/>
      <c r="T97" s="83" t="str">
        <f>REPLACE(INDEX(GroupVertices[Group],MATCH(Edges[[#This Row],[Vertex 1]],GroupVertices[Vertex],0)),1,1,"")</f>
        <v>3</v>
      </c>
      <c r="U97" s="83" t="str">
        <f>REPLACE(INDEX(GroupVertices[Group],MATCH(Edges[[#This Row],[Vertex 2]],GroupVertices[Vertex],0)),1,1,"")</f>
        <v>3</v>
      </c>
      <c r="V97" s="36"/>
      <c r="W97" s="36"/>
      <c r="X97" s="36"/>
      <c r="Y97" s="36"/>
      <c r="Z97" s="36"/>
      <c r="AA97" s="36"/>
      <c r="AB97" s="36"/>
      <c r="AC97" s="36"/>
      <c r="AD97" s="36"/>
    </row>
    <row r="98" spans="1:30" ht="15">
      <c r="A98" s="82" t="s">
        <v>202</v>
      </c>
      <c r="B98" s="82" t="s">
        <v>219</v>
      </c>
      <c r="C98" s="53"/>
      <c r="D98" s="54">
        <v>1</v>
      </c>
      <c r="E98" s="66" t="s">
        <v>132</v>
      </c>
      <c r="F98" s="55"/>
      <c r="G98" s="53"/>
      <c r="H98" s="57"/>
      <c r="I98" s="56"/>
      <c r="J98" s="56"/>
      <c r="K98" s="36" t="s">
        <v>65</v>
      </c>
      <c r="L98" s="81">
        <v>98</v>
      </c>
      <c r="M98" s="81"/>
      <c r="N98" s="63"/>
      <c r="O98" s="84" t="s">
        <v>236</v>
      </c>
      <c r="P98" s="84">
        <v>1</v>
      </c>
      <c r="Q98" s="84" t="s">
        <v>237</v>
      </c>
      <c r="R98" s="84"/>
      <c r="S98" s="84"/>
      <c r="T98" s="83" t="str">
        <f>REPLACE(INDEX(GroupVertices[Group],MATCH(Edges[[#This Row],[Vertex 1]],GroupVertices[Vertex],0)),1,1,"")</f>
        <v>1</v>
      </c>
      <c r="U98" s="83" t="str">
        <f>REPLACE(INDEX(GroupVertices[Group],MATCH(Edges[[#This Row],[Vertex 2]],GroupVertices[Vertex],0)),1,1,"")</f>
        <v>3</v>
      </c>
      <c r="V98" s="36"/>
      <c r="W98" s="36"/>
      <c r="X98" s="36"/>
      <c r="Y98" s="36"/>
      <c r="Z98" s="36"/>
      <c r="AA98" s="36"/>
      <c r="AB98" s="36"/>
      <c r="AC98" s="36"/>
      <c r="AD98" s="36"/>
    </row>
    <row r="99" spans="1:30" ht="15">
      <c r="A99" s="82" t="s">
        <v>228</v>
      </c>
      <c r="B99" s="82" t="s">
        <v>219</v>
      </c>
      <c r="C99" s="53"/>
      <c r="D99" s="54">
        <v>1</v>
      </c>
      <c r="E99" s="66" t="s">
        <v>132</v>
      </c>
      <c r="F99" s="55"/>
      <c r="G99" s="53"/>
      <c r="H99" s="57"/>
      <c r="I99" s="56"/>
      <c r="J99" s="56"/>
      <c r="K99" s="36" t="s">
        <v>65</v>
      </c>
      <c r="L99" s="81">
        <v>99</v>
      </c>
      <c r="M99" s="81"/>
      <c r="N99" s="63"/>
      <c r="O99" s="84" t="s">
        <v>236</v>
      </c>
      <c r="P99" s="84">
        <v>1</v>
      </c>
      <c r="Q99" s="84" t="s">
        <v>237</v>
      </c>
      <c r="R99" s="84"/>
      <c r="S99" s="84"/>
      <c r="T99" s="83" t="str">
        <f>REPLACE(INDEX(GroupVertices[Group],MATCH(Edges[[#This Row],[Vertex 1]],GroupVertices[Vertex],0)),1,1,"")</f>
        <v>3</v>
      </c>
      <c r="U99" s="83" t="str">
        <f>REPLACE(INDEX(GroupVertices[Group],MATCH(Edges[[#This Row],[Vertex 2]],GroupVertices[Vertex],0)),1,1,"")</f>
        <v>3</v>
      </c>
      <c r="V99" s="36"/>
      <c r="W99" s="36"/>
      <c r="X99" s="36"/>
      <c r="Y99" s="36"/>
      <c r="Z99" s="36"/>
      <c r="AA99" s="36"/>
      <c r="AB99" s="36"/>
      <c r="AC99" s="36"/>
      <c r="AD99" s="36"/>
    </row>
    <row r="100" spans="1:30" ht="15">
      <c r="A100" s="82" t="s">
        <v>202</v>
      </c>
      <c r="B100" s="82" t="s">
        <v>228</v>
      </c>
      <c r="C100" s="53"/>
      <c r="D100" s="54">
        <v>1</v>
      </c>
      <c r="E100" s="66" t="s">
        <v>132</v>
      </c>
      <c r="F100" s="55"/>
      <c r="G100" s="53"/>
      <c r="H100" s="57"/>
      <c r="I100" s="56"/>
      <c r="J100" s="56"/>
      <c r="K100" s="36" t="s">
        <v>65</v>
      </c>
      <c r="L100" s="81">
        <v>100</v>
      </c>
      <c r="M100" s="81"/>
      <c r="N100" s="63"/>
      <c r="O100" s="84" t="s">
        <v>236</v>
      </c>
      <c r="P100" s="84">
        <v>1</v>
      </c>
      <c r="Q100" s="84" t="s">
        <v>237</v>
      </c>
      <c r="R100" s="84"/>
      <c r="S100" s="84"/>
      <c r="T100" s="83" t="str">
        <f>REPLACE(INDEX(GroupVertices[Group],MATCH(Edges[[#This Row],[Vertex 1]],GroupVertices[Vertex],0)),1,1,"")</f>
        <v>1</v>
      </c>
      <c r="U100" s="83" t="str">
        <f>REPLACE(INDEX(GroupVertices[Group],MATCH(Edges[[#This Row],[Vertex 2]],GroupVertices[Vertex],0)),1,1,"")</f>
        <v>3</v>
      </c>
      <c r="V100" s="36"/>
      <c r="W100" s="36"/>
      <c r="X100" s="36"/>
      <c r="Y100" s="36"/>
      <c r="Z100" s="36"/>
      <c r="AA100" s="36"/>
      <c r="AB100" s="36"/>
      <c r="AC100" s="36"/>
      <c r="AD100" s="36"/>
    </row>
    <row r="101" spans="1:30" ht="15">
      <c r="A101" s="82" t="s">
        <v>202</v>
      </c>
      <c r="B101" s="82" t="s">
        <v>235</v>
      </c>
      <c r="C101" s="53"/>
      <c r="D101" s="54">
        <v>1</v>
      </c>
      <c r="E101" s="66" t="s">
        <v>132</v>
      </c>
      <c r="F101" s="55"/>
      <c r="G101" s="53"/>
      <c r="H101" s="57"/>
      <c r="I101" s="56"/>
      <c r="J101" s="56"/>
      <c r="K101" s="36" t="s">
        <v>65</v>
      </c>
      <c r="L101" s="81">
        <v>101</v>
      </c>
      <c r="M101" s="81"/>
      <c r="N101" s="63"/>
      <c r="O101" s="84" t="s">
        <v>236</v>
      </c>
      <c r="P101" s="84">
        <v>1</v>
      </c>
      <c r="Q101" s="84" t="s">
        <v>237</v>
      </c>
      <c r="R101" s="84"/>
      <c r="S101" s="84"/>
      <c r="T101" s="83" t="str">
        <f>REPLACE(INDEX(GroupVertices[Group],MATCH(Edges[[#This Row],[Vertex 1]],GroupVertices[Vertex],0)),1,1,"")</f>
        <v>1</v>
      </c>
      <c r="U101" s="83" t="str">
        <f>REPLACE(INDEX(GroupVertices[Group],MATCH(Edges[[#This Row],[Vertex 2]],GroupVertices[Vertex],0)),1,1,"")</f>
        <v>1</v>
      </c>
      <c r="V101" s="36"/>
      <c r="W101" s="36"/>
      <c r="X101" s="36"/>
      <c r="Y101" s="36"/>
      <c r="Z101" s="36"/>
      <c r="AA101" s="36"/>
      <c r="AB101" s="36"/>
      <c r="AC101" s="36"/>
      <c r="AD101" s="3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ErrorMessage="1" sqref="N2:N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Color" prompt="To select an optional edge color, right-click and select Select Color on the right-click menu." sqref="C3:C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Opacity" prompt="Enter an optional edge opacity between 0 (transparent) and 100 (opaque)." errorTitle="Invalid Edge Opacity" error="The optional edge opacity must be a whole number between 0 and 10." sqref="F3:F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showErrorMessage="1" promptTitle="Vertex 1 Name" prompt="Enter the name of the edge's first vertex." sqref="A3:A101"/>
    <dataValidation allowBlank="1" showInputMessage="1" showErrorMessage="1" promptTitle="Vertex 2 Name" prompt="Enter the name of the edge's second vertex." sqref="B3:B101"/>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8791B-60B7-477E-B850-94CBE23A1904}">
  <dimension ref="A1:C19"/>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1368</v>
      </c>
      <c r="B2" s="120" t="s">
        <v>1369</v>
      </c>
      <c r="C2" s="68" t="s">
        <v>1370</v>
      </c>
    </row>
    <row r="3" spans="1:3" ht="15">
      <c r="A3" s="119" t="s">
        <v>342</v>
      </c>
      <c r="B3" s="119" t="s">
        <v>342</v>
      </c>
      <c r="C3" s="36">
        <v>12</v>
      </c>
    </row>
    <row r="4" spans="1:3" ht="15">
      <c r="A4" s="119" t="s">
        <v>342</v>
      </c>
      <c r="B4" s="119" t="s">
        <v>343</v>
      </c>
      <c r="C4" s="36">
        <v>8</v>
      </c>
    </row>
    <row r="5" spans="1:3" ht="15">
      <c r="A5" s="119" t="s">
        <v>342</v>
      </c>
      <c r="B5" s="119" t="s">
        <v>344</v>
      </c>
      <c r="C5" s="36">
        <v>9</v>
      </c>
    </row>
    <row r="6" spans="1:3" ht="15">
      <c r="A6" s="119" t="s">
        <v>342</v>
      </c>
      <c r="B6" s="119" t="s">
        <v>345</v>
      </c>
      <c r="C6" s="36">
        <v>6</v>
      </c>
    </row>
    <row r="7" spans="1:3" ht="15">
      <c r="A7" s="119" t="s">
        <v>342</v>
      </c>
      <c r="B7" s="119" t="s">
        <v>346</v>
      </c>
      <c r="C7" s="36">
        <v>5</v>
      </c>
    </row>
    <row r="8" spans="1:3" ht="15">
      <c r="A8" s="119" t="s">
        <v>343</v>
      </c>
      <c r="B8" s="119" t="s">
        <v>343</v>
      </c>
      <c r="C8" s="36">
        <v>21</v>
      </c>
    </row>
    <row r="9" spans="1:3" ht="15">
      <c r="A9" s="119" t="s">
        <v>343</v>
      </c>
      <c r="B9" s="119" t="s">
        <v>345</v>
      </c>
      <c r="C9" s="36">
        <v>1</v>
      </c>
    </row>
    <row r="10" spans="1:3" ht="15">
      <c r="A10" s="119" t="s">
        <v>344</v>
      </c>
      <c r="B10" s="119" t="s">
        <v>343</v>
      </c>
      <c r="C10" s="36">
        <v>2</v>
      </c>
    </row>
    <row r="11" spans="1:3" ht="15">
      <c r="A11" s="119" t="s">
        <v>344</v>
      </c>
      <c r="B11" s="119" t="s">
        <v>344</v>
      </c>
      <c r="C11" s="36">
        <v>9</v>
      </c>
    </row>
    <row r="12" spans="1:3" ht="15">
      <c r="A12" s="119" t="s">
        <v>344</v>
      </c>
      <c r="B12" s="119" t="s">
        <v>346</v>
      </c>
      <c r="C12" s="36">
        <v>1</v>
      </c>
    </row>
    <row r="13" spans="1:3" ht="15">
      <c r="A13" s="119" t="s">
        <v>345</v>
      </c>
      <c r="B13" s="119" t="s">
        <v>343</v>
      </c>
      <c r="C13" s="36">
        <v>4</v>
      </c>
    </row>
    <row r="14" spans="1:3" ht="15">
      <c r="A14" s="119" t="s">
        <v>345</v>
      </c>
      <c r="B14" s="119" t="s">
        <v>344</v>
      </c>
      <c r="C14" s="36">
        <v>2</v>
      </c>
    </row>
    <row r="15" spans="1:3" ht="15">
      <c r="A15" s="119" t="s">
        <v>345</v>
      </c>
      <c r="B15" s="119" t="s">
        <v>345</v>
      </c>
      <c r="C15" s="36">
        <v>7</v>
      </c>
    </row>
    <row r="16" spans="1:3" ht="15">
      <c r="A16" s="119" t="s">
        <v>345</v>
      </c>
      <c r="B16" s="119" t="s">
        <v>346</v>
      </c>
      <c r="C16" s="36">
        <v>1</v>
      </c>
    </row>
    <row r="17" spans="1:3" ht="15">
      <c r="A17" s="119" t="s">
        <v>346</v>
      </c>
      <c r="B17" s="119" t="s">
        <v>343</v>
      </c>
      <c r="C17" s="36">
        <v>1</v>
      </c>
    </row>
    <row r="18" spans="1:3" ht="15">
      <c r="A18" s="119" t="s">
        <v>346</v>
      </c>
      <c r="B18" s="119" t="s">
        <v>344</v>
      </c>
      <c r="C18" s="36">
        <v>3</v>
      </c>
    </row>
    <row r="19" spans="1:3" ht="15">
      <c r="A19" s="119" t="s">
        <v>346</v>
      </c>
      <c r="B19" s="119" t="s">
        <v>346</v>
      </c>
      <c r="C19" s="36">
        <v>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40CB7-3D58-4388-AF78-3573B87E0A0D}">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1388</v>
      </c>
      <c r="B1" s="13" t="s">
        <v>17</v>
      </c>
    </row>
    <row r="2" spans="1:2" ht="15">
      <c r="A2" s="83" t="s">
        <v>1389</v>
      </c>
      <c r="B2" s="83"/>
    </row>
    <row r="3" spans="1:2" ht="15">
      <c r="A3" s="84" t="s">
        <v>1390</v>
      </c>
      <c r="B3" s="83"/>
    </row>
    <row r="4" spans="1:2" ht="15">
      <c r="A4" s="84" t="s">
        <v>1391</v>
      </c>
      <c r="B4" s="83"/>
    </row>
    <row r="5" spans="1:2" ht="15">
      <c r="A5" s="84" t="s">
        <v>1392</v>
      </c>
      <c r="B5" s="83"/>
    </row>
    <row r="6" spans="1:2" ht="15">
      <c r="A6" s="84" t="s">
        <v>1393</v>
      </c>
      <c r="B6" s="83"/>
    </row>
    <row r="7" spans="1:2" ht="15">
      <c r="A7" s="84" t="s">
        <v>245</v>
      </c>
      <c r="B7" s="83"/>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5D238-B8AD-4CDC-8258-BD463AA782D3}">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1394</v>
      </c>
      <c r="B1" s="13" t="s">
        <v>34</v>
      </c>
    </row>
    <row r="2" spans="1:2" ht="15">
      <c r="A2" s="109" t="s">
        <v>202</v>
      </c>
      <c r="B2" s="83">
        <v>831.4</v>
      </c>
    </row>
    <row r="3" spans="1:2" ht="15">
      <c r="A3" s="114" t="s">
        <v>217</v>
      </c>
      <c r="B3" s="83">
        <v>26.666667</v>
      </c>
    </row>
    <row r="4" spans="1:2" ht="15">
      <c r="A4" s="114" t="s">
        <v>219</v>
      </c>
      <c r="B4" s="83">
        <v>23.666667</v>
      </c>
    </row>
    <row r="5" spans="1:2" ht="15">
      <c r="A5" s="114" t="s">
        <v>231</v>
      </c>
      <c r="B5" s="83">
        <v>16.666667</v>
      </c>
    </row>
    <row r="6" spans="1:2" ht="15">
      <c r="A6" s="114" t="s">
        <v>220</v>
      </c>
      <c r="B6" s="83">
        <v>6.666667</v>
      </c>
    </row>
    <row r="7" spans="1:2" ht="15">
      <c r="A7" s="114" t="s">
        <v>223</v>
      </c>
      <c r="B7" s="83">
        <v>6.333333</v>
      </c>
    </row>
    <row r="8" spans="1:2" ht="15">
      <c r="A8" s="114" t="s">
        <v>209</v>
      </c>
      <c r="B8" s="83">
        <v>5.733333</v>
      </c>
    </row>
    <row r="9" spans="1:2" ht="15">
      <c r="A9" s="114" t="s">
        <v>215</v>
      </c>
      <c r="B9" s="83">
        <v>4.066667</v>
      </c>
    </row>
    <row r="10" spans="1:2" ht="15">
      <c r="A10" s="114" t="s">
        <v>216</v>
      </c>
      <c r="B10" s="83">
        <v>4</v>
      </c>
    </row>
    <row r="11" spans="1:2" ht="15">
      <c r="A11" s="114" t="s">
        <v>203</v>
      </c>
      <c r="B11" s="83">
        <v>3.666667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0A543-7BF4-42F8-9D77-255F242256E6}">
  <dimension ref="A1:L24"/>
  <sheetViews>
    <sheetView workbookViewId="0" topLeftCell="A1"/>
  </sheetViews>
  <sheetFormatPr defaultColWidth="9.140625" defaultRowHeight="15"/>
  <cols>
    <col min="1" max="1" width="41.57421875" style="0" customWidth="1"/>
    <col min="2" max="2" width="19.28125" style="0" bestFit="1" customWidth="1"/>
    <col min="3" max="3" width="31.57421875" style="0" customWidth="1"/>
    <col min="4" max="4" width="10.8515625" style="0" bestFit="1" customWidth="1"/>
    <col min="5" max="5" width="31.57421875" style="0" customWidth="1"/>
    <col min="6" max="6" width="10.8515625" style="0" bestFit="1" customWidth="1"/>
    <col min="7" max="7" width="31.57421875" style="0" customWidth="1"/>
    <col min="8" max="8" width="10.8515625" style="0" bestFit="1" customWidth="1"/>
    <col min="9" max="9" width="31.57421875" style="0" customWidth="1"/>
    <col min="10" max="10" width="10.8515625" style="0" bestFit="1" customWidth="1"/>
    <col min="11" max="11" width="31.57421875" style="0" customWidth="1"/>
    <col min="12" max="12" width="10.8515625" style="0" bestFit="1" customWidth="1"/>
  </cols>
  <sheetData>
    <row r="1" spans="1:12" ht="14.5" customHeight="1">
      <c r="A1" s="13" t="s">
        <v>1395</v>
      </c>
      <c r="B1" s="13" t="s">
        <v>1396</v>
      </c>
      <c r="C1" s="13" t="s">
        <v>1397</v>
      </c>
      <c r="D1" s="13" t="s">
        <v>1399</v>
      </c>
      <c r="E1" s="13" t="s">
        <v>1398</v>
      </c>
      <c r="F1" s="13" t="s">
        <v>1401</v>
      </c>
      <c r="G1" s="13" t="s">
        <v>1400</v>
      </c>
      <c r="H1" s="13" t="s">
        <v>1403</v>
      </c>
      <c r="I1" s="13" t="s">
        <v>1402</v>
      </c>
      <c r="J1" s="13" t="s">
        <v>1405</v>
      </c>
      <c r="K1" s="13" t="s">
        <v>1404</v>
      </c>
      <c r="L1" s="13" t="s">
        <v>1406</v>
      </c>
    </row>
    <row r="2" spans="1:12" ht="15">
      <c r="A2" s="113" t="s">
        <v>364</v>
      </c>
      <c r="B2" s="113">
        <v>53</v>
      </c>
      <c r="C2" s="113" t="s">
        <v>374</v>
      </c>
      <c r="D2" s="113">
        <v>23</v>
      </c>
      <c r="E2" s="113" t="s">
        <v>368</v>
      </c>
      <c r="F2" s="113">
        <v>37</v>
      </c>
      <c r="G2" s="113" t="s">
        <v>382</v>
      </c>
      <c r="H2" s="113">
        <v>17</v>
      </c>
      <c r="I2" s="113" t="s">
        <v>225</v>
      </c>
      <c r="J2" s="113">
        <v>22</v>
      </c>
      <c r="K2" s="113" t="s">
        <v>367</v>
      </c>
      <c r="L2" s="113">
        <v>17</v>
      </c>
    </row>
    <row r="3" spans="1:12" ht="15">
      <c r="A3" s="115" t="s">
        <v>365</v>
      </c>
      <c r="B3" s="113">
        <v>50</v>
      </c>
      <c r="C3" s="113" t="s">
        <v>380</v>
      </c>
      <c r="D3" s="113">
        <v>23</v>
      </c>
      <c r="E3" s="113" t="s">
        <v>364</v>
      </c>
      <c r="F3" s="113">
        <v>31</v>
      </c>
      <c r="G3" s="113" t="s">
        <v>228</v>
      </c>
      <c r="H3" s="113">
        <v>12</v>
      </c>
      <c r="I3" s="113" t="s">
        <v>385</v>
      </c>
      <c r="J3" s="113">
        <v>21</v>
      </c>
      <c r="K3" s="113" t="s">
        <v>415</v>
      </c>
      <c r="L3" s="113">
        <v>11</v>
      </c>
    </row>
    <row r="4" spans="1:12" ht="15">
      <c r="A4" s="115" t="s">
        <v>366</v>
      </c>
      <c r="B4" s="113">
        <v>49</v>
      </c>
      <c r="C4" s="113" t="s">
        <v>397</v>
      </c>
      <c r="D4" s="113">
        <v>16</v>
      </c>
      <c r="E4" s="113" t="s">
        <v>365</v>
      </c>
      <c r="F4" s="113">
        <v>28</v>
      </c>
      <c r="G4" s="113" t="s">
        <v>392</v>
      </c>
      <c r="H4" s="113">
        <v>12</v>
      </c>
      <c r="I4" s="113" t="s">
        <v>207</v>
      </c>
      <c r="J4" s="113">
        <v>21</v>
      </c>
      <c r="K4" s="113" t="s">
        <v>369</v>
      </c>
      <c r="L4" s="113">
        <v>10</v>
      </c>
    </row>
    <row r="5" spans="1:12" ht="15">
      <c r="A5" s="115" t="s">
        <v>367</v>
      </c>
      <c r="B5" s="113">
        <v>46</v>
      </c>
      <c r="C5" s="113" t="s">
        <v>387</v>
      </c>
      <c r="D5" s="113">
        <v>15</v>
      </c>
      <c r="E5" s="113" t="s">
        <v>372</v>
      </c>
      <c r="F5" s="113">
        <v>21</v>
      </c>
      <c r="G5" s="113" t="s">
        <v>410</v>
      </c>
      <c r="H5" s="113">
        <v>11</v>
      </c>
      <c r="I5" s="113" t="s">
        <v>366</v>
      </c>
      <c r="J5" s="113">
        <v>20</v>
      </c>
      <c r="K5" s="113" t="s">
        <v>370</v>
      </c>
      <c r="L5" s="113">
        <v>9</v>
      </c>
    </row>
    <row r="6" spans="1:12" ht="15">
      <c r="A6" s="115" t="s">
        <v>368</v>
      </c>
      <c r="B6" s="113">
        <v>44</v>
      </c>
      <c r="C6" s="113" t="s">
        <v>407</v>
      </c>
      <c r="D6" s="113">
        <v>14</v>
      </c>
      <c r="E6" s="113" t="s">
        <v>389</v>
      </c>
      <c r="F6" s="113">
        <v>18</v>
      </c>
      <c r="G6" s="113" t="s">
        <v>395</v>
      </c>
      <c r="H6" s="113">
        <v>11</v>
      </c>
      <c r="I6" s="113" t="s">
        <v>367</v>
      </c>
      <c r="J6" s="113">
        <v>13</v>
      </c>
      <c r="K6" s="113" t="s">
        <v>364</v>
      </c>
      <c r="L6" s="113">
        <v>9</v>
      </c>
    </row>
    <row r="7" spans="1:12" ht="15">
      <c r="A7" s="115" t="s">
        <v>369</v>
      </c>
      <c r="B7" s="113">
        <v>36</v>
      </c>
      <c r="C7" s="113" t="s">
        <v>367</v>
      </c>
      <c r="D7" s="113">
        <v>13</v>
      </c>
      <c r="E7" s="113" t="s">
        <v>388</v>
      </c>
      <c r="F7" s="113">
        <v>18</v>
      </c>
      <c r="G7" s="113" t="s">
        <v>227</v>
      </c>
      <c r="H7" s="113">
        <v>10</v>
      </c>
      <c r="I7" s="113" t="s">
        <v>369</v>
      </c>
      <c r="J7" s="113">
        <v>9</v>
      </c>
      <c r="K7" s="113" t="s">
        <v>411</v>
      </c>
      <c r="L7" s="113">
        <v>8</v>
      </c>
    </row>
    <row r="8" spans="1:12" ht="15">
      <c r="A8" s="115" t="s">
        <v>370</v>
      </c>
      <c r="B8" s="113">
        <v>32</v>
      </c>
      <c r="C8" s="113" t="s">
        <v>417</v>
      </c>
      <c r="D8" s="113">
        <v>13</v>
      </c>
      <c r="E8" s="113" t="s">
        <v>383</v>
      </c>
      <c r="F8" s="113">
        <v>17</v>
      </c>
      <c r="G8" s="113" t="s">
        <v>375</v>
      </c>
      <c r="H8" s="113">
        <v>9</v>
      </c>
      <c r="I8" s="113" t="s">
        <v>373</v>
      </c>
      <c r="J8" s="113">
        <v>9</v>
      </c>
      <c r="K8" s="113" t="s">
        <v>373</v>
      </c>
      <c r="L8" s="113">
        <v>7</v>
      </c>
    </row>
    <row r="9" spans="1:12" ht="15">
      <c r="A9" s="115" t="s">
        <v>371</v>
      </c>
      <c r="B9" s="113">
        <v>28</v>
      </c>
      <c r="C9" s="113" t="s">
        <v>366</v>
      </c>
      <c r="D9" s="113">
        <v>11</v>
      </c>
      <c r="E9" s="113" t="s">
        <v>371</v>
      </c>
      <c r="F9" s="113">
        <v>17</v>
      </c>
      <c r="G9" s="113" t="s">
        <v>370</v>
      </c>
      <c r="H9" s="113">
        <v>8</v>
      </c>
      <c r="I9" s="113" t="s">
        <v>433</v>
      </c>
      <c r="J9" s="113">
        <v>9</v>
      </c>
      <c r="K9" s="113" t="s">
        <v>403</v>
      </c>
      <c r="L9" s="113">
        <v>7</v>
      </c>
    </row>
    <row r="10" spans="1:12" ht="15">
      <c r="A10" s="115" t="s">
        <v>372</v>
      </c>
      <c r="B10" s="113">
        <v>27</v>
      </c>
      <c r="C10" s="113" t="s">
        <v>408</v>
      </c>
      <c r="D10" s="113">
        <v>11</v>
      </c>
      <c r="E10" s="113" t="s">
        <v>379</v>
      </c>
      <c r="F10" s="113">
        <v>17</v>
      </c>
      <c r="G10" s="113" t="s">
        <v>376</v>
      </c>
      <c r="H10" s="113">
        <v>7</v>
      </c>
      <c r="I10" s="113" t="s">
        <v>377</v>
      </c>
      <c r="J10" s="113">
        <v>8</v>
      </c>
      <c r="K10" s="113" t="s">
        <v>427</v>
      </c>
      <c r="L10" s="113">
        <v>7</v>
      </c>
    </row>
    <row r="11" spans="1:12" ht="15">
      <c r="A11" s="115" t="s">
        <v>373</v>
      </c>
      <c r="B11" s="113">
        <v>27</v>
      </c>
      <c r="C11" s="113" t="s">
        <v>381</v>
      </c>
      <c r="D11" s="113">
        <v>10</v>
      </c>
      <c r="E11" s="113" t="s">
        <v>378</v>
      </c>
      <c r="F11" s="113">
        <v>14</v>
      </c>
      <c r="G11" s="113" t="s">
        <v>390</v>
      </c>
      <c r="H11" s="113">
        <v>7</v>
      </c>
      <c r="I11" s="113" t="s">
        <v>364</v>
      </c>
      <c r="J11" s="113">
        <v>7</v>
      </c>
      <c r="K11" s="113" t="s">
        <v>387</v>
      </c>
      <c r="L11" s="113">
        <v>6</v>
      </c>
    </row>
    <row r="14" spans="1:12" ht="14.5" customHeight="1">
      <c r="A14" s="13" t="s">
        <v>1413</v>
      </c>
      <c r="B14" s="13" t="s">
        <v>1396</v>
      </c>
      <c r="C14" s="13" t="s">
        <v>1424</v>
      </c>
      <c r="D14" s="13" t="s">
        <v>1399</v>
      </c>
      <c r="E14" s="13" t="s">
        <v>1430</v>
      </c>
      <c r="F14" s="13" t="s">
        <v>1401</v>
      </c>
      <c r="G14" s="13" t="s">
        <v>1436</v>
      </c>
      <c r="H14" s="13" t="s">
        <v>1403</v>
      </c>
      <c r="I14" s="13" t="s">
        <v>1447</v>
      </c>
      <c r="J14" s="13" t="s">
        <v>1405</v>
      </c>
      <c r="K14" s="13" t="s">
        <v>1454</v>
      </c>
      <c r="L14" s="13" t="s">
        <v>1406</v>
      </c>
    </row>
    <row r="15" spans="1:12" ht="15">
      <c r="A15" s="113" t="s">
        <v>1414</v>
      </c>
      <c r="B15" s="113">
        <v>44</v>
      </c>
      <c r="C15" s="113" t="s">
        <v>1417</v>
      </c>
      <c r="D15" s="113">
        <v>11</v>
      </c>
      <c r="E15" s="113" t="s">
        <v>1414</v>
      </c>
      <c r="F15" s="113">
        <v>28</v>
      </c>
      <c r="G15" s="113" t="s">
        <v>1437</v>
      </c>
      <c r="H15" s="113">
        <v>5</v>
      </c>
      <c r="I15" s="113" t="s">
        <v>1414</v>
      </c>
      <c r="J15" s="113">
        <v>7</v>
      </c>
      <c r="K15" s="113" t="s">
        <v>1455</v>
      </c>
      <c r="L15" s="113">
        <v>5</v>
      </c>
    </row>
    <row r="16" spans="1:12" ht="15">
      <c r="A16" s="115" t="s">
        <v>1415</v>
      </c>
      <c r="B16" s="113">
        <v>20</v>
      </c>
      <c r="C16" s="113" t="s">
        <v>1418</v>
      </c>
      <c r="D16" s="113">
        <v>10</v>
      </c>
      <c r="E16" s="113" t="s">
        <v>1415</v>
      </c>
      <c r="F16" s="113">
        <v>16</v>
      </c>
      <c r="G16" s="113" t="s">
        <v>1438</v>
      </c>
      <c r="H16" s="113">
        <v>4</v>
      </c>
      <c r="I16" s="113" t="s">
        <v>1416</v>
      </c>
      <c r="J16" s="113">
        <v>4</v>
      </c>
      <c r="K16" s="113" t="s">
        <v>1456</v>
      </c>
      <c r="L16" s="113">
        <v>5</v>
      </c>
    </row>
    <row r="17" spans="1:12" ht="15">
      <c r="A17" s="115" t="s">
        <v>1416</v>
      </c>
      <c r="B17" s="113">
        <v>14</v>
      </c>
      <c r="C17" s="113" t="s">
        <v>1423</v>
      </c>
      <c r="D17" s="113">
        <v>8</v>
      </c>
      <c r="E17" s="113" t="s">
        <v>1421</v>
      </c>
      <c r="F17" s="113">
        <v>8</v>
      </c>
      <c r="G17" s="113" t="s">
        <v>1439</v>
      </c>
      <c r="H17" s="113">
        <v>3</v>
      </c>
      <c r="I17" s="113" t="s">
        <v>1448</v>
      </c>
      <c r="J17" s="113">
        <v>4</v>
      </c>
      <c r="K17" s="113" t="s">
        <v>1457</v>
      </c>
      <c r="L17" s="113">
        <v>4</v>
      </c>
    </row>
    <row r="18" spans="1:12" ht="15">
      <c r="A18" s="115" t="s">
        <v>1417</v>
      </c>
      <c r="B18" s="113">
        <v>11</v>
      </c>
      <c r="C18" s="113" t="s">
        <v>1425</v>
      </c>
      <c r="D18" s="113">
        <v>8</v>
      </c>
      <c r="E18" s="113" t="s">
        <v>1419</v>
      </c>
      <c r="F18" s="113">
        <v>7</v>
      </c>
      <c r="G18" s="113" t="s">
        <v>1440</v>
      </c>
      <c r="H18" s="113">
        <v>3</v>
      </c>
      <c r="I18" s="113" t="s">
        <v>1420</v>
      </c>
      <c r="J18" s="113">
        <v>4</v>
      </c>
      <c r="K18" s="113" t="s">
        <v>1458</v>
      </c>
      <c r="L18" s="113">
        <v>4</v>
      </c>
    </row>
    <row r="19" spans="1:12" ht="15">
      <c r="A19" s="115" t="s">
        <v>1418</v>
      </c>
      <c r="B19" s="113">
        <v>10</v>
      </c>
      <c r="C19" s="113" t="s">
        <v>1416</v>
      </c>
      <c r="D19" s="113">
        <v>5</v>
      </c>
      <c r="E19" s="113" t="s">
        <v>1431</v>
      </c>
      <c r="F19" s="113">
        <v>5</v>
      </c>
      <c r="G19" s="113" t="s">
        <v>1441</v>
      </c>
      <c r="H19" s="113">
        <v>2</v>
      </c>
      <c r="I19" s="113" t="s">
        <v>1422</v>
      </c>
      <c r="J19" s="113">
        <v>4</v>
      </c>
      <c r="K19" s="113" t="s">
        <v>1414</v>
      </c>
      <c r="L19" s="113">
        <v>4</v>
      </c>
    </row>
    <row r="20" spans="1:12" ht="15">
      <c r="A20" s="115" t="s">
        <v>1419</v>
      </c>
      <c r="B20" s="113">
        <v>10</v>
      </c>
      <c r="C20" s="113" t="s">
        <v>1426</v>
      </c>
      <c r="D20" s="113">
        <v>4</v>
      </c>
      <c r="E20" s="113" t="s">
        <v>1432</v>
      </c>
      <c r="F20" s="113">
        <v>5</v>
      </c>
      <c r="G20" s="113" t="s">
        <v>1442</v>
      </c>
      <c r="H20" s="113">
        <v>2</v>
      </c>
      <c r="I20" s="113" t="s">
        <v>1449</v>
      </c>
      <c r="J20" s="113">
        <v>4</v>
      </c>
      <c r="K20" s="113" t="s">
        <v>1459</v>
      </c>
      <c r="L20" s="113">
        <v>4</v>
      </c>
    </row>
    <row r="21" spans="1:12" ht="15">
      <c r="A21" s="115" t="s">
        <v>1420</v>
      </c>
      <c r="B21" s="113">
        <v>10</v>
      </c>
      <c r="C21" s="113" t="s">
        <v>1414</v>
      </c>
      <c r="D21" s="113">
        <v>4</v>
      </c>
      <c r="E21" s="113" t="s">
        <v>1420</v>
      </c>
      <c r="F21" s="113">
        <v>5</v>
      </c>
      <c r="G21" s="113" t="s">
        <v>1443</v>
      </c>
      <c r="H21" s="113">
        <v>2</v>
      </c>
      <c r="I21" s="113" t="s">
        <v>1450</v>
      </c>
      <c r="J21" s="113">
        <v>3</v>
      </c>
      <c r="K21" s="113" t="s">
        <v>1416</v>
      </c>
      <c r="L21" s="113">
        <v>3</v>
      </c>
    </row>
    <row r="22" spans="1:12" ht="15">
      <c r="A22" s="115" t="s">
        <v>1421</v>
      </c>
      <c r="B22" s="113">
        <v>9</v>
      </c>
      <c r="C22" s="113" t="s">
        <v>1427</v>
      </c>
      <c r="D22" s="113">
        <v>3</v>
      </c>
      <c r="E22" s="113" t="s">
        <v>1433</v>
      </c>
      <c r="F22" s="113">
        <v>5</v>
      </c>
      <c r="G22" s="113" t="s">
        <v>1444</v>
      </c>
      <c r="H22" s="113">
        <v>2</v>
      </c>
      <c r="I22" s="113" t="s">
        <v>1451</v>
      </c>
      <c r="J22" s="113">
        <v>3</v>
      </c>
      <c r="K22" s="113" t="s">
        <v>1460</v>
      </c>
      <c r="L22" s="113">
        <v>3</v>
      </c>
    </row>
    <row r="23" spans="1:12" ht="15">
      <c r="A23" s="115" t="s">
        <v>1422</v>
      </c>
      <c r="B23" s="113">
        <v>9</v>
      </c>
      <c r="C23" s="113" t="s">
        <v>1428</v>
      </c>
      <c r="D23" s="113">
        <v>3</v>
      </c>
      <c r="E23" s="113" t="s">
        <v>1434</v>
      </c>
      <c r="F23" s="113">
        <v>5</v>
      </c>
      <c r="G23" s="113" t="s">
        <v>1445</v>
      </c>
      <c r="H23" s="113">
        <v>2</v>
      </c>
      <c r="I23" s="113" t="s">
        <v>1452</v>
      </c>
      <c r="J23" s="113">
        <v>3</v>
      </c>
      <c r="K23" s="113" t="s">
        <v>1461</v>
      </c>
      <c r="L23" s="113">
        <v>3</v>
      </c>
    </row>
    <row r="24" spans="1:12" ht="15">
      <c r="A24" s="115" t="s">
        <v>1423</v>
      </c>
      <c r="B24" s="113">
        <v>8</v>
      </c>
      <c r="C24" s="113" t="s">
        <v>1429</v>
      </c>
      <c r="D24" s="113">
        <v>3</v>
      </c>
      <c r="E24" s="113" t="s">
        <v>1435</v>
      </c>
      <c r="F24" s="113">
        <v>4</v>
      </c>
      <c r="G24" s="113" t="s">
        <v>1446</v>
      </c>
      <c r="H24" s="113">
        <v>2</v>
      </c>
      <c r="I24" s="113" t="s">
        <v>1453</v>
      </c>
      <c r="J24" s="113">
        <v>3</v>
      </c>
      <c r="K24" s="113" t="s">
        <v>1462</v>
      </c>
      <c r="L24" s="113">
        <v>3</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36"/>
  <sheetViews>
    <sheetView tabSelected="1" workbookViewId="0" topLeftCell="A1">
      <pane xSplit="1" ySplit="2" topLeftCell="B3" activePane="bottomRight" state="frozen"/>
      <selection pane="topRight" activeCell="B1" sqref="B1"/>
      <selection pane="bottomLeft" activeCell="A3" sqref="A3"/>
      <selection pane="bottomRight" activeCell="A2" sqref="A2:AZ2"/>
    </sheetView>
  </sheetViews>
  <sheetFormatPr defaultColWidth="9.140625" defaultRowHeight="15"/>
  <cols>
    <col min="1" max="1" width="57.57421875" style="1" bestFit="1" customWidth="1"/>
    <col min="2" max="2" width="11.574218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4.8515625" style="3" customWidth="1"/>
    <col min="33" max="33" width="12.8515625" style="3" customWidth="1"/>
    <col min="34" max="34" width="9.7109375" style="3" customWidth="1"/>
    <col min="35" max="35" width="6.140625" style="0" customWidth="1"/>
    <col min="36" max="36" width="12.00390625" style="0" customWidth="1"/>
    <col min="37" max="37" width="13.28125" style="0" customWidth="1"/>
    <col min="38" max="38" width="6.28125" style="0" customWidth="1"/>
    <col min="39" max="39" width="8.8515625" style="0" customWidth="1"/>
    <col min="40" max="40" width="18.28125" style="0" customWidth="1"/>
    <col min="41" max="41" width="22.57421875" style="0" customWidth="1"/>
    <col min="42" max="42" width="18.28125" style="0" customWidth="1"/>
    <col min="43" max="43" width="22.57421875" style="0" customWidth="1"/>
    <col min="44" max="44" width="18.28125" style="0" customWidth="1"/>
    <col min="45" max="45" width="22.57421875" style="0" customWidth="1"/>
    <col min="46" max="46" width="17.28125" style="0" customWidth="1"/>
    <col min="47" max="47" width="20.8515625" style="0" customWidth="1"/>
    <col min="48" max="48" width="16.140625" style="0" customWidth="1"/>
    <col min="49" max="49" width="17.7109375" style="0" customWidth="1"/>
    <col min="50" max="50" width="19.57421875" style="0" customWidth="1"/>
    <col min="51" max="51" width="18.421875" style="0" customWidth="1"/>
    <col min="52" max="52"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54" ht="30" customHeight="1">
      <c r="A2" s="11" t="s">
        <v>5</v>
      </c>
      <c r="B2" t="s">
        <v>1480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238</v>
      </c>
      <c r="AF2" s="13" t="s">
        <v>239</v>
      </c>
      <c r="AG2" s="13" t="s">
        <v>240</v>
      </c>
      <c r="AH2" s="13" t="s">
        <v>241</v>
      </c>
      <c r="AI2" s="13" t="s">
        <v>242</v>
      </c>
      <c r="AJ2" s="13" t="s">
        <v>243</v>
      </c>
      <c r="AK2" s="13" t="s">
        <v>244</v>
      </c>
      <c r="AL2" s="13" t="s">
        <v>245</v>
      </c>
      <c r="AM2" s="13" t="s">
        <v>352</v>
      </c>
      <c r="AN2" s="118" t="s">
        <v>1357</v>
      </c>
      <c r="AO2" s="118" t="s">
        <v>1358</v>
      </c>
      <c r="AP2" s="118" t="s">
        <v>1359</v>
      </c>
      <c r="AQ2" s="118" t="s">
        <v>1360</v>
      </c>
      <c r="AR2" s="118" t="s">
        <v>1361</v>
      </c>
      <c r="AS2" s="118" t="s">
        <v>1362</v>
      </c>
      <c r="AT2" s="118" t="s">
        <v>1363</v>
      </c>
      <c r="AU2" s="118" t="s">
        <v>1364</v>
      </c>
      <c r="AV2" s="118" t="s">
        <v>1366</v>
      </c>
      <c r="AW2" s="118" t="s">
        <v>1469</v>
      </c>
      <c r="AX2" s="118" t="s">
        <v>1471</v>
      </c>
      <c r="AY2" s="118" t="s">
        <v>1472</v>
      </c>
      <c r="AZ2" s="118" t="s">
        <v>1473</v>
      </c>
      <c r="BA2" s="3"/>
      <c r="BB2" s="3"/>
    </row>
    <row r="3" spans="1:54" ht="29" customHeight="1">
      <c r="A3" s="14" t="s">
        <v>202</v>
      </c>
      <c r="C3" s="15"/>
      <c r="D3" s="15" t="s">
        <v>64</v>
      </c>
      <c r="E3" s="85">
        <v>1000</v>
      </c>
      <c r="F3" s="79"/>
      <c r="G3" s="104" t="str">
        <f>HYPERLINK("https://upload.wikimedia.org/wikipedia/en/thumb/8/80/Wikipedia-logo-v2.svg/1024px-Wikipedia-logo-v2.svg.png")</f>
        <v>https://upload.wikimedia.org/wikipedia/en/thumb/8/80/Wikipedia-logo-v2.svg/1024px-Wikipedia-logo-v2.svg.png</v>
      </c>
      <c r="H3" s="15"/>
      <c r="I3" s="16" t="s">
        <v>202</v>
      </c>
      <c r="J3" s="67"/>
      <c r="K3" s="67" t="s">
        <v>75</v>
      </c>
      <c r="L3" s="57" t="s">
        <v>276</v>
      </c>
      <c r="M3" s="86">
        <v>9999</v>
      </c>
      <c r="N3" s="87">
        <v>3419.2080078125</v>
      </c>
      <c r="O3" s="87">
        <v>4827.58349609375</v>
      </c>
      <c r="P3" s="78"/>
      <c r="Q3" s="88"/>
      <c r="R3" s="88"/>
      <c r="S3" s="89"/>
      <c r="T3" s="51">
        <v>0</v>
      </c>
      <c r="U3" s="51">
        <v>33</v>
      </c>
      <c r="V3" s="52">
        <v>831.4</v>
      </c>
      <c r="W3" s="52">
        <v>0.030303</v>
      </c>
      <c r="X3" s="52">
        <v>0.11021</v>
      </c>
      <c r="Y3" s="52">
        <v>6.077102</v>
      </c>
      <c r="Z3" s="52">
        <v>0.06060606060606061</v>
      </c>
      <c r="AA3" s="52">
        <v>0</v>
      </c>
      <c r="AB3" s="80">
        <v>5</v>
      </c>
      <c r="AC3" s="80"/>
      <c r="AD3" s="90"/>
      <c r="AE3" s="83" t="s">
        <v>247</v>
      </c>
      <c r="AF3" s="106" t="str">
        <f>HYPERLINK("http://en.wikipedia.org/wiki/Marketplace_of_ideas")</f>
        <v>http://en.wikipedia.org/wiki/Marketplace_of_ideas</v>
      </c>
      <c r="AG3" s="83" t="s">
        <v>274</v>
      </c>
      <c r="AH3" s="83" t="s">
        <v>276</v>
      </c>
      <c r="AI3" s="83" t="s">
        <v>309</v>
      </c>
      <c r="AJ3" s="83">
        <v>0.2460008</v>
      </c>
      <c r="AK3" s="83">
        <v>171</v>
      </c>
      <c r="AL3" s="83"/>
      <c r="AM3" s="83" t="str">
        <f>REPLACE(INDEX(GroupVertices[Group],MATCH(Vertices[[#This Row],[Vertex]],GroupVertices[Vertex],0)),1,1,"")</f>
        <v>1</v>
      </c>
      <c r="AN3" s="51">
        <v>38</v>
      </c>
      <c r="AO3" s="52">
        <v>4.878048780487805</v>
      </c>
      <c r="AP3" s="51">
        <v>11</v>
      </c>
      <c r="AQ3" s="52">
        <v>1.4120667522464698</v>
      </c>
      <c r="AR3" s="51">
        <v>0</v>
      </c>
      <c r="AS3" s="52">
        <v>0</v>
      </c>
      <c r="AT3" s="51">
        <v>730</v>
      </c>
      <c r="AU3" s="52">
        <v>93.70988446726572</v>
      </c>
      <c r="AV3" s="51">
        <v>779</v>
      </c>
      <c r="AW3" s="122" t="s">
        <v>1470</v>
      </c>
      <c r="AX3" s="122" t="s">
        <v>1470</v>
      </c>
      <c r="AY3" s="122" t="s">
        <v>1470</v>
      </c>
      <c r="AZ3" s="122" t="s">
        <v>1470</v>
      </c>
      <c r="BA3" s="3"/>
      <c r="BB3" s="3"/>
    </row>
    <row r="4" spans="1:57" ht="29" customHeight="1">
      <c r="A4" s="14" t="s">
        <v>217</v>
      </c>
      <c r="C4" s="15"/>
      <c r="D4" s="15" t="s">
        <v>64</v>
      </c>
      <c r="E4" s="85">
        <v>527.128151880637</v>
      </c>
      <c r="F4" s="79"/>
      <c r="G4" s="104" t="str">
        <f>HYPERLINK("https://upload.wikimedia.org/wikipedia/commons/f/f3/Seal_of_the_United_States_Supreme_Court.svg")</f>
        <v>https://upload.wikimedia.org/wikipedia/commons/f/f3/Seal_of_the_United_States_Supreme_Court.svg</v>
      </c>
      <c r="H4" s="15"/>
      <c r="I4" s="16" t="s">
        <v>217</v>
      </c>
      <c r="J4" s="67"/>
      <c r="K4" s="67" t="s">
        <v>75</v>
      </c>
      <c r="L4" s="57" t="s">
        <v>285</v>
      </c>
      <c r="M4" s="86">
        <v>321.6799815564109</v>
      </c>
      <c r="N4" s="87">
        <v>1930.8189697265625</v>
      </c>
      <c r="O4" s="87">
        <v>4693.2568359375</v>
      </c>
      <c r="P4" s="78"/>
      <c r="Q4" s="88"/>
      <c r="R4" s="88"/>
      <c r="S4" s="89"/>
      <c r="T4" s="51">
        <v>11</v>
      </c>
      <c r="U4" s="51">
        <v>4</v>
      </c>
      <c r="V4" s="52">
        <v>26.666667</v>
      </c>
      <c r="W4" s="52">
        <v>0.017857</v>
      </c>
      <c r="X4" s="52">
        <v>0.056288</v>
      </c>
      <c r="Y4" s="52">
        <v>1.908735</v>
      </c>
      <c r="Z4" s="52">
        <v>0.18888888888888888</v>
      </c>
      <c r="AA4" s="52">
        <v>0.3</v>
      </c>
      <c r="AB4" s="80">
        <v>14</v>
      </c>
      <c r="AC4" s="80"/>
      <c r="AD4" s="90"/>
      <c r="AE4" s="83" t="s">
        <v>247</v>
      </c>
      <c r="AF4" s="83" t="s">
        <v>254</v>
      </c>
      <c r="AG4" s="83" t="s">
        <v>274</v>
      </c>
      <c r="AH4" s="83" t="s">
        <v>285</v>
      </c>
      <c r="AI4" s="83" t="s">
        <v>318</v>
      </c>
      <c r="AJ4" s="83">
        <v>0.3629452</v>
      </c>
      <c r="AK4" s="83">
        <v>500</v>
      </c>
      <c r="AL4" s="83"/>
      <c r="AM4" s="83" t="str">
        <f>REPLACE(INDEX(GroupVertices[Group],MATCH(Vertices[[#This Row],[Vertex]],GroupVertices[Vertex],0)),1,1,"")</f>
        <v>2</v>
      </c>
      <c r="AN4" s="51">
        <v>4</v>
      </c>
      <c r="AO4" s="52">
        <v>1.2861736334405145</v>
      </c>
      <c r="AP4" s="51">
        <v>3</v>
      </c>
      <c r="AQ4" s="52">
        <v>0.9646302250803859</v>
      </c>
      <c r="AR4" s="51">
        <v>0</v>
      </c>
      <c r="AS4" s="52">
        <v>0</v>
      </c>
      <c r="AT4" s="51">
        <v>304</v>
      </c>
      <c r="AU4" s="52">
        <v>97.7491961414791</v>
      </c>
      <c r="AV4" s="51">
        <v>311</v>
      </c>
      <c r="AW4" s="122" t="s">
        <v>1470</v>
      </c>
      <c r="AX4" s="122" t="s">
        <v>1470</v>
      </c>
      <c r="AY4" s="122" t="s">
        <v>1470</v>
      </c>
      <c r="AZ4" s="122" t="s">
        <v>1470</v>
      </c>
      <c r="BA4" s="2"/>
      <c r="BB4" s="3"/>
      <c r="BC4" s="3"/>
      <c r="BD4" s="3"/>
      <c r="BE4" s="3"/>
    </row>
    <row r="5" spans="1:57" ht="29" customHeight="1">
      <c r="A5" s="14" t="s">
        <v>219</v>
      </c>
      <c r="C5" s="15"/>
      <c r="D5" s="15" t="s">
        <v>64</v>
      </c>
      <c r="E5" s="85">
        <v>510.72097225360926</v>
      </c>
      <c r="F5" s="79"/>
      <c r="G5" s="104" t="str">
        <f>HYPERLINK("https://upload.wikimedia.org/wikipedia/commons/9/99/John_Stuart_Mill_by_London_Stereoscopic_Company%2C_c1870.jpg")</f>
        <v>https://upload.wikimedia.org/wikipedia/commons/9/99/John_Stuart_Mill_by_London_Stereoscopic_Company%2C_c1870.jpg</v>
      </c>
      <c r="H5" s="15"/>
      <c r="I5" s="16" t="s">
        <v>219</v>
      </c>
      <c r="J5" s="67"/>
      <c r="K5" s="67" t="s">
        <v>75</v>
      </c>
      <c r="L5" s="107" t="s">
        <v>297</v>
      </c>
      <c r="M5" s="86">
        <v>285.6034840822709</v>
      </c>
      <c r="N5" s="87">
        <v>6701.40673828125</v>
      </c>
      <c r="O5" s="87">
        <v>7076.1123046875</v>
      </c>
      <c r="P5" s="78"/>
      <c r="Q5" s="88"/>
      <c r="R5" s="88"/>
      <c r="S5" s="89"/>
      <c r="T5" s="51">
        <v>6</v>
      </c>
      <c r="U5" s="51">
        <v>4</v>
      </c>
      <c r="V5" s="52">
        <v>23.666667</v>
      </c>
      <c r="W5" s="52">
        <v>0.017544</v>
      </c>
      <c r="X5" s="52">
        <v>0.042345</v>
      </c>
      <c r="Y5" s="52">
        <v>1.656918</v>
      </c>
      <c r="Z5" s="52">
        <v>0.16666666666666666</v>
      </c>
      <c r="AA5" s="52">
        <v>0.1111111111111111</v>
      </c>
      <c r="AB5" s="80">
        <v>27</v>
      </c>
      <c r="AC5" s="80"/>
      <c r="AD5" s="90"/>
      <c r="AE5" s="83" t="s">
        <v>247</v>
      </c>
      <c r="AF5" s="83" t="s">
        <v>266</v>
      </c>
      <c r="AG5" s="83" t="s">
        <v>274</v>
      </c>
      <c r="AH5" s="83" t="s">
        <v>297</v>
      </c>
      <c r="AI5" s="83" t="s">
        <v>330</v>
      </c>
      <c r="AJ5" s="83">
        <v>0.3739647</v>
      </c>
      <c r="AK5" s="83">
        <v>500</v>
      </c>
      <c r="AL5" s="83"/>
      <c r="AM5" s="83" t="str">
        <f>REPLACE(INDEX(GroupVertices[Group],MATCH(Vertices[[#This Row],[Vertex]],GroupVertices[Vertex],0)),1,1,"")</f>
        <v>3</v>
      </c>
      <c r="AN5" s="51">
        <v>8</v>
      </c>
      <c r="AO5" s="52">
        <v>4.651162790697675</v>
      </c>
      <c r="AP5" s="51">
        <v>2</v>
      </c>
      <c r="AQ5" s="52">
        <v>1.1627906976744187</v>
      </c>
      <c r="AR5" s="51">
        <v>0</v>
      </c>
      <c r="AS5" s="52">
        <v>0</v>
      </c>
      <c r="AT5" s="51">
        <v>162</v>
      </c>
      <c r="AU5" s="52">
        <v>94.18604651162791</v>
      </c>
      <c r="AV5" s="51">
        <v>172</v>
      </c>
      <c r="AW5" s="122" t="s">
        <v>1470</v>
      </c>
      <c r="AX5" s="122" t="s">
        <v>1470</v>
      </c>
      <c r="AY5" s="122" t="s">
        <v>1470</v>
      </c>
      <c r="AZ5" s="122" t="s">
        <v>1470</v>
      </c>
      <c r="BA5" s="2"/>
      <c r="BB5" s="3"/>
      <c r="BC5" s="3"/>
      <c r="BD5" s="3"/>
      <c r="BE5" s="3"/>
    </row>
    <row r="6" spans="1:57" ht="29" customHeight="1">
      <c r="A6" s="14" t="s">
        <v>231</v>
      </c>
      <c r="C6" s="15"/>
      <c r="D6" s="15" t="s">
        <v>64</v>
      </c>
      <c r="E6" s="85">
        <v>462.51446565500873</v>
      </c>
      <c r="F6" s="79"/>
      <c r="G6" s="104" t="str">
        <f>HYPERLINK("https://upload.wikimedia.org/wikipedia/commons/b/b7/Rome_Colosseum_inscription_2.jpg")</f>
        <v>https://upload.wikimedia.org/wikipedia/commons/b/b7/Rome_Colosseum_inscription_2.jpg</v>
      </c>
      <c r="H6" s="15"/>
      <c r="I6" s="16" t="s">
        <v>231</v>
      </c>
      <c r="J6" s="67"/>
      <c r="K6" s="67" t="s">
        <v>75</v>
      </c>
      <c r="L6" s="57" t="s">
        <v>281</v>
      </c>
      <c r="M6" s="86">
        <v>201.42498997594421</v>
      </c>
      <c r="N6" s="87">
        <v>7726.10595703125</v>
      </c>
      <c r="O6" s="87">
        <v>7408.857421875</v>
      </c>
      <c r="P6" s="78"/>
      <c r="Q6" s="88"/>
      <c r="R6" s="88"/>
      <c r="S6" s="89"/>
      <c r="T6" s="51">
        <v>8</v>
      </c>
      <c r="U6" s="51">
        <v>0</v>
      </c>
      <c r="V6" s="52">
        <v>16.666667</v>
      </c>
      <c r="W6" s="52">
        <v>0.017241</v>
      </c>
      <c r="X6" s="52">
        <v>0.036811</v>
      </c>
      <c r="Y6" s="52">
        <v>1.522318</v>
      </c>
      <c r="Z6" s="52">
        <v>0.19642857142857142</v>
      </c>
      <c r="AA6" s="52">
        <v>0</v>
      </c>
      <c r="AB6" s="80">
        <v>10</v>
      </c>
      <c r="AC6" s="80"/>
      <c r="AD6" s="90"/>
      <c r="AE6" s="83" t="s">
        <v>247</v>
      </c>
      <c r="AF6" s="106" t="str">
        <f>HYPERLINK("http://en.wikipedia.org/wiki/Latin")</f>
        <v>http://en.wikipedia.org/wiki/Latin</v>
      </c>
      <c r="AG6" s="83" t="s">
        <v>274</v>
      </c>
      <c r="AH6" s="83" t="s">
        <v>281</v>
      </c>
      <c r="AI6" s="83" t="s">
        <v>314</v>
      </c>
      <c r="AJ6" s="83">
        <v>0.4044559</v>
      </c>
      <c r="AK6" s="83">
        <v>500</v>
      </c>
      <c r="AL6" s="83"/>
      <c r="AM6" s="83" t="str">
        <f>REPLACE(INDEX(GroupVertices[Group],MATCH(Vertices[[#This Row],[Vertex]],GroupVertices[Vertex],0)),1,1,"")</f>
        <v>3</v>
      </c>
      <c r="AN6" s="51">
        <v>7</v>
      </c>
      <c r="AO6" s="52">
        <v>2.348993288590604</v>
      </c>
      <c r="AP6" s="51">
        <v>2</v>
      </c>
      <c r="AQ6" s="52">
        <v>0.6711409395973155</v>
      </c>
      <c r="AR6" s="51">
        <v>0</v>
      </c>
      <c r="AS6" s="52">
        <v>0</v>
      </c>
      <c r="AT6" s="51">
        <v>289</v>
      </c>
      <c r="AU6" s="52">
        <v>96.97986577181209</v>
      </c>
      <c r="AV6" s="51">
        <v>298</v>
      </c>
      <c r="AW6" s="51"/>
      <c r="AX6" s="51"/>
      <c r="AY6" s="51"/>
      <c r="AZ6" s="51"/>
      <c r="BA6" s="2"/>
      <c r="BB6" s="3"/>
      <c r="BC6" s="3"/>
      <c r="BD6" s="3"/>
      <c r="BE6" s="3"/>
    </row>
    <row r="7" spans="1:57" ht="29" customHeight="1">
      <c r="A7" s="14" t="s">
        <v>220</v>
      </c>
      <c r="C7" s="15"/>
      <c r="D7" s="15" t="s">
        <v>64</v>
      </c>
      <c r="E7" s="85">
        <v>336.54752165050843</v>
      </c>
      <c r="F7" s="79"/>
      <c r="G7" s="104" t="str">
        <f>HYPERLINK("https://upload.wikimedia.org/wikipedia/commons/a/a1/Areopagitica_1644bw_gobeirne.png")</f>
        <v>https://upload.wikimedia.org/wikipedia/commons/a/a1/Areopagitica_1644bw_gobeirne.png</v>
      </c>
      <c r="H7" s="15"/>
      <c r="I7" s="16" t="s">
        <v>220</v>
      </c>
      <c r="J7" s="67"/>
      <c r="K7" s="67" t="s">
        <v>75</v>
      </c>
      <c r="L7" s="57" t="s">
        <v>291</v>
      </c>
      <c r="M7" s="86">
        <v>81.1699983954775</v>
      </c>
      <c r="N7" s="87">
        <v>8800.7998046875</v>
      </c>
      <c r="O7" s="87">
        <v>8075.658203125</v>
      </c>
      <c r="P7" s="78"/>
      <c r="Q7" s="88"/>
      <c r="R7" s="88"/>
      <c r="S7" s="89"/>
      <c r="T7" s="51">
        <v>4</v>
      </c>
      <c r="U7" s="51">
        <v>3</v>
      </c>
      <c r="V7" s="52">
        <v>6.666667</v>
      </c>
      <c r="W7" s="52">
        <v>0.016667</v>
      </c>
      <c r="X7" s="52">
        <v>0.037016</v>
      </c>
      <c r="Y7" s="52">
        <v>1.111196</v>
      </c>
      <c r="Z7" s="52">
        <v>0.3</v>
      </c>
      <c r="AA7" s="52">
        <v>0.16666666666666666</v>
      </c>
      <c r="AB7" s="80">
        <v>20</v>
      </c>
      <c r="AC7" s="80"/>
      <c r="AD7" s="90"/>
      <c r="AE7" s="83" t="s">
        <v>247</v>
      </c>
      <c r="AF7" s="106" t="str">
        <f>HYPERLINK("http://en.wikipedia.org/wiki/Areopagitica")</f>
        <v>http://en.wikipedia.org/wiki/Areopagitica</v>
      </c>
      <c r="AG7" s="83" t="s">
        <v>274</v>
      </c>
      <c r="AH7" s="83" t="s">
        <v>291</v>
      </c>
      <c r="AI7" s="83" t="s">
        <v>324</v>
      </c>
      <c r="AJ7" s="83">
        <v>0.3104397</v>
      </c>
      <c r="AK7" s="83">
        <v>380</v>
      </c>
      <c r="AL7" s="83"/>
      <c r="AM7" s="83" t="str">
        <f>REPLACE(INDEX(GroupVertices[Group],MATCH(Vertices[[#This Row],[Vertex]],GroupVertices[Vertex],0)),1,1,"")</f>
        <v>5</v>
      </c>
      <c r="AN7" s="51">
        <v>6</v>
      </c>
      <c r="AO7" s="52">
        <v>8.450704225352112</v>
      </c>
      <c r="AP7" s="51">
        <v>0</v>
      </c>
      <c r="AQ7" s="52">
        <v>0</v>
      </c>
      <c r="AR7" s="51">
        <v>0</v>
      </c>
      <c r="AS7" s="52">
        <v>0</v>
      </c>
      <c r="AT7" s="51">
        <v>65</v>
      </c>
      <c r="AU7" s="52">
        <v>91.54929577464789</v>
      </c>
      <c r="AV7" s="51">
        <v>71</v>
      </c>
      <c r="AW7" s="122" t="s">
        <v>1470</v>
      </c>
      <c r="AX7" s="122" t="s">
        <v>1470</v>
      </c>
      <c r="AY7" s="122" t="s">
        <v>1470</v>
      </c>
      <c r="AZ7" s="122" t="s">
        <v>1470</v>
      </c>
      <c r="BA7" s="2"/>
      <c r="BB7" s="3"/>
      <c r="BC7" s="3"/>
      <c r="BD7" s="3"/>
      <c r="BE7" s="3"/>
    </row>
    <row r="8" spans="1:57" ht="29" customHeight="1">
      <c r="A8" s="14" t="s">
        <v>223</v>
      </c>
      <c r="C8" s="15"/>
      <c r="D8" s="15" t="s">
        <v>64</v>
      </c>
      <c r="E8" s="85">
        <v>329.49596862602215</v>
      </c>
      <c r="F8" s="79"/>
      <c r="G8" s="104" t="str">
        <f>HYPERLINK("https://upload.wikimedia.org/wikipedia/commons/0/06/Reporter%2C_soldier_Fortepan_9376.jpg")</f>
        <v>https://upload.wikimedia.org/wikipedia/commons/0/06/Reporter%2C_soldier_Fortepan_9376.jpg</v>
      </c>
      <c r="H8" s="15"/>
      <c r="I8" s="16" t="s">
        <v>223</v>
      </c>
      <c r="J8" s="67"/>
      <c r="K8" s="67" t="s">
        <v>75</v>
      </c>
      <c r="L8" s="57" t="s">
        <v>299</v>
      </c>
      <c r="M8" s="86">
        <v>77.16149065912917</v>
      </c>
      <c r="N8" s="87">
        <v>9604.0947265625</v>
      </c>
      <c r="O8" s="87">
        <v>6278.513671875</v>
      </c>
      <c r="P8" s="78"/>
      <c r="Q8" s="88"/>
      <c r="R8" s="88"/>
      <c r="S8" s="89"/>
      <c r="T8" s="51">
        <v>3</v>
      </c>
      <c r="U8" s="51">
        <v>4</v>
      </c>
      <c r="V8" s="52">
        <v>6.333333</v>
      </c>
      <c r="W8" s="52">
        <v>0.016667</v>
      </c>
      <c r="X8" s="52">
        <v>0.031207</v>
      </c>
      <c r="Y8" s="52">
        <v>1.178981</v>
      </c>
      <c r="Z8" s="52">
        <v>0.3333333333333333</v>
      </c>
      <c r="AA8" s="52">
        <v>0.16666666666666666</v>
      </c>
      <c r="AB8" s="80">
        <v>29</v>
      </c>
      <c r="AC8" s="80"/>
      <c r="AD8" s="90"/>
      <c r="AE8" s="83" t="s">
        <v>247</v>
      </c>
      <c r="AF8" s="83" t="s">
        <v>268</v>
      </c>
      <c r="AG8" s="83" t="s">
        <v>274</v>
      </c>
      <c r="AH8" s="83" t="s">
        <v>299</v>
      </c>
      <c r="AI8" s="83" t="s">
        <v>332</v>
      </c>
      <c r="AJ8" s="83">
        <v>0.4347082</v>
      </c>
      <c r="AK8" s="83">
        <v>500</v>
      </c>
      <c r="AL8" s="83"/>
      <c r="AM8" s="83" t="str">
        <f>REPLACE(INDEX(GroupVertices[Group],MATCH(Vertices[[#This Row],[Vertex]],GroupVertices[Vertex],0)),1,1,"")</f>
        <v>5</v>
      </c>
      <c r="AN8" s="51">
        <v>18</v>
      </c>
      <c r="AO8" s="52">
        <v>6.228373702422146</v>
      </c>
      <c r="AP8" s="51">
        <v>3</v>
      </c>
      <c r="AQ8" s="52">
        <v>1.0380622837370241</v>
      </c>
      <c r="AR8" s="51">
        <v>0</v>
      </c>
      <c r="AS8" s="52">
        <v>0</v>
      </c>
      <c r="AT8" s="51">
        <v>268</v>
      </c>
      <c r="AU8" s="52">
        <v>92.73356401384083</v>
      </c>
      <c r="AV8" s="51">
        <v>289</v>
      </c>
      <c r="AW8" s="122" t="s">
        <v>1470</v>
      </c>
      <c r="AX8" s="122" t="s">
        <v>1470</v>
      </c>
      <c r="AY8" s="122" t="s">
        <v>1470</v>
      </c>
      <c r="AZ8" s="122" t="s">
        <v>1470</v>
      </c>
      <c r="BA8" s="2"/>
      <c r="BB8" s="3"/>
      <c r="BC8" s="3"/>
      <c r="BD8" s="3"/>
      <c r="BE8" s="3"/>
    </row>
    <row r="9" spans="1:57" ht="29" customHeight="1">
      <c r="A9" s="14" t="s">
        <v>209</v>
      </c>
      <c r="C9" s="15"/>
      <c r="D9" s="15" t="s">
        <v>64</v>
      </c>
      <c r="E9" s="85">
        <v>315.813149808755</v>
      </c>
      <c r="F9" s="79"/>
      <c r="G9" s="104" t="str">
        <f>HYPERLINK("https://upload.wikimedia.org/wikipedia/commons/b/b9/Newseum_5_Freedoms_1st_Amendment.jpg")</f>
        <v>https://upload.wikimedia.org/wikipedia/commons/b/b9/Newseum_5_Freedoms_1st_Amendment.jpg</v>
      </c>
      <c r="H9" s="15"/>
      <c r="I9" s="16" t="s">
        <v>209</v>
      </c>
      <c r="J9" s="67"/>
      <c r="K9" s="67" t="s">
        <v>75</v>
      </c>
      <c r="L9" s="107" t="s">
        <v>288</v>
      </c>
      <c r="M9" s="86">
        <v>69.94619116430118</v>
      </c>
      <c r="N9" s="87">
        <v>6979.27685546875</v>
      </c>
      <c r="O9" s="87">
        <v>1434.7884521484375</v>
      </c>
      <c r="P9" s="78"/>
      <c r="Q9" s="88"/>
      <c r="R9" s="88"/>
      <c r="S9" s="89"/>
      <c r="T9" s="51">
        <v>1</v>
      </c>
      <c r="U9" s="51">
        <v>5</v>
      </c>
      <c r="V9" s="52">
        <v>5.733333</v>
      </c>
      <c r="W9" s="52">
        <v>0.016667</v>
      </c>
      <c r="X9" s="52">
        <v>0.036699</v>
      </c>
      <c r="Y9" s="52">
        <v>1.093337</v>
      </c>
      <c r="Z9" s="52">
        <v>0.26666666666666666</v>
      </c>
      <c r="AA9" s="52">
        <v>0</v>
      </c>
      <c r="AB9" s="80">
        <v>17</v>
      </c>
      <c r="AC9" s="80"/>
      <c r="AD9" s="90"/>
      <c r="AE9" s="83" t="s">
        <v>247</v>
      </c>
      <c r="AF9" s="83" t="s">
        <v>257</v>
      </c>
      <c r="AG9" s="83" t="s">
        <v>274</v>
      </c>
      <c r="AH9" s="83" t="s">
        <v>288</v>
      </c>
      <c r="AI9" s="83" t="s">
        <v>321</v>
      </c>
      <c r="AJ9" s="83">
        <v>0.3646411</v>
      </c>
      <c r="AK9" s="83">
        <v>500</v>
      </c>
      <c r="AL9" s="83"/>
      <c r="AM9" s="83" t="str">
        <f>REPLACE(INDEX(GroupVertices[Group],MATCH(Vertices[[#This Row],[Vertex]],GroupVertices[Vertex],0)),1,1,"")</f>
        <v>4</v>
      </c>
      <c r="AN9" s="51">
        <v>21</v>
      </c>
      <c r="AO9" s="52">
        <v>5.2631578947368425</v>
      </c>
      <c r="AP9" s="51">
        <v>18</v>
      </c>
      <c r="AQ9" s="52">
        <v>4.511278195488722</v>
      </c>
      <c r="AR9" s="51">
        <v>0</v>
      </c>
      <c r="AS9" s="52">
        <v>0</v>
      </c>
      <c r="AT9" s="51">
        <v>360</v>
      </c>
      <c r="AU9" s="52">
        <v>90.22556390977444</v>
      </c>
      <c r="AV9" s="51">
        <v>399</v>
      </c>
      <c r="AW9" s="122" t="s">
        <v>1470</v>
      </c>
      <c r="AX9" s="122" t="s">
        <v>1470</v>
      </c>
      <c r="AY9" s="122" t="s">
        <v>1470</v>
      </c>
      <c r="AZ9" s="122" t="s">
        <v>1470</v>
      </c>
      <c r="BA9" s="2"/>
      <c r="BB9" s="3"/>
      <c r="BC9" s="3"/>
      <c r="BD9" s="3"/>
      <c r="BE9" s="3"/>
    </row>
    <row r="10" spans="1:57" ht="29" customHeight="1">
      <c r="A10" s="14" t="s">
        <v>215</v>
      </c>
      <c r="C10" s="15"/>
      <c r="D10" s="15" t="s">
        <v>64</v>
      </c>
      <c r="E10" s="85">
        <v>268.59420406526397</v>
      </c>
      <c r="F10" s="79"/>
      <c r="G10" s="104" t="str">
        <f>HYPERLINK("https://upload.wikimedia.org/wikipedia/commons/6/62/LearnedHand.jpg")</f>
        <v>https://upload.wikimedia.org/wikipedia/commons/6/62/LearnedHand.jpg</v>
      </c>
      <c r="H10" s="15"/>
      <c r="I10" s="16" t="s">
        <v>215</v>
      </c>
      <c r="J10" s="67"/>
      <c r="K10" s="67" t="s">
        <v>75</v>
      </c>
      <c r="L10" s="57" t="s">
        <v>294</v>
      </c>
      <c r="M10" s="86">
        <v>49.90370058455617</v>
      </c>
      <c r="N10" s="87">
        <v>991.946044921875</v>
      </c>
      <c r="O10" s="87">
        <v>1126.7255859375</v>
      </c>
      <c r="P10" s="78"/>
      <c r="Q10" s="88"/>
      <c r="R10" s="88"/>
      <c r="S10" s="89"/>
      <c r="T10" s="51">
        <v>4</v>
      </c>
      <c r="U10" s="51">
        <v>4</v>
      </c>
      <c r="V10" s="52">
        <v>4.066667</v>
      </c>
      <c r="W10" s="52">
        <v>0.016667</v>
      </c>
      <c r="X10" s="52">
        <v>0.03543</v>
      </c>
      <c r="Y10" s="52">
        <v>1.102692</v>
      </c>
      <c r="Z10" s="52">
        <v>0.3333333333333333</v>
      </c>
      <c r="AA10" s="52">
        <v>0.3333333333333333</v>
      </c>
      <c r="AB10" s="80">
        <v>24</v>
      </c>
      <c r="AC10" s="80"/>
      <c r="AD10" s="90"/>
      <c r="AE10" s="83" t="s">
        <v>247</v>
      </c>
      <c r="AF10" s="83" t="s">
        <v>263</v>
      </c>
      <c r="AG10" s="83" t="s">
        <v>274</v>
      </c>
      <c r="AH10" s="83" t="s">
        <v>294</v>
      </c>
      <c r="AI10" s="83" t="s">
        <v>327</v>
      </c>
      <c r="AJ10" s="83">
        <v>0.3509134</v>
      </c>
      <c r="AK10" s="83">
        <v>293</v>
      </c>
      <c r="AL10" s="83"/>
      <c r="AM10" s="83" t="str">
        <f>REPLACE(INDEX(GroupVertices[Group],MATCH(Vertices[[#This Row],[Vertex]],GroupVertices[Vertex],0)),1,1,"")</f>
        <v>2</v>
      </c>
      <c r="AN10" s="51">
        <v>8</v>
      </c>
      <c r="AO10" s="52">
        <v>2.099737532808399</v>
      </c>
      <c r="AP10" s="51">
        <v>16</v>
      </c>
      <c r="AQ10" s="52">
        <v>4.199475065616798</v>
      </c>
      <c r="AR10" s="51">
        <v>0</v>
      </c>
      <c r="AS10" s="52">
        <v>0</v>
      </c>
      <c r="AT10" s="51">
        <v>357</v>
      </c>
      <c r="AU10" s="52">
        <v>93.7007874015748</v>
      </c>
      <c r="AV10" s="51">
        <v>381</v>
      </c>
      <c r="AW10" s="122" t="s">
        <v>1470</v>
      </c>
      <c r="AX10" s="122" t="s">
        <v>1470</v>
      </c>
      <c r="AY10" s="122" t="s">
        <v>1470</v>
      </c>
      <c r="AZ10" s="122" t="s">
        <v>1470</v>
      </c>
      <c r="BA10" s="2"/>
      <c r="BB10" s="3"/>
      <c r="BC10" s="3"/>
      <c r="BD10" s="3"/>
      <c r="BE10" s="3"/>
    </row>
    <row r="11" spans="1:57" ht="29" customHeight="1">
      <c r="A11" s="14" t="s">
        <v>216</v>
      </c>
      <c r="C11" s="15"/>
      <c r="D11" s="15" t="s">
        <v>64</v>
      </c>
      <c r="E11" s="85">
        <v>266.3218291800646</v>
      </c>
      <c r="F11" s="79"/>
      <c r="G11" s="104" t="str">
        <f>HYPERLINK("https://upload.wikimedia.org/wikipedia/commons/9/95/Oliver_Wendell_Holmes_Jr_circa_1930-edit.jpg")</f>
        <v>https://upload.wikimedia.org/wikipedia/commons/9/95/Oliver_Wendell_Holmes_Jr_circa_1930-edit.jpg</v>
      </c>
      <c r="H11" s="15"/>
      <c r="I11" s="16" t="s">
        <v>216</v>
      </c>
      <c r="J11" s="67"/>
      <c r="K11" s="67" t="s">
        <v>75</v>
      </c>
      <c r="L11" s="57" t="s">
        <v>295</v>
      </c>
      <c r="M11" s="86">
        <v>49.101996632186676</v>
      </c>
      <c r="N11" s="87">
        <v>406.35833740234375</v>
      </c>
      <c r="O11" s="87">
        <v>7124.32958984375</v>
      </c>
      <c r="P11" s="78"/>
      <c r="Q11" s="88"/>
      <c r="R11" s="88"/>
      <c r="S11" s="89"/>
      <c r="T11" s="51">
        <v>3</v>
      </c>
      <c r="U11" s="51">
        <v>2</v>
      </c>
      <c r="V11" s="52">
        <v>4</v>
      </c>
      <c r="W11" s="52">
        <v>0.016393</v>
      </c>
      <c r="X11" s="52">
        <v>0.031281</v>
      </c>
      <c r="Y11" s="52">
        <v>0.936016</v>
      </c>
      <c r="Z11" s="52">
        <v>0.3</v>
      </c>
      <c r="AA11" s="52">
        <v>0</v>
      </c>
      <c r="AB11" s="80">
        <v>25</v>
      </c>
      <c r="AC11" s="80"/>
      <c r="AD11" s="90"/>
      <c r="AE11" s="83" t="s">
        <v>247</v>
      </c>
      <c r="AF11" s="83" t="s">
        <v>264</v>
      </c>
      <c r="AG11" s="83" t="s">
        <v>274</v>
      </c>
      <c r="AH11" s="83" t="s">
        <v>295</v>
      </c>
      <c r="AI11" s="83" t="s">
        <v>328</v>
      </c>
      <c r="AJ11" s="83">
        <v>0.4114103</v>
      </c>
      <c r="AK11" s="83">
        <v>500</v>
      </c>
      <c r="AL11" s="83"/>
      <c r="AM11" s="83" t="str">
        <f>REPLACE(INDEX(GroupVertices[Group],MATCH(Vertices[[#This Row],[Vertex]],GroupVertices[Vertex],0)),1,1,"")</f>
        <v>2</v>
      </c>
      <c r="AN11" s="51">
        <v>30</v>
      </c>
      <c r="AO11" s="52">
        <v>6.302521008403361</v>
      </c>
      <c r="AP11" s="51">
        <v>12</v>
      </c>
      <c r="AQ11" s="52">
        <v>2.5210084033613445</v>
      </c>
      <c r="AR11" s="51">
        <v>0</v>
      </c>
      <c r="AS11" s="52">
        <v>0</v>
      </c>
      <c r="AT11" s="51">
        <v>434</v>
      </c>
      <c r="AU11" s="52">
        <v>91.17647058823529</v>
      </c>
      <c r="AV11" s="51">
        <v>476</v>
      </c>
      <c r="AW11" s="122" t="s">
        <v>1470</v>
      </c>
      <c r="AX11" s="122" t="s">
        <v>1470</v>
      </c>
      <c r="AY11" s="122" t="s">
        <v>1470</v>
      </c>
      <c r="AZ11" s="122" t="s">
        <v>1470</v>
      </c>
      <c r="BA11" s="2"/>
      <c r="BB11" s="3"/>
      <c r="BC11" s="3"/>
      <c r="BD11" s="3"/>
      <c r="BE11" s="3"/>
    </row>
    <row r="12" spans="1:57" ht="29" customHeight="1">
      <c r="A12" s="14" t="s">
        <v>203</v>
      </c>
      <c r="C12" s="15"/>
      <c r="D12" s="15" t="s">
        <v>64</v>
      </c>
      <c r="E12" s="85">
        <v>254.35996404376135</v>
      </c>
      <c r="F12" s="79"/>
      <c r="G12" s="104" t="str">
        <f>HYPERLINK("https://upload.wikimedia.org/wikipedia/commons/1/1f/Joel_Mokyr.png")</f>
        <v>https://upload.wikimedia.org/wikipedia/commons/1/1f/Joel_Mokyr.png</v>
      </c>
      <c r="H12" s="15"/>
      <c r="I12" s="16" t="s">
        <v>203</v>
      </c>
      <c r="J12" s="67"/>
      <c r="K12" s="67" t="s">
        <v>75</v>
      </c>
      <c r="L12" s="57" t="s">
        <v>278</v>
      </c>
      <c r="M12" s="86">
        <v>45.0935009213375</v>
      </c>
      <c r="N12" s="87">
        <v>3728.015380859375</v>
      </c>
      <c r="O12" s="87">
        <v>7588.3349609375</v>
      </c>
      <c r="P12" s="78"/>
      <c r="Q12" s="88"/>
      <c r="R12" s="88"/>
      <c r="S12" s="89"/>
      <c r="T12" s="51">
        <v>1</v>
      </c>
      <c r="U12" s="51">
        <v>4</v>
      </c>
      <c r="V12" s="52">
        <v>3.666667</v>
      </c>
      <c r="W12" s="52">
        <v>0.016393</v>
      </c>
      <c r="X12" s="52">
        <v>0.0257</v>
      </c>
      <c r="Y12" s="52">
        <v>1.037011</v>
      </c>
      <c r="Z12" s="52">
        <v>0.35</v>
      </c>
      <c r="AA12" s="52">
        <v>0</v>
      </c>
      <c r="AB12" s="80">
        <v>7</v>
      </c>
      <c r="AC12" s="80"/>
      <c r="AD12" s="90"/>
      <c r="AE12" s="83" t="s">
        <v>247</v>
      </c>
      <c r="AF12" s="83" t="s">
        <v>249</v>
      </c>
      <c r="AG12" s="83" t="s">
        <v>274</v>
      </c>
      <c r="AH12" s="83" t="s">
        <v>278</v>
      </c>
      <c r="AI12" s="83" t="s">
        <v>311</v>
      </c>
      <c r="AJ12" s="83">
        <v>0.3591549</v>
      </c>
      <c r="AK12" s="83">
        <v>120</v>
      </c>
      <c r="AL12" s="83"/>
      <c r="AM12" s="83" t="str">
        <f>REPLACE(INDEX(GroupVertices[Group],MATCH(Vertices[[#This Row],[Vertex]],GroupVertices[Vertex],0)),1,1,"")</f>
        <v>1</v>
      </c>
      <c r="AN12" s="51">
        <v>0</v>
      </c>
      <c r="AO12" s="52">
        <v>0</v>
      </c>
      <c r="AP12" s="51">
        <v>0</v>
      </c>
      <c r="AQ12" s="52">
        <v>0</v>
      </c>
      <c r="AR12" s="51">
        <v>0</v>
      </c>
      <c r="AS12" s="52">
        <v>0</v>
      </c>
      <c r="AT12" s="51">
        <v>63</v>
      </c>
      <c r="AU12" s="52">
        <v>100</v>
      </c>
      <c r="AV12" s="51">
        <v>63</v>
      </c>
      <c r="AW12" s="122" t="s">
        <v>1470</v>
      </c>
      <c r="AX12" s="122" t="s">
        <v>1470</v>
      </c>
      <c r="AY12" s="122" t="s">
        <v>1470</v>
      </c>
      <c r="AZ12" s="122" t="s">
        <v>1470</v>
      </c>
      <c r="BA12" s="2"/>
      <c r="BB12" s="3"/>
      <c r="BC12" s="3"/>
      <c r="BD12" s="3"/>
      <c r="BE12" s="3"/>
    </row>
    <row r="13" spans="1:57" ht="29" customHeight="1">
      <c r="A13" s="14" t="s">
        <v>214</v>
      </c>
      <c r="C13" s="15"/>
      <c r="D13" s="15" t="s">
        <v>64</v>
      </c>
      <c r="E13" s="85">
        <v>243.97956067308897</v>
      </c>
      <c r="F13" s="79"/>
      <c r="G13" s="104" t="s">
        <v>246</v>
      </c>
      <c r="H13" s="15"/>
      <c r="I13" s="16" t="s">
        <v>214</v>
      </c>
      <c r="J13" s="67"/>
      <c r="K13" s="67" t="s">
        <v>75</v>
      </c>
      <c r="L13" s="57" t="s">
        <v>293</v>
      </c>
      <c r="M13" s="86">
        <v>41.88669713735867</v>
      </c>
      <c r="N13" s="87">
        <v>1131.8636474609375</v>
      </c>
      <c r="O13" s="87">
        <v>9349.0791015625</v>
      </c>
      <c r="P13" s="78"/>
      <c r="Q13" s="88"/>
      <c r="R13" s="88"/>
      <c r="S13" s="89"/>
      <c r="T13" s="51">
        <v>3</v>
      </c>
      <c r="U13" s="51">
        <v>4</v>
      </c>
      <c r="V13" s="52">
        <v>3.4</v>
      </c>
      <c r="W13" s="52">
        <v>0.016393</v>
      </c>
      <c r="X13" s="52">
        <v>0.031888</v>
      </c>
      <c r="Y13" s="52">
        <v>0.935231</v>
      </c>
      <c r="Z13" s="52">
        <v>0.3</v>
      </c>
      <c r="AA13" s="52">
        <v>0.4</v>
      </c>
      <c r="AB13" s="80">
        <v>23</v>
      </c>
      <c r="AC13" s="80"/>
      <c r="AD13" s="90"/>
      <c r="AE13" s="83" t="s">
        <v>247</v>
      </c>
      <c r="AF13" s="83" t="s">
        <v>262</v>
      </c>
      <c r="AG13" s="83" t="s">
        <v>274</v>
      </c>
      <c r="AH13" s="83" t="s">
        <v>293</v>
      </c>
      <c r="AI13" s="83" t="s">
        <v>326</v>
      </c>
      <c r="AJ13" s="83">
        <v>0.4260081</v>
      </c>
      <c r="AK13" s="83">
        <v>500</v>
      </c>
      <c r="AL13" s="83"/>
      <c r="AM13" s="83" t="str">
        <f>REPLACE(INDEX(GroupVertices[Group],MATCH(Vertices[[#This Row],[Vertex]],GroupVertices[Vertex],0)),1,1,"")</f>
        <v>2</v>
      </c>
      <c r="AN13" s="51">
        <v>11</v>
      </c>
      <c r="AO13" s="52">
        <v>3.9568345323741005</v>
      </c>
      <c r="AP13" s="51">
        <v>3</v>
      </c>
      <c r="AQ13" s="52">
        <v>1.079136690647482</v>
      </c>
      <c r="AR13" s="51">
        <v>0</v>
      </c>
      <c r="AS13" s="52">
        <v>0</v>
      </c>
      <c r="AT13" s="51">
        <v>264</v>
      </c>
      <c r="AU13" s="52">
        <v>94.96402877697842</v>
      </c>
      <c r="AV13" s="51">
        <v>278</v>
      </c>
      <c r="AW13" s="122" t="s">
        <v>1470</v>
      </c>
      <c r="AX13" s="122" t="s">
        <v>1470</v>
      </c>
      <c r="AY13" s="122" t="s">
        <v>1470</v>
      </c>
      <c r="AZ13" s="122" t="s">
        <v>1470</v>
      </c>
      <c r="BA13" s="2"/>
      <c r="BB13" s="3"/>
      <c r="BC13" s="3"/>
      <c r="BD13" s="3"/>
      <c r="BE13" s="3"/>
    </row>
    <row r="14" spans="1:57" ht="29" customHeight="1">
      <c r="A14" s="14" t="s">
        <v>213</v>
      </c>
      <c r="C14" s="15"/>
      <c r="D14" s="15" t="s">
        <v>64</v>
      </c>
      <c r="E14" s="85">
        <v>226.7727740193924</v>
      </c>
      <c r="F14" s="79"/>
      <c r="G14" s="104" t="str">
        <f>HYPERLINK("https://upload.wikimedia.org/wikipedia/commons/f/f3/Seal_of_the_United_States_Supreme_Court.svg")</f>
        <v>https://upload.wikimedia.org/wikipedia/commons/f/f3/Seal_of_the_United_States_Supreme_Court.svg</v>
      </c>
      <c r="H14" s="15"/>
      <c r="I14" s="16" t="s">
        <v>213</v>
      </c>
      <c r="J14" s="67"/>
      <c r="K14" s="67" t="s">
        <v>75</v>
      </c>
      <c r="L14" s="107" t="s">
        <v>290</v>
      </c>
      <c r="M14" s="86">
        <v>37.076497474140005</v>
      </c>
      <c r="N14" s="87">
        <v>905.9171752929688</v>
      </c>
      <c r="O14" s="87">
        <v>5032.71240234375</v>
      </c>
      <c r="P14" s="78"/>
      <c r="Q14" s="88"/>
      <c r="R14" s="88"/>
      <c r="S14" s="89"/>
      <c r="T14" s="51">
        <v>5</v>
      </c>
      <c r="U14" s="51">
        <v>2</v>
      </c>
      <c r="V14" s="52">
        <v>3</v>
      </c>
      <c r="W14" s="52">
        <v>0.016393</v>
      </c>
      <c r="X14" s="52">
        <v>0.030582</v>
      </c>
      <c r="Y14" s="52">
        <v>0.934418</v>
      </c>
      <c r="Z14" s="52">
        <v>0.3</v>
      </c>
      <c r="AA14" s="52">
        <v>0.4</v>
      </c>
      <c r="AB14" s="80">
        <v>19</v>
      </c>
      <c r="AC14" s="80"/>
      <c r="AD14" s="90"/>
      <c r="AE14" s="83" t="s">
        <v>247</v>
      </c>
      <c r="AF14" s="83" t="s">
        <v>259</v>
      </c>
      <c r="AG14" s="83" t="s">
        <v>274</v>
      </c>
      <c r="AH14" s="83" t="s">
        <v>290</v>
      </c>
      <c r="AI14" s="83" t="s">
        <v>323</v>
      </c>
      <c r="AJ14" s="83">
        <v>0.3401121</v>
      </c>
      <c r="AK14" s="83">
        <v>496</v>
      </c>
      <c r="AL14" s="83"/>
      <c r="AM14" s="83" t="str">
        <f>REPLACE(INDEX(GroupVertices[Group],MATCH(Vertices[[#This Row],[Vertex]],GroupVertices[Vertex],0)),1,1,"")</f>
        <v>2</v>
      </c>
      <c r="AN14" s="51">
        <v>1</v>
      </c>
      <c r="AO14" s="52">
        <v>0.8849557522123894</v>
      </c>
      <c r="AP14" s="51">
        <v>7</v>
      </c>
      <c r="AQ14" s="52">
        <v>6.1946902654867255</v>
      </c>
      <c r="AR14" s="51">
        <v>0</v>
      </c>
      <c r="AS14" s="52">
        <v>0</v>
      </c>
      <c r="AT14" s="51">
        <v>105</v>
      </c>
      <c r="AU14" s="52">
        <v>92.92035398230088</v>
      </c>
      <c r="AV14" s="51">
        <v>113</v>
      </c>
      <c r="AW14" s="122" t="s">
        <v>1470</v>
      </c>
      <c r="AX14" s="122" t="s">
        <v>1470</v>
      </c>
      <c r="AY14" s="122" t="s">
        <v>1470</v>
      </c>
      <c r="AZ14" s="122" t="s">
        <v>1470</v>
      </c>
      <c r="BA14" s="2"/>
      <c r="BB14" s="3"/>
      <c r="BC14" s="3"/>
      <c r="BD14" s="3"/>
      <c r="BE14" s="3"/>
    </row>
    <row r="15" spans="1:57" ht="29" customHeight="1">
      <c r="A15" s="14" t="s">
        <v>210</v>
      </c>
      <c r="C15" s="15"/>
      <c r="D15" s="15" t="s">
        <v>64</v>
      </c>
      <c r="E15" s="85">
        <v>192.22333632968116</v>
      </c>
      <c r="F15" s="79"/>
      <c r="G15" s="104" t="str">
        <f>HYPERLINK("https://upload.wikimedia.org/wikipedia/commons/b/b1/Official_Presidential_portrait_of_Thomas_Jefferson_%28by_Rembrandt_Peale%2C_1800%29%28cropped%29.jpg")</f>
        <v>https://upload.wikimedia.org/wikipedia/commons/b/b1/Official_Presidential_portrait_of_Thomas_Jefferson_%28by_Rembrandt_Peale%2C_1800%29%28cropped%29.jpg</v>
      </c>
      <c r="H15" s="15"/>
      <c r="I15" s="16" t="s">
        <v>210</v>
      </c>
      <c r="J15" s="67"/>
      <c r="K15" s="67" t="s">
        <v>75</v>
      </c>
      <c r="L15" s="57" t="s">
        <v>287</v>
      </c>
      <c r="M15" s="86">
        <v>29.05949402694251</v>
      </c>
      <c r="N15" s="87">
        <v>5575.20947265625</v>
      </c>
      <c r="O15" s="87">
        <v>3684.2197265625</v>
      </c>
      <c r="P15" s="78"/>
      <c r="Q15" s="88"/>
      <c r="R15" s="88"/>
      <c r="S15" s="89"/>
      <c r="T15" s="51">
        <v>5</v>
      </c>
      <c r="U15" s="51">
        <v>3</v>
      </c>
      <c r="V15" s="52">
        <v>2.333333</v>
      </c>
      <c r="W15" s="52">
        <v>0.016393</v>
      </c>
      <c r="X15" s="52">
        <v>0.036475</v>
      </c>
      <c r="Y15" s="52">
        <v>1.09519</v>
      </c>
      <c r="Z15" s="52">
        <v>0.4</v>
      </c>
      <c r="AA15" s="52">
        <v>0.2</v>
      </c>
      <c r="AB15" s="80">
        <v>16</v>
      </c>
      <c r="AC15" s="80"/>
      <c r="AD15" s="90"/>
      <c r="AE15" s="83" t="s">
        <v>247</v>
      </c>
      <c r="AF15" s="83" t="s">
        <v>256</v>
      </c>
      <c r="AG15" s="83" t="s">
        <v>274</v>
      </c>
      <c r="AH15" s="83" t="s">
        <v>287</v>
      </c>
      <c r="AI15" s="83" t="s">
        <v>320</v>
      </c>
      <c r="AJ15" s="83">
        <v>0.508058</v>
      </c>
      <c r="AK15" s="83">
        <v>500</v>
      </c>
      <c r="AL15" s="83"/>
      <c r="AM15" s="83" t="str">
        <f>REPLACE(INDEX(GroupVertices[Group],MATCH(Vertices[[#This Row],[Vertex]],GroupVertices[Vertex],0)),1,1,"")</f>
        <v>4</v>
      </c>
      <c r="AN15" s="51">
        <v>17</v>
      </c>
      <c r="AO15" s="52">
        <v>2.6984126984126986</v>
      </c>
      <c r="AP15" s="51">
        <v>16</v>
      </c>
      <c r="AQ15" s="52">
        <v>2.5396825396825395</v>
      </c>
      <c r="AR15" s="51">
        <v>0</v>
      </c>
      <c r="AS15" s="52">
        <v>0</v>
      </c>
      <c r="AT15" s="51">
        <v>597</v>
      </c>
      <c r="AU15" s="52">
        <v>94.76190476190476</v>
      </c>
      <c r="AV15" s="51">
        <v>630</v>
      </c>
      <c r="AW15" s="122" t="s">
        <v>1470</v>
      </c>
      <c r="AX15" s="122" t="s">
        <v>1470</v>
      </c>
      <c r="AY15" s="122" t="s">
        <v>1470</v>
      </c>
      <c r="AZ15" s="122" t="s">
        <v>1470</v>
      </c>
      <c r="BA15" s="2"/>
      <c r="BB15" s="3"/>
      <c r="BC15" s="3"/>
      <c r="BD15" s="3"/>
      <c r="BE15" s="3"/>
    </row>
    <row r="16" spans="1:57" ht="29" customHeight="1">
      <c r="A16" s="14" t="s">
        <v>225</v>
      </c>
      <c r="C16" s="15"/>
      <c r="D16" s="15" t="s">
        <v>64</v>
      </c>
      <c r="E16" s="85">
        <v>171.03151148734662</v>
      </c>
      <c r="F16" s="79"/>
      <c r="G16" s="104" t="str">
        <f>HYPERLINK("https://upload.wikimedia.org/wikipedia/commons/8/82/Time_Saving_Truth_from_Falsehood_and_Envy.jpg")</f>
        <v>https://upload.wikimedia.org/wikipedia/commons/8/82/Time_Saving_Truth_from_Falsehood_and_Envy.jpg</v>
      </c>
      <c r="H16" s="15"/>
      <c r="I16" s="16" t="s">
        <v>225</v>
      </c>
      <c r="J16" s="67"/>
      <c r="K16" s="67" t="s">
        <v>75</v>
      </c>
      <c r="L16" s="57" t="s">
        <v>275</v>
      </c>
      <c r="M16" s="86">
        <v>25.050998316093338</v>
      </c>
      <c r="N16" s="87">
        <v>5636.05908203125</v>
      </c>
      <c r="O16" s="87">
        <v>740.738525390625</v>
      </c>
      <c r="P16" s="78"/>
      <c r="Q16" s="88"/>
      <c r="R16" s="88"/>
      <c r="S16" s="89"/>
      <c r="T16" s="51">
        <v>3</v>
      </c>
      <c r="U16" s="51">
        <v>1</v>
      </c>
      <c r="V16" s="52">
        <v>2</v>
      </c>
      <c r="W16" s="52">
        <v>0.016129</v>
      </c>
      <c r="X16" s="52">
        <v>0.023265</v>
      </c>
      <c r="Y16" s="52">
        <v>0.848711</v>
      </c>
      <c r="Z16" s="52">
        <v>0.3333333333333333</v>
      </c>
      <c r="AA16" s="52">
        <v>0</v>
      </c>
      <c r="AB16" s="80">
        <v>4</v>
      </c>
      <c r="AC16" s="80"/>
      <c r="AD16" s="90"/>
      <c r="AE16" s="83" t="s">
        <v>247</v>
      </c>
      <c r="AF16" s="106" t="str">
        <f>HYPERLINK("http://en.wikipedia.org/wiki/truth")</f>
        <v>http://en.wikipedia.org/wiki/truth</v>
      </c>
      <c r="AG16" s="83" t="s">
        <v>274</v>
      </c>
      <c r="AH16" s="83" t="s">
        <v>275</v>
      </c>
      <c r="AI16" s="83" t="s">
        <v>308</v>
      </c>
      <c r="AJ16" s="83">
        <v>0.3953236</v>
      </c>
      <c r="AK16" s="83">
        <v>500</v>
      </c>
      <c r="AL16" s="83"/>
      <c r="AM16" s="83" t="str">
        <f>REPLACE(INDEX(GroupVertices[Group],MATCH(Vertices[[#This Row],[Vertex]],GroupVertices[Vertex],0)),1,1,"")</f>
        <v>4</v>
      </c>
      <c r="AN16" s="51">
        <v>1</v>
      </c>
      <c r="AO16" s="52">
        <v>0.37735849056603776</v>
      </c>
      <c r="AP16" s="51">
        <v>5</v>
      </c>
      <c r="AQ16" s="52">
        <v>1.8867924528301887</v>
      </c>
      <c r="AR16" s="51">
        <v>0</v>
      </c>
      <c r="AS16" s="52">
        <v>0</v>
      </c>
      <c r="AT16" s="51">
        <v>259</v>
      </c>
      <c r="AU16" s="52">
        <v>97.73584905660377</v>
      </c>
      <c r="AV16" s="51">
        <v>265</v>
      </c>
      <c r="AW16" s="122" t="s">
        <v>1470</v>
      </c>
      <c r="AX16" s="122" t="s">
        <v>1470</v>
      </c>
      <c r="AY16" s="122" t="s">
        <v>1470</v>
      </c>
      <c r="AZ16" s="122" t="s">
        <v>1470</v>
      </c>
      <c r="BA16" s="2"/>
      <c r="BB16" s="3"/>
      <c r="BC16" s="3"/>
      <c r="BD16" s="3"/>
      <c r="BE16" s="3"/>
    </row>
    <row r="17" spans="1:57" ht="29" customHeight="1">
      <c r="A17" s="14" t="s">
        <v>206</v>
      </c>
      <c r="C17" s="15"/>
      <c r="D17" s="15" t="s">
        <v>64</v>
      </c>
      <c r="E17" s="85">
        <v>171.03151148734662</v>
      </c>
      <c r="F17" s="79"/>
      <c r="G17" s="104" t="str">
        <f>HYPERLINK("https://upload.wikimedia.org/wikipedia/commons/6/63/People_praying_at_Erawan_Shrine_2018.jpg")</f>
        <v>https://upload.wikimedia.org/wikipedia/commons/6/63/People_praying_at_Erawan_Shrine_2018.jpg</v>
      </c>
      <c r="H17" s="15"/>
      <c r="I17" s="16" t="s">
        <v>206</v>
      </c>
      <c r="J17" s="67"/>
      <c r="K17" s="67" t="s">
        <v>75</v>
      </c>
      <c r="L17" s="57" t="s">
        <v>282</v>
      </c>
      <c r="M17" s="86">
        <v>25.050998316093338</v>
      </c>
      <c r="N17" s="87">
        <v>7166.92138671875</v>
      </c>
      <c r="O17" s="87">
        <v>3343.54345703125</v>
      </c>
      <c r="P17" s="78"/>
      <c r="Q17" s="88"/>
      <c r="R17" s="88"/>
      <c r="S17" s="89"/>
      <c r="T17" s="51">
        <v>2</v>
      </c>
      <c r="U17" s="51">
        <v>2</v>
      </c>
      <c r="V17" s="52">
        <v>2</v>
      </c>
      <c r="W17" s="52">
        <v>0.016129</v>
      </c>
      <c r="X17" s="52">
        <v>0.025721</v>
      </c>
      <c r="Y17" s="52">
        <v>0.790081</v>
      </c>
      <c r="Z17" s="52">
        <v>0.3333333333333333</v>
      </c>
      <c r="AA17" s="52">
        <v>0</v>
      </c>
      <c r="AB17" s="80">
        <v>11</v>
      </c>
      <c r="AC17" s="80"/>
      <c r="AD17" s="90"/>
      <c r="AE17" s="83" t="s">
        <v>247</v>
      </c>
      <c r="AF17" s="83" t="s">
        <v>252</v>
      </c>
      <c r="AG17" s="83" t="s">
        <v>274</v>
      </c>
      <c r="AH17" s="83" t="s">
        <v>282</v>
      </c>
      <c r="AI17" s="83" t="s">
        <v>315</v>
      </c>
      <c r="AJ17" s="83">
        <v>0.4409069</v>
      </c>
      <c r="AK17" s="83">
        <v>500</v>
      </c>
      <c r="AL17" s="83"/>
      <c r="AM17" s="83" t="str">
        <f>REPLACE(INDEX(GroupVertices[Group],MATCH(Vertices[[#This Row],[Vertex]],GroupVertices[Vertex],0)),1,1,"")</f>
        <v>4</v>
      </c>
      <c r="AN17" s="51">
        <v>14</v>
      </c>
      <c r="AO17" s="52">
        <v>8.9171974522293</v>
      </c>
      <c r="AP17" s="51">
        <v>1</v>
      </c>
      <c r="AQ17" s="52">
        <v>0.6369426751592356</v>
      </c>
      <c r="AR17" s="51">
        <v>0</v>
      </c>
      <c r="AS17" s="52">
        <v>0</v>
      </c>
      <c r="AT17" s="51">
        <v>142</v>
      </c>
      <c r="AU17" s="52">
        <v>90.44585987261146</v>
      </c>
      <c r="AV17" s="51">
        <v>157</v>
      </c>
      <c r="AW17" s="122" t="s">
        <v>1470</v>
      </c>
      <c r="AX17" s="122" t="s">
        <v>1470</v>
      </c>
      <c r="AY17" s="122" t="s">
        <v>1470</v>
      </c>
      <c r="AZ17" s="122" t="s">
        <v>1470</v>
      </c>
      <c r="BA17" s="2"/>
      <c r="BB17" s="3"/>
      <c r="BC17" s="3"/>
      <c r="BD17" s="3"/>
      <c r="BE17" s="3"/>
    </row>
    <row r="18" spans="1:57" ht="29" customHeight="1">
      <c r="A18" s="14" t="s">
        <v>207</v>
      </c>
      <c r="C18" s="15"/>
      <c r="D18" s="15" t="s">
        <v>64</v>
      </c>
      <c r="E18" s="85">
        <v>171.03151148734662</v>
      </c>
      <c r="F18" s="79"/>
      <c r="G18" s="104" t="str">
        <f>HYPERLINK("https://upload.wikimedia.org/wikipedia/commons/f/f5/16_religionist_symbols.png")</f>
        <v>https://upload.wikimedia.org/wikipedia/commons/f/f5/16_religionist_symbols.png</v>
      </c>
      <c r="H18" s="15"/>
      <c r="I18" s="16" t="s">
        <v>207</v>
      </c>
      <c r="J18" s="67"/>
      <c r="K18" s="67" t="s">
        <v>75</v>
      </c>
      <c r="L18" s="107" t="s">
        <v>283</v>
      </c>
      <c r="M18" s="86">
        <v>25.050998316093338</v>
      </c>
      <c r="N18" s="87">
        <v>5938.24462890625</v>
      </c>
      <c r="O18" s="87">
        <v>2331.60791015625</v>
      </c>
      <c r="P18" s="78"/>
      <c r="Q18" s="88"/>
      <c r="R18" s="88"/>
      <c r="S18" s="89"/>
      <c r="T18" s="51">
        <v>2</v>
      </c>
      <c r="U18" s="51">
        <v>2</v>
      </c>
      <c r="V18" s="52">
        <v>2</v>
      </c>
      <c r="W18" s="52">
        <v>0.016129</v>
      </c>
      <c r="X18" s="52">
        <v>0.024278</v>
      </c>
      <c r="Y18" s="52">
        <v>0.816519</v>
      </c>
      <c r="Z18" s="52">
        <v>0.3333333333333333</v>
      </c>
      <c r="AA18" s="52">
        <v>0</v>
      </c>
      <c r="AB18" s="80">
        <v>12</v>
      </c>
      <c r="AC18" s="80"/>
      <c r="AD18" s="90"/>
      <c r="AE18" s="83" t="s">
        <v>247</v>
      </c>
      <c r="AF18" s="106" t="str">
        <f>HYPERLINK("http://en.wikipedia.org/wiki/religion")</f>
        <v>http://en.wikipedia.org/wiki/religion</v>
      </c>
      <c r="AG18" s="83" t="s">
        <v>274</v>
      </c>
      <c r="AH18" s="83" t="s">
        <v>283</v>
      </c>
      <c r="AI18" s="83" t="s">
        <v>316</v>
      </c>
      <c r="AJ18" s="83">
        <v>0.5707711</v>
      </c>
      <c r="AK18" s="83">
        <v>500</v>
      </c>
      <c r="AL18" s="83"/>
      <c r="AM18" s="83" t="str">
        <f>REPLACE(INDEX(GroupVertices[Group],MATCH(Vertices[[#This Row],[Vertex]],GroupVertices[Vertex],0)),1,1,"")</f>
        <v>4</v>
      </c>
      <c r="AN18" s="51">
        <v>7</v>
      </c>
      <c r="AO18" s="52">
        <v>2.4054982817869415</v>
      </c>
      <c r="AP18" s="51">
        <v>0</v>
      </c>
      <c r="AQ18" s="52">
        <v>0</v>
      </c>
      <c r="AR18" s="51">
        <v>0</v>
      </c>
      <c r="AS18" s="52">
        <v>0</v>
      </c>
      <c r="AT18" s="51">
        <v>284</v>
      </c>
      <c r="AU18" s="52">
        <v>97.59450171821305</v>
      </c>
      <c r="AV18" s="51">
        <v>291</v>
      </c>
      <c r="AW18" s="122" t="s">
        <v>1470</v>
      </c>
      <c r="AX18" s="122" t="s">
        <v>1470</v>
      </c>
      <c r="AY18" s="122" t="s">
        <v>1470</v>
      </c>
      <c r="AZ18" s="122" t="s">
        <v>1470</v>
      </c>
      <c r="BA18" s="2"/>
      <c r="BB18" s="3"/>
      <c r="BC18" s="3"/>
      <c r="BD18" s="3"/>
      <c r="BE18" s="3"/>
    </row>
    <row r="19" spans="1:57" ht="29" customHeight="1">
      <c r="A19" s="14" t="s">
        <v>232</v>
      </c>
      <c r="C19" s="15"/>
      <c r="D19" s="15" t="s">
        <v>64</v>
      </c>
      <c r="E19" s="85">
        <v>171.03151148734662</v>
      </c>
      <c r="F19" s="79"/>
      <c r="G19" s="104" t="str">
        <f>HYPERLINK("https://upload.wikimedia.org/wikipedia/commons/7/76/2006_AEGold_Proof_Obv.png")</f>
        <v>https://upload.wikimedia.org/wikipedia/commons/7/76/2006_AEGold_Proof_Obv.png</v>
      </c>
      <c r="H19" s="15"/>
      <c r="I19" s="16" t="s">
        <v>232</v>
      </c>
      <c r="J19" s="67"/>
      <c r="K19" s="67" t="s">
        <v>75</v>
      </c>
      <c r="L19" s="57" t="s">
        <v>286</v>
      </c>
      <c r="M19" s="86">
        <v>25.050998316093338</v>
      </c>
      <c r="N19" s="87">
        <v>5730.84521484375</v>
      </c>
      <c r="O19" s="87">
        <v>8214.240234375</v>
      </c>
      <c r="P19" s="78"/>
      <c r="Q19" s="88"/>
      <c r="R19" s="88"/>
      <c r="S19" s="89"/>
      <c r="T19" s="51">
        <v>4</v>
      </c>
      <c r="U19" s="51">
        <v>0</v>
      </c>
      <c r="V19" s="52">
        <v>2</v>
      </c>
      <c r="W19" s="52">
        <v>0.016129</v>
      </c>
      <c r="X19" s="52">
        <v>0.024544</v>
      </c>
      <c r="Y19" s="52">
        <v>0.821803</v>
      </c>
      <c r="Z19" s="52">
        <v>0.3333333333333333</v>
      </c>
      <c r="AA19" s="52">
        <v>0</v>
      </c>
      <c r="AB19" s="80">
        <v>15</v>
      </c>
      <c r="AC19" s="80"/>
      <c r="AD19" s="90"/>
      <c r="AE19" s="83" t="s">
        <v>247</v>
      </c>
      <c r="AF19" s="83" t="s">
        <v>255</v>
      </c>
      <c r="AG19" s="83" t="s">
        <v>274</v>
      </c>
      <c r="AH19" s="83" t="s">
        <v>286</v>
      </c>
      <c r="AI19" s="83" t="s">
        <v>319</v>
      </c>
      <c r="AJ19" s="83">
        <v>0.3968854</v>
      </c>
      <c r="AK19" s="83">
        <v>500</v>
      </c>
      <c r="AL19" s="83"/>
      <c r="AM19" s="83" t="str">
        <f>REPLACE(INDEX(GroupVertices[Group],MATCH(Vertices[[#This Row],[Vertex]],GroupVertices[Vertex],0)),1,1,"")</f>
        <v>3</v>
      </c>
      <c r="AN19" s="51">
        <v>20</v>
      </c>
      <c r="AO19" s="52">
        <v>6.944444444444445</v>
      </c>
      <c r="AP19" s="51">
        <v>3</v>
      </c>
      <c r="AQ19" s="52">
        <v>1.0416666666666667</v>
      </c>
      <c r="AR19" s="51">
        <v>0</v>
      </c>
      <c r="AS19" s="52">
        <v>0</v>
      </c>
      <c r="AT19" s="51">
        <v>265</v>
      </c>
      <c r="AU19" s="52">
        <v>92.01388888888889</v>
      </c>
      <c r="AV19" s="51">
        <v>288</v>
      </c>
      <c r="AW19" s="51"/>
      <c r="AX19" s="51"/>
      <c r="AY19" s="51"/>
      <c r="AZ19" s="51"/>
      <c r="BA19" s="2"/>
      <c r="BB19" s="3"/>
      <c r="BC19" s="3"/>
      <c r="BD19" s="3"/>
      <c r="BE19" s="3"/>
    </row>
    <row r="20" spans="1:57" ht="29" customHeight="1">
      <c r="A20" s="14" t="s">
        <v>212</v>
      </c>
      <c r="C20" s="15"/>
      <c r="D20" s="15" t="s">
        <v>64</v>
      </c>
      <c r="E20" s="85">
        <v>121.99767037224902</v>
      </c>
      <c r="F20" s="79"/>
      <c r="G20" s="104" t="str">
        <f>HYPERLINK("https://upload.wikimedia.org/wikipedia/commons/5/5c/Great_Seal_of_the_United_States_%28obverse%29.svg")</f>
        <v>https://upload.wikimedia.org/wikipedia/commons/5/5c/Great_Seal_of_the_United_States_%28obverse%29.svg</v>
      </c>
      <c r="H20" s="15"/>
      <c r="I20" s="16" t="s">
        <v>212</v>
      </c>
      <c r="J20" s="67"/>
      <c r="K20" s="67" t="s">
        <v>75</v>
      </c>
      <c r="L20" s="57" t="s">
        <v>292</v>
      </c>
      <c r="M20" s="86">
        <v>17.835698821265336</v>
      </c>
      <c r="N20" s="87">
        <v>417.46417236328125</v>
      </c>
      <c r="O20" s="87">
        <v>2550.39208984375</v>
      </c>
      <c r="P20" s="78"/>
      <c r="Q20" s="88"/>
      <c r="R20" s="88"/>
      <c r="S20" s="89"/>
      <c r="T20" s="51">
        <v>3</v>
      </c>
      <c r="U20" s="51">
        <v>3</v>
      </c>
      <c r="V20" s="52">
        <v>1.4</v>
      </c>
      <c r="W20" s="52">
        <v>0.016393</v>
      </c>
      <c r="X20" s="52">
        <v>0.032674</v>
      </c>
      <c r="Y20" s="52">
        <v>0.928211</v>
      </c>
      <c r="Z20" s="52">
        <v>0.4</v>
      </c>
      <c r="AA20" s="52">
        <v>0.2</v>
      </c>
      <c r="AB20" s="80">
        <v>22</v>
      </c>
      <c r="AC20" s="80"/>
      <c r="AD20" s="90"/>
      <c r="AE20" s="83" t="s">
        <v>247</v>
      </c>
      <c r="AF20" s="83" t="s">
        <v>261</v>
      </c>
      <c r="AG20" s="83" t="s">
        <v>274</v>
      </c>
      <c r="AH20" s="83" t="s">
        <v>292</v>
      </c>
      <c r="AI20" s="83" t="s">
        <v>325</v>
      </c>
      <c r="AJ20" s="83">
        <v>0.3734345</v>
      </c>
      <c r="AK20" s="83">
        <v>500</v>
      </c>
      <c r="AL20" s="83"/>
      <c r="AM20" s="83" t="str">
        <f>REPLACE(INDEX(GroupVertices[Group],MATCH(Vertices[[#This Row],[Vertex]],GroupVertices[Vertex],0)),1,1,"")</f>
        <v>2</v>
      </c>
      <c r="AN20" s="51">
        <v>2</v>
      </c>
      <c r="AO20" s="52">
        <v>0.7220216606498195</v>
      </c>
      <c r="AP20" s="51">
        <v>10</v>
      </c>
      <c r="AQ20" s="52">
        <v>3.6101083032490973</v>
      </c>
      <c r="AR20" s="51">
        <v>0</v>
      </c>
      <c r="AS20" s="52">
        <v>0</v>
      </c>
      <c r="AT20" s="51">
        <v>265</v>
      </c>
      <c r="AU20" s="52">
        <v>95.66787003610108</v>
      </c>
      <c r="AV20" s="51">
        <v>277</v>
      </c>
      <c r="AW20" s="122" t="s">
        <v>1470</v>
      </c>
      <c r="AX20" s="122" t="s">
        <v>1470</v>
      </c>
      <c r="AY20" s="122" t="s">
        <v>1470</v>
      </c>
      <c r="AZ20" s="122" t="s">
        <v>1470</v>
      </c>
      <c r="BA20" s="2"/>
      <c r="BB20" s="3"/>
      <c r="BC20" s="3"/>
      <c r="BD20" s="3"/>
      <c r="BE20" s="3"/>
    </row>
    <row r="21" spans="1:57" ht="29" customHeight="1">
      <c r="A21" s="14" t="s">
        <v>208</v>
      </c>
      <c r="C21" s="15"/>
      <c r="D21" s="15" t="s">
        <v>64</v>
      </c>
      <c r="E21" s="85">
        <v>75.74119379462857</v>
      </c>
      <c r="F21" s="79"/>
      <c r="G21" s="104" t="str">
        <f>HYPERLINK("https://upload.wikimedia.org/wikipedia/commons/f/f3/Seal_of_the_United_States_Supreme_Court.svg")</f>
        <v>https://upload.wikimedia.org/wikipedia/commons/f/f3/Seal_of_the_United_States_Supreme_Court.svg</v>
      </c>
      <c r="H21" s="15"/>
      <c r="I21" s="16" t="s">
        <v>208</v>
      </c>
      <c r="J21" s="67"/>
      <c r="K21" s="67" t="s">
        <v>75</v>
      </c>
      <c r="L21" s="107" t="s">
        <v>284</v>
      </c>
      <c r="M21" s="86">
        <v>13.025499158046669</v>
      </c>
      <c r="N21" s="87">
        <v>5374.1396484375</v>
      </c>
      <c r="O21" s="87">
        <v>6211.5791015625</v>
      </c>
      <c r="P21" s="78"/>
      <c r="Q21" s="88"/>
      <c r="R21" s="88"/>
      <c r="S21" s="89"/>
      <c r="T21" s="51">
        <v>1</v>
      </c>
      <c r="U21" s="51">
        <v>2</v>
      </c>
      <c r="V21" s="52">
        <v>1</v>
      </c>
      <c r="W21" s="52">
        <v>0.015873</v>
      </c>
      <c r="X21" s="52">
        <v>0.023663</v>
      </c>
      <c r="Y21" s="52">
        <v>0.628656</v>
      </c>
      <c r="Z21" s="52">
        <v>0.3333333333333333</v>
      </c>
      <c r="AA21" s="52">
        <v>0</v>
      </c>
      <c r="AB21" s="80">
        <v>13</v>
      </c>
      <c r="AC21" s="80"/>
      <c r="AD21" s="90"/>
      <c r="AE21" s="83" t="s">
        <v>247</v>
      </c>
      <c r="AF21" s="83" t="s">
        <v>253</v>
      </c>
      <c r="AG21" s="83" t="s">
        <v>274</v>
      </c>
      <c r="AH21" s="83" t="s">
        <v>284</v>
      </c>
      <c r="AI21" s="83" t="s">
        <v>317</v>
      </c>
      <c r="AJ21" s="83">
        <v>0.4528854</v>
      </c>
      <c r="AK21" s="83">
        <v>74</v>
      </c>
      <c r="AL21" s="83"/>
      <c r="AM21" s="83" t="str">
        <f>REPLACE(INDEX(GroupVertices[Group],MATCH(Vertices[[#This Row],[Vertex]],GroupVertices[Vertex],0)),1,1,"")</f>
        <v>3</v>
      </c>
      <c r="AN21" s="51">
        <v>3</v>
      </c>
      <c r="AO21" s="52">
        <v>5.357142857142857</v>
      </c>
      <c r="AP21" s="51">
        <v>1</v>
      </c>
      <c r="AQ21" s="52">
        <v>1.7857142857142858</v>
      </c>
      <c r="AR21" s="51">
        <v>0</v>
      </c>
      <c r="AS21" s="52">
        <v>0</v>
      </c>
      <c r="AT21" s="51">
        <v>52</v>
      </c>
      <c r="AU21" s="52">
        <v>92.85714285714286</v>
      </c>
      <c r="AV21" s="51">
        <v>56</v>
      </c>
      <c r="AW21" s="122" t="s">
        <v>1470</v>
      </c>
      <c r="AX21" s="122" t="s">
        <v>1470</v>
      </c>
      <c r="AY21" s="122" t="s">
        <v>1470</v>
      </c>
      <c r="AZ21" s="122" t="s">
        <v>1470</v>
      </c>
      <c r="BA21" s="2"/>
      <c r="BB21" s="3"/>
      <c r="BC21" s="3"/>
      <c r="BD21" s="3"/>
      <c r="BE21" s="3"/>
    </row>
    <row r="22" spans="1:57" ht="29" customHeight="1">
      <c r="A22" s="14" t="s">
        <v>205</v>
      </c>
      <c r="C22" s="15"/>
      <c r="D22" s="15" t="s">
        <v>64</v>
      </c>
      <c r="E22" s="85">
        <v>20</v>
      </c>
      <c r="F22" s="79"/>
      <c r="G22" s="104" t="str">
        <f>HYPERLINK("https://upload.wikimedia.org/wikipedia/commons/c/c3/PrintMus_038.jpg")</f>
        <v>https://upload.wikimedia.org/wikipedia/commons/c/c3/PrintMus_038.jpg</v>
      </c>
      <c r="H22" s="15"/>
      <c r="I22" s="16" t="s">
        <v>205</v>
      </c>
      <c r="J22" s="67"/>
      <c r="K22" s="67" t="s">
        <v>75</v>
      </c>
      <c r="L22" s="57" t="s">
        <v>280</v>
      </c>
      <c r="M22" s="86">
        <v>9.0170034471975</v>
      </c>
      <c r="N22" s="87">
        <v>3750.259521484375</v>
      </c>
      <c r="O22" s="87">
        <v>9232.0517578125</v>
      </c>
      <c r="P22" s="78"/>
      <c r="Q22" s="88"/>
      <c r="R22" s="88"/>
      <c r="S22" s="89"/>
      <c r="T22" s="51">
        <v>3</v>
      </c>
      <c r="U22" s="51">
        <v>2</v>
      </c>
      <c r="V22" s="52">
        <v>0.666667</v>
      </c>
      <c r="W22" s="52">
        <v>0.016129</v>
      </c>
      <c r="X22" s="52">
        <v>0.023844</v>
      </c>
      <c r="Y22" s="52">
        <v>0.831426</v>
      </c>
      <c r="Z22" s="52">
        <v>0.4166666666666667</v>
      </c>
      <c r="AA22" s="52">
        <v>0.25</v>
      </c>
      <c r="AB22" s="80">
        <v>9</v>
      </c>
      <c r="AC22" s="80"/>
      <c r="AD22" s="90"/>
      <c r="AE22" s="83" t="s">
        <v>247</v>
      </c>
      <c r="AF22" s="83" t="s">
        <v>251</v>
      </c>
      <c r="AG22" s="83" t="s">
        <v>274</v>
      </c>
      <c r="AH22" s="83" t="s">
        <v>280</v>
      </c>
      <c r="AI22" s="83" t="s">
        <v>313</v>
      </c>
      <c r="AJ22" s="83">
        <v>0.4331775</v>
      </c>
      <c r="AK22" s="83">
        <v>500</v>
      </c>
      <c r="AL22" s="83"/>
      <c r="AM22" s="83" t="str">
        <f>REPLACE(INDEX(GroupVertices[Group],MATCH(Vertices[[#This Row],[Vertex]],GroupVertices[Vertex],0)),1,1,"")</f>
        <v>1</v>
      </c>
      <c r="AN22" s="51">
        <v>11</v>
      </c>
      <c r="AO22" s="52">
        <v>2.7918781725888326</v>
      </c>
      <c r="AP22" s="51">
        <v>3</v>
      </c>
      <c r="AQ22" s="52">
        <v>0.7614213197969543</v>
      </c>
      <c r="AR22" s="51">
        <v>0</v>
      </c>
      <c r="AS22" s="52">
        <v>0</v>
      </c>
      <c r="AT22" s="51">
        <v>380</v>
      </c>
      <c r="AU22" s="52">
        <v>96.44670050761421</v>
      </c>
      <c r="AV22" s="51">
        <v>394</v>
      </c>
      <c r="AW22" s="122" t="s">
        <v>1470</v>
      </c>
      <c r="AX22" s="122" t="s">
        <v>1470</v>
      </c>
      <c r="AY22" s="122" t="s">
        <v>1470</v>
      </c>
      <c r="AZ22" s="122" t="s">
        <v>1470</v>
      </c>
      <c r="BA22" s="2"/>
      <c r="BB22" s="3"/>
      <c r="BC22" s="3"/>
      <c r="BD22" s="3"/>
      <c r="BE22" s="3"/>
    </row>
    <row r="23" spans="1:57" ht="29" customHeight="1">
      <c r="A23" s="14" t="s">
        <v>211</v>
      </c>
      <c r="C23" s="15"/>
      <c r="D23" s="15" t="s">
        <v>64</v>
      </c>
      <c r="E23" s="85">
        <v>20</v>
      </c>
      <c r="F23" s="79"/>
      <c r="G23" s="104" t="str">
        <f>HYPERLINK("https://upload.wikimedia.org/wikipedia/commons/3/36/Seal_of_the_President_of_the_United_States.svg")</f>
        <v>https://upload.wikimedia.org/wikipedia/commons/3/36/Seal_of_the_President_of_the_United_States.svg</v>
      </c>
      <c r="H23" s="15"/>
      <c r="I23" s="16" t="s">
        <v>211</v>
      </c>
      <c r="J23" s="67"/>
      <c r="K23" s="67" t="s">
        <v>75</v>
      </c>
      <c r="L23" s="57" t="s">
        <v>289</v>
      </c>
      <c r="M23" s="86">
        <v>9.0170034471975</v>
      </c>
      <c r="N23" s="87">
        <v>1980.100830078125</v>
      </c>
      <c r="O23" s="87">
        <v>8708.806640625</v>
      </c>
      <c r="P23" s="78"/>
      <c r="Q23" s="88"/>
      <c r="R23" s="88"/>
      <c r="S23" s="89"/>
      <c r="T23" s="51">
        <v>4</v>
      </c>
      <c r="U23" s="51">
        <v>2</v>
      </c>
      <c r="V23" s="52">
        <v>0.666667</v>
      </c>
      <c r="W23" s="52">
        <v>0.016129</v>
      </c>
      <c r="X23" s="52">
        <v>0.02909</v>
      </c>
      <c r="Y23" s="52">
        <v>0.768164</v>
      </c>
      <c r="Z23" s="52">
        <v>0.5</v>
      </c>
      <c r="AA23" s="52">
        <v>0.5</v>
      </c>
      <c r="AB23" s="80">
        <v>18</v>
      </c>
      <c r="AC23" s="80"/>
      <c r="AD23" s="90"/>
      <c r="AE23" s="83" t="s">
        <v>247</v>
      </c>
      <c r="AF23" s="83" t="s">
        <v>258</v>
      </c>
      <c r="AG23" s="83" t="s">
        <v>274</v>
      </c>
      <c r="AH23" s="83" t="s">
        <v>289</v>
      </c>
      <c r="AI23" s="83" t="s">
        <v>322</v>
      </c>
      <c r="AJ23" s="83">
        <v>0.5520427</v>
      </c>
      <c r="AK23" s="83">
        <v>500</v>
      </c>
      <c r="AL23" s="83"/>
      <c r="AM23" s="83" t="str">
        <f>REPLACE(INDEX(GroupVertices[Group],MATCH(Vertices[[#This Row],[Vertex]],GroupVertices[Vertex],0)),1,1,"")</f>
        <v>2</v>
      </c>
      <c r="AN23" s="51">
        <v>9</v>
      </c>
      <c r="AO23" s="52">
        <v>1.9693654266958425</v>
      </c>
      <c r="AP23" s="51">
        <v>6</v>
      </c>
      <c r="AQ23" s="52">
        <v>1.312910284463895</v>
      </c>
      <c r="AR23" s="51">
        <v>0</v>
      </c>
      <c r="AS23" s="52">
        <v>0</v>
      </c>
      <c r="AT23" s="51">
        <v>442</v>
      </c>
      <c r="AU23" s="52">
        <v>96.71772428884026</v>
      </c>
      <c r="AV23" s="51">
        <v>457</v>
      </c>
      <c r="AW23" s="122" t="s">
        <v>1470</v>
      </c>
      <c r="AX23" s="122" t="s">
        <v>1470</v>
      </c>
      <c r="AY23" s="122" t="s">
        <v>1470</v>
      </c>
      <c r="AZ23" s="122" t="s">
        <v>1470</v>
      </c>
      <c r="BA23" s="2"/>
      <c r="BB23" s="3"/>
      <c r="BC23" s="3"/>
      <c r="BD23" s="3"/>
      <c r="BE23" s="3"/>
    </row>
    <row r="24" spans="1:57" ht="29" customHeight="1">
      <c r="A24" s="14" t="s">
        <v>228</v>
      </c>
      <c r="C24" s="15"/>
      <c r="D24" s="15" t="s">
        <v>64</v>
      </c>
      <c r="E24" s="85">
        <v>20</v>
      </c>
      <c r="F24" s="79"/>
      <c r="G24" s="104" t="str">
        <f>HYPERLINK("https://upload.wikimedia.org/wikipedia/commons/a/a5/Bohr_atom_model_English.svg")</f>
        <v>https://upload.wikimedia.org/wikipedia/commons/a/a5/Bohr_atom_model_English.svg</v>
      </c>
      <c r="H24" s="15"/>
      <c r="I24" s="16" t="s">
        <v>228</v>
      </c>
      <c r="J24" s="67"/>
      <c r="K24" s="67" t="s">
        <v>75</v>
      </c>
      <c r="L24" s="57" t="s">
        <v>305</v>
      </c>
      <c r="M24" s="86">
        <v>9.0170034471975</v>
      </c>
      <c r="N24" s="87">
        <v>7095.63671875</v>
      </c>
      <c r="O24" s="87">
        <v>5103.43212890625</v>
      </c>
      <c r="P24" s="78"/>
      <c r="Q24" s="88"/>
      <c r="R24" s="88"/>
      <c r="S24" s="89"/>
      <c r="T24" s="51">
        <v>1</v>
      </c>
      <c r="U24" s="51">
        <v>3</v>
      </c>
      <c r="V24" s="52">
        <v>0.666667</v>
      </c>
      <c r="W24" s="52">
        <v>0.016129</v>
      </c>
      <c r="X24" s="52">
        <v>0.026111</v>
      </c>
      <c r="Y24" s="52">
        <v>0.805967</v>
      </c>
      <c r="Z24" s="52">
        <v>0.4166666666666667</v>
      </c>
      <c r="AA24" s="52">
        <v>0</v>
      </c>
      <c r="AB24" s="80">
        <v>35</v>
      </c>
      <c r="AC24" s="80"/>
      <c r="AD24" s="90"/>
      <c r="AE24" s="83" t="s">
        <v>247</v>
      </c>
      <c r="AF24" s="106" t="str">
        <f>HYPERLINK("http://en.wikipedia.org/wiki/analogy")</f>
        <v>http://en.wikipedia.org/wiki/analogy</v>
      </c>
      <c r="AG24" s="83" t="s">
        <v>274</v>
      </c>
      <c r="AH24" s="83" t="s">
        <v>305</v>
      </c>
      <c r="AI24" s="83" t="s">
        <v>338</v>
      </c>
      <c r="AJ24" s="83">
        <v>0.4213746</v>
      </c>
      <c r="AK24" s="83">
        <v>500</v>
      </c>
      <c r="AL24" s="83"/>
      <c r="AM24" s="83" t="str">
        <f>REPLACE(INDEX(GroupVertices[Group],MATCH(Vertices[[#This Row],[Vertex]],GroupVertices[Vertex],0)),1,1,"")</f>
        <v>3</v>
      </c>
      <c r="AN24" s="51">
        <v>9</v>
      </c>
      <c r="AO24" s="52">
        <v>2.5069637883008355</v>
      </c>
      <c r="AP24" s="51">
        <v>3</v>
      </c>
      <c r="AQ24" s="52">
        <v>0.8356545961002786</v>
      </c>
      <c r="AR24" s="51">
        <v>0</v>
      </c>
      <c r="AS24" s="52">
        <v>0</v>
      </c>
      <c r="AT24" s="51">
        <v>347</v>
      </c>
      <c r="AU24" s="52">
        <v>96.65738161559888</v>
      </c>
      <c r="AV24" s="51">
        <v>359</v>
      </c>
      <c r="AW24" s="122" t="s">
        <v>1470</v>
      </c>
      <c r="AX24" s="122" t="s">
        <v>1470</v>
      </c>
      <c r="AY24" s="122" t="s">
        <v>1470</v>
      </c>
      <c r="AZ24" s="122" t="s">
        <v>1470</v>
      </c>
      <c r="BA24" s="2"/>
      <c r="BB24" s="3"/>
      <c r="BC24" s="3"/>
      <c r="BD24" s="3"/>
      <c r="BE24" s="3"/>
    </row>
    <row r="25" spans="1:57" ht="29" customHeight="1">
      <c r="A25" s="50" t="s">
        <v>229</v>
      </c>
      <c r="C25" s="53"/>
      <c r="D25" s="53" t="s">
        <v>64</v>
      </c>
      <c r="E25" s="54"/>
      <c r="F25" s="55"/>
      <c r="G25" s="104" t="str">
        <f>HYPERLINK("https://upload.wikimedia.org/wikipedia/en/4/48/Folder_Hexagonal_Icon.svg")</f>
        <v>https://upload.wikimedia.org/wikipedia/en/4/48/Folder_Hexagonal_Icon.svg</v>
      </c>
      <c r="H25" s="53"/>
      <c r="I25" s="57" t="s">
        <v>229</v>
      </c>
      <c r="J25" s="56"/>
      <c r="K25" s="56" t="s">
        <v>75</v>
      </c>
      <c r="L25" s="57" t="s">
        <v>307</v>
      </c>
      <c r="M25" s="59">
        <v>1</v>
      </c>
      <c r="N25" s="60">
        <v>4246.9912109375</v>
      </c>
      <c r="O25" s="60">
        <v>1014.2359619140625</v>
      </c>
      <c r="P25" s="58"/>
      <c r="Q25" s="61"/>
      <c r="R25" s="61"/>
      <c r="S25" s="51"/>
      <c r="T25" s="51">
        <v>1</v>
      </c>
      <c r="U25" s="51">
        <v>1</v>
      </c>
      <c r="V25" s="52">
        <v>0</v>
      </c>
      <c r="W25" s="52">
        <v>0.015625</v>
      </c>
      <c r="X25" s="52">
        <v>0.016532</v>
      </c>
      <c r="Y25" s="52">
        <v>0.486882</v>
      </c>
      <c r="Z25" s="52">
        <v>0.5</v>
      </c>
      <c r="AA25" s="52">
        <v>0</v>
      </c>
      <c r="AB25" s="62">
        <v>3</v>
      </c>
      <c r="AC25" s="62"/>
      <c r="AD25" s="63"/>
      <c r="AE25" s="83" t="s">
        <v>247</v>
      </c>
      <c r="AF25" s="83" t="s">
        <v>273</v>
      </c>
      <c r="AG25" s="83" t="s">
        <v>274</v>
      </c>
      <c r="AH25" s="83" t="s">
        <v>307</v>
      </c>
      <c r="AI25" s="83" t="s">
        <v>340</v>
      </c>
      <c r="AJ25" s="83">
        <v>0.2676599</v>
      </c>
      <c r="AK25" s="83">
        <v>308</v>
      </c>
      <c r="AL25" s="83"/>
      <c r="AM25" s="83" t="str">
        <f>REPLACE(INDEX(GroupVertices[Group],MATCH(Vertices[[#This Row],[Vertex]],GroupVertices[Vertex],0)),1,1,"")</f>
        <v>4</v>
      </c>
      <c r="AN25" s="51">
        <v>3</v>
      </c>
      <c r="AO25" s="52">
        <v>1.5384615384615385</v>
      </c>
      <c r="AP25" s="51">
        <v>9</v>
      </c>
      <c r="AQ25" s="52">
        <v>4.615384615384615</v>
      </c>
      <c r="AR25" s="51">
        <v>0</v>
      </c>
      <c r="AS25" s="52">
        <v>0</v>
      </c>
      <c r="AT25" s="51">
        <v>183</v>
      </c>
      <c r="AU25" s="52">
        <v>93.84615384615384</v>
      </c>
      <c r="AV25" s="51">
        <v>195</v>
      </c>
      <c r="AW25" s="122" t="s">
        <v>1470</v>
      </c>
      <c r="AX25" s="122" t="s">
        <v>1470</v>
      </c>
      <c r="AY25" s="122" t="s">
        <v>1470</v>
      </c>
      <c r="AZ25" s="122" t="s">
        <v>1470</v>
      </c>
      <c r="BA25" s="2"/>
      <c r="BB25" s="3"/>
      <c r="BC25" s="3"/>
      <c r="BD25" s="3"/>
      <c r="BE25" s="3"/>
    </row>
    <row r="26" spans="1:57" ht="29" customHeight="1">
      <c r="A26" s="14" t="s">
        <v>230</v>
      </c>
      <c r="C26" s="15"/>
      <c r="D26" s="15" t="s">
        <v>64</v>
      </c>
      <c r="E26" s="85"/>
      <c r="F26" s="79"/>
      <c r="G26" s="104" t="str">
        <f>HYPERLINK("https://upload.wikimedia.org/wikipedia/commons/5/5d/1665_journal_des_scavans_title.jpg")</f>
        <v>https://upload.wikimedia.org/wikipedia/commons/5/5d/1665_journal_des_scavans_title.jpg</v>
      </c>
      <c r="H26" s="15"/>
      <c r="I26" s="16" t="s">
        <v>230</v>
      </c>
      <c r="J26" s="67"/>
      <c r="K26" s="67" t="s">
        <v>75</v>
      </c>
      <c r="L26" s="107" t="s">
        <v>277</v>
      </c>
      <c r="M26" s="86">
        <v>1</v>
      </c>
      <c r="N26" s="87">
        <v>4177.94189453125</v>
      </c>
      <c r="O26" s="87">
        <v>3052.87939453125</v>
      </c>
      <c r="P26" s="78"/>
      <c r="Q26" s="88"/>
      <c r="R26" s="88"/>
      <c r="S26" s="89"/>
      <c r="T26" s="51">
        <v>2</v>
      </c>
      <c r="U26" s="51">
        <v>0</v>
      </c>
      <c r="V26" s="52">
        <v>0</v>
      </c>
      <c r="W26" s="52">
        <v>0.015625</v>
      </c>
      <c r="X26" s="52">
        <v>0.016834</v>
      </c>
      <c r="Y26" s="52">
        <v>0.482822</v>
      </c>
      <c r="Z26" s="52">
        <v>0.5</v>
      </c>
      <c r="AA26" s="52">
        <v>0</v>
      </c>
      <c r="AB26" s="80">
        <v>6</v>
      </c>
      <c r="AC26" s="80"/>
      <c r="AD26" s="90"/>
      <c r="AE26" s="83" t="s">
        <v>247</v>
      </c>
      <c r="AF26" s="83" t="s">
        <v>248</v>
      </c>
      <c r="AG26" s="83" t="s">
        <v>274</v>
      </c>
      <c r="AH26" s="83" t="s">
        <v>277</v>
      </c>
      <c r="AI26" s="83" t="s">
        <v>310</v>
      </c>
      <c r="AJ26" s="83">
        <v>0.6680489</v>
      </c>
      <c r="AK26" s="83">
        <v>365</v>
      </c>
      <c r="AL26" s="83"/>
      <c r="AM26" s="83" t="str">
        <f>REPLACE(INDEX(GroupVertices[Group],MATCH(Vertices[[#This Row],[Vertex]],GroupVertices[Vertex],0)),1,1,"")</f>
        <v>1</v>
      </c>
      <c r="AN26" s="51">
        <v>5</v>
      </c>
      <c r="AO26" s="52">
        <v>1.5015015015015014</v>
      </c>
      <c r="AP26" s="51">
        <v>2</v>
      </c>
      <c r="AQ26" s="52">
        <v>0.6006006006006006</v>
      </c>
      <c r="AR26" s="51">
        <v>0</v>
      </c>
      <c r="AS26" s="52">
        <v>0</v>
      </c>
      <c r="AT26" s="51">
        <v>326</v>
      </c>
      <c r="AU26" s="52">
        <v>97.89789789789789</v>
      </c>
      <c r="AV26" s="51">
        <v>333</v>
      </c>
      <c r="AW26" s="51"/>
      <c r="AX26" s="51"/>
      <c r="AY26" s="51"/>
      <c r="AZ26" s="51"/>
      <c r="BA26" s="2"/>
      <c r="BB26" s="3"/>
      <c r="BC26" s="3"/>
      <c r="BD26" s="3"/>
      <c r="BE26" s="3"/>
    </row>
    <row r="27" spans="1:57" ht="29" customHeight="1">
      <c r="A27" s="14" t="s">
        <v>204</v>
      </c>
      <c r="C27" s="15"/>
      <c r="D27" s="15" t="s">
        <v>64</v>
      </c>
      <c r="E27" s="85"/>
      <c r="F27" s="79"/>
      <c r="G27" s="104" t="str">
        <f>HYPERLINK("https://upload.wikimedia.org/wikipedia/commons/4/42/Chodowiecki_Basedow_Tafel_21_c_Z.jpg")</f>
        <v>https://upload.wikimedia.org/wikipedia/commons/4/42/Chodowiecki_Basedow_Tafel_21_c_Z.jpg</v>
      </c>
      <c r="H27" s="15"/>
      <c r="I27" s="16" t="s">
        <v>204</v>
      </c>
      <c r="J27" s="67"/>
      <c r="K27" s="67" t="s">
        <v>75</v>
      </c>
      <c r="L27" s="57" t="s">
        <v>279</v>
      </c>
      <c r="M27" s="86">
        <v>1</v>
      </c>
      <c r="N27" s="87">
        <v>2817.727783203125</v>
      </c>
      <c r="O27" s="87">
        <v>8207.599609375</v>
      </c>
      <c r="P27" s="78"/>
      <c r="Q27" s="88"/>
      <c r="R27" s="88"/>
      <c r="S27" s="89"/>
      <c r="T27" s="51">
        <v>3</v>
      </c>
      <c r="U27" s="51">
        <v>1</v>
      </c>
      <c r="V27" s="52">
        <v>0</v>
      </c>
      <c r="W27" s="52">
        <v>0.015873</v>
      </c>
      <c r="X27" s="52">
        <v>0.019787</v>
      </c>
      <c r="Y27" s="52">
        <v>0.6595</v>
      </c>
      <c r="Z27" s="52">
        <v>0.5</v>
      </c>
      <c r="AA27" s="52">
        <v>0.3333333333333333</v>
      </c>
      <c r="AB27" s="80">
        <v>8</v>
      </c>
      <c r="AC27" s="80"/>
      <c r="AD27" s="90"/>
      <c r="AE27" s="83" t="s">
        <v>247</v>
      </c>
      <c r="AF27" s="83" t="s">
        <v>250</v>
      </c>
      <c r="AG27" s="83" t="s">
        <v>274</v>
      </c>
      <c r="AH27" s="83" t="s">
        <v>279</v>
      </c>
      <c r="AI27" s="83" t="s">
        <v>312</v>
      </c>
      <c r="AJ27" s="83">
        <v>0.4197778</v>
      </c>
      <c r="AK27" s="83">
        <v>500</v>
      </c>
      <c r="AL27" s="83"/>
      <c r="AM27" s="83" t="str">
        <f>REPLACE(INDEX(GroupVertices[Group],MATCH(Vertices[[#This Row],[Vertex]],GroupVertices[Vertex],0)),1,1,"")</f>
        <v>1</v>
      </c>
      <c r="AN27" s="51">
        <v>9</v>
      </c>
      <c r="AO27" s="52">
        <v>2.662721893491124</v>
      </c>
      <c r="AP27" s="51">
        <v>3</v>
      </c>
      <c r="AQ27" s="52">
        <v>0.8875739644970414</v>
      </c>
      <c r="AR27" s="51">
        <v>0</v>
      </c>
      <c r="AS27" s="52">
        <v>0</v>
      </c>
      <c r="AT27" s="51">
        <v>326</v>
      </c>
      <c r="AU27" s="52">
        <v>96.44970414201184</v>
      </c>
      <c r="AV27" s="51">
        <v>338</v>
      </c>
      <c r="AW27" s="122" t="s">
        <v>1470</v>
      </c>
      <c r="AX27" s="122" t="s">
        <v>1470</v>
      </c>
      <c r="AY27" s="122" t="s">
        <v>1470</v>
      </c>
      <c r="AZ27" s="122" t="s">
        <v>1470</v>
      </c>
      <c r="BA27" s="2"/>
      <c r="BB27" s="3"/>
      <c r="BC27" s="3"/>
      <c r="BD27" s="3"/>
      <c r="BE27" s="3"/>
    </row>
    <row r="28" spans="1:57" ht="29" customHeight="1">
      <c r="A28" s="14" t="s">
        <v>233</v>
      </c>
      <c r="C28" s="15"/>
      <c r="D28" s="15" t="s">
        <v>64</v>
      </c>
      <c r="E28" s="85"/>
      <c r="F28" s="79"/>
      <c r="G28" s="104" t="str">
        <f>HYPERLINK("https://upload.wikimedia.org/wikipedia/en/thumb/8/80/Wikipedia-logo-v2.svg/1024px-Wikipedia-logo-v2.svg.png")</f>
        <v>https://upload.wikimedia.org/wikipedia/en/thumb/8/80/Wikipedia-logo-v2.svg/1024px-Wikipedia-logo-v2.svg.png</v>
      </c>
      <c r="H28" s="15"/>
      <c r="I28" s="16" t="s">
        <v>233</v>
      </c>
      <c r="J28" s="67"/>
      <c r="K28" s="67" t="s">
        <v>75</v>
      </c>
      <c r="L28" s="107"/>
      <c r="M28" s="86">
        <v>1</v>
      </c>
      <c r="N28" s="87">
        <v>4337.42138671875</v>
      </c>
      <c r="O28" s="87">
        <v>5503.822265625</v>
      </c>
      <c r="P28" s="78"/>
      <c r="Q28" s="88"/>
      <c r="R28" s="88"/>
      <c r="S28" s="89"/>
      <c r="T28" s="51">
        <v>1</v>
      </c>
      <c r="U28" s="51">
        <v>0</v>
      </c>
      <c r="V28" s="52">
        <v>0</v>
      </c>
      <c r="W28" s="52">
        <v>0.015385</v>
      </c>
      <c r="X28" s="52">
        <v>0.013651</v>
      </c>
      <c r="Y28" s="52">
        <v>0.306531</v>
      </c>
      <c r="Z28" s="52">
        <v>0</v>
      </c>
      <c r="AA28" s="52">
        <v>0</v>
      </c>
      <c r="AB28" s="80">
        <v>21</v>
      </c>
      <c r="AC28" s="80"/>
      <c r="AD28" s="90"/>
      <c r="AE28" s="83" t="s">
        <v>247</v>
      </c>
      <c r="AF28" s="83" t="s">
        <v>260</v>
      </c>
      <c r="AG28" s="83" t="s">
        <v>274</v>
      </c>
      <c r="AH28" s="83"/>
      <c r="AI28" s="108">
        <v>0</v>
      </c>
      <c r="AJ28" s="83" t="s">
        <v>341</v>
      </c>
      <c r="AK28" s="83">
        <v>0</v>
      </c>
      <c r="AL28" s="83"/>
      <c r="AM28" s="83" t="str">
        <f>REPLACE(INDEX(GroupVertices[Group],MATCH(Vertices[[#This Row],[Vertex]],GroupVertices[Vertex],0)),1,1,"")</f>
        <v>1</v>
      </c>
      <c r="AN28" s="51"/>
      <c r="AO28" s="52"/>
      <c r="AP28" s="51"/>
      <c r="AQ28" s="52"/>
      <c r="AR28" s="51"/>
      <c r="AS28" s="52"/>
      <c r="AT28" s="51"/>
      <c r="AU28" s="52"/>
      <c r="AV28" s="51"/>
      <c r="AW28" s="51"/>
      <c r="AX28" s="51"/>
      <c r="AY28" s="51"/>
      <c r="AZ28" s="51"/>
      <c r="BA28" s="2"/>
      <c r="BB28" s="3"/>
      <c r="BC28" s="3"/>
      <c r="BD28" s="3"/>
      <c r="BE28" s="3"/>
    </row>
    <row r="29" spans="1:57" ht="29" customHeight="1">
      <c r="A29" s="14" t="s">
        <v>218</v>
      </c>
      <c r="C29" s="15"/>
      <c r="D29" s="15" t="s">
        <v>64</v>
      </c>
      <c r="E29" s="85"/>
      <c r="F29" s="79"/>
      <c r="G29" s="104" t="str">
        <f>HYPERLINK("https://upload.wikimedia.org/wikipedia/commons/0/07/Anthony_Kennedy_official_SCOTUS_portrait_crop.jpg")</f>
        <v>https://upload.wikimedia.org/wikipedia/commons/0/07/Anthony_Kennedy_official_SCOTUS_portrait_crop.jpg</v>
      </c>
      <c r="H29" s="15"/>
      <c r="I29" s="16" t="s">
        <v>218</v>
      </c>
      <c r="J29" s="67"/>
      <c r="K29" s="67" t="s">
        <v>75</v>
      </c>
      <c r="L29" s="57" t="s">
        <v>296</v>
      </c>
      <c r="M29" s="86">
        <v>1</v>
      </c>
      <c r="N29" s="87">
        <v>1855.4345703125</v>
      </c>
      <c r="O29" s="87">
        <v>1490.890625</v>
      </c>
      <c r="P29" s="78"/>
      <c r="Q29" s="88"/>
      <c r="R29" s="88"/>
      <c r="S29" s="89"/>
      <c r="T29" s="51">
        <v>3</v>
      </c>
      <c r="U29" s="51">
        <v>1</v>
      </c>
      <c r="V29" s="52">
        <v>0</v>
      </c>
      <c r="W29" s="52">
        <v>0.015873</v>
      </c>
      <c r="X29" s="52">
        <v>0.025011</v>
      </c>
      <c r="Y29" s="52">
        <v>0.610238</v>
      </c>
      <c r="Z29" s="52">
        <v>0.5</v>
      </c>
      <c r="AA29" s="52">
        <v>0.3333333333333333</v>
      </c>
      <c r="AB29" s="80">
        <v>26</v>
      </c>
      <c r="AC29" s="80"/>
      <c r="AD29" s="90"/>
      <c r="AE29" s="83" t="s">
        <v>247</v>
      </c>
      <c r="AF29" s="83" t="s">
        <v>265</v>
      </c>
      <c r="AG29" s="83" t="s">
        <v>274</v>
      </c>
      <c r="AH29" s="83" t="s">
        <v>296</v>
      </c>
      <c r="AI29" s="83" t="s">
        <v>329</v>
      </c>
      <c r="AJ29" s="83">
        <v>0.3466076</v>
      </c>
      <c r="AK29" s="83">
        <v>500</v>
      </c>
      <c r="AL29" s="83"/>
      <c r="AM29" s="83" t="str">
        <f>REPLACE(INDEX(GroupVertices[Group],MATCH(Vertices[[#This Row],[Vertex]],GroupVertices[Vertex],0)),1,1,"")</f>
        <v>2</v>
      </c>
      <c r="AN29" s="51">
        <v>19</v>
      </c>
      <c r="AO29" s="52">
        <v>4.645476772616137</v>
      </c>
      <c r="AP29" s="51">
        <v>9</v>
      </c>
      <c r="AQ29" s="52">
        <v>2.2004889975550124</v>
      </c>
      <c r="AR29" s="51">
        <v>0</v>
      </c>
      <c r="AS29" s="52">
        <v>0</v>
      </c>
      <c r="AT29" s="51">
        <v>381</v>
      </c>
      <c r="AU29" s="52">
        <v>93.15403422982885</v>
      </c>
      <c r="AV29" s="51">
        <v>409</v>
      </c>
      <c r="AW29" s="122" t="s">
        <v>1470</v>
      </c>
      <c r="AX29" s="122" t="s">
        <v>1470</v>
      </c>
      <c r="AY29" s="122" t="s">
        <v>1470</v>
      </c>
      <c r="AZ29" s="122" t="s">
        <v>1470</v>
      </c>
      <c r="BA29" s="2"/>
      <c r="BB29" s="3"/>
      <c r="BC29" s="3"/>
      <c r="BD29" s="3"/>
      <c r="BE29" s="3"/>
    </row>
    <row r="30" spans="1:57" ht="29" customHeight="1">
      <c r="A30" s="14" t="s">
        <v>221</v>
      </c>
      <c r="C30" s="15"/>
      <c r="D30" s="15" t="s">
        <v>64</v>
      </c>
      <c r="E30" s="85"/>
      <c r="F30" s="79"/>
      <c r="G30" s="104" t="str">
        <f>HYPERLINK("https://upload.wikimedia.org/wikipedia/commons/3/35/Parliament_building_Finland.jpg")</f>
        <v>https://upload.wikimedia.org/wikipedia/commons/3/35/Parliament_building_Finland.jpg</v>
      </c>
      <c r="H30" s="15"/>
      <c r="I30" s="16" t="s">
        <v>221</v>
      </c>
      <c r="J30" s="67"/>
      <c r="K30" s="67" t="s">
        <v>75</v>
      </c>
      <c r="L30" s="57" t="s">
        <v>298</v>
      </c>
      <c r="M30" s="86">
        <v>1</v>
      </c>
      <c r="N30" s="87">
        <v>9273.587890625</v>
      </c>
      <c r="O30" s="87">
        <v>1946.0419921875</v>
      </c>
      <c r="P30" s="78"/>
      <c r="Q30" s="88"/>
      <c r="R30" s="88"/>
      <c r="S30" s="89"/>
      <c r="T30" s="51">
        <v>1</v>
      </c>
      <c r="U30" s="51">
        <v>1</v>
      </c>
      <c r="V30" s="52">
        <v>0</v>
      </c>
      <c r="W30" s="52">
        <v>0.015625</v>
      </c>
      <c r="X30" s="52">
        <v>0.017516</v>
      </c>
      <c r="Y30" s="52">
        <v>0.473553</v>
      </c>
      <c r="Z30" s="52">
        <v>0.5</v>
      </c>
      <c r="AA30" s="52">
        <v>0</v>
      </c>
      <c r="AB30" s="80">
        <v>28</v>
      </c>
      <c r="AC30" s="80"/>
      <c r="AD30" s="90"/>
      <c r="AE30" s="83" t="s">
        <v>247</v>
      </c>
      <c r="AF30" s="83" t="s">
        <v>267</v>
      </c>
      <c r="AG30" s="83" t="s">
        <v>274</v>
      </c>
      <c r="AH30" s="83" t="s">
        <v>298</v>
      </c>
      <c r="AI30" s="83" t="s">
        <v>331</v>
      </c>
      <c r="AJ30" s="83">
        <v>0.3312548</v>
      </c>
      <c r="AK30" s="83">
        <v>500</v>
      </c>
      <c r="AL30" s="83"/>
      <c r="AM30" s="83" t="str">
        <f>REPLACE(INDEX(GroupVertices[Group],MATCH(Vertices[[#This Row],[Vertex]],GroupVertices[Vertex],0)),1,1,"")</f>
        <v>5</v>
      </c>
      <c r="AN30" s="51">
        <v>4</v>
      </c>
      <c r="AO30" s="52">
        <v>0.7380073800738007</v>
      </c>
      <c r="AP30" s="51">
        <v>6</v>
      </c>
      <c r="AQ30" s="52">
        <v>1.1070110701107012</v>
      </c>
      <c r="AR30" s="51">
        <v>0</v>
      </c>
      <c r="AS30" s="52">
        <v>0</v>
      </c>
      <c r="AT30" s="51">
        <v>532</v>
      </c>
      <c r="AU30" s="52">
        <v>98.1549815498155</v>
      </c>
      <c r="AV30" s="51">
        <v>542</v>
      </c>
      <c r="AW30" s="122" t="s">
        <v>1470</v>
      </c>
      <c r="AX30" s="122" t="s">
        <v>1470</v>
      </c>
      <c r="AY30" s="122" t="s">
        <v>1470</v>
      </c>
      <c r="AZ30" s="122" t="s">
        <v>1470</v>
      </c>
      <c r="BA30" s="2"/>
      <c r="BB30" s="3"/>
      <c r="BC30" s="3"/>
      <c r="BD30" s="3"/>
      <c r="BE30" s="3"/>
    </row>
    <row r="31" spans="1:57" ht="29" customHeight="1">
      <c r="A31" s="14" t="s">
        <v>222</v>
      </c>
      <c r="C31" s="15"/>
      <c r="D31" s="15" t="s">
        <v>64</v>
      </c>
      <c r="E31" s="85"/>
      <c r="F31" s="79"/>
      <c r="G31" s="104" t="str">
        <f>HYPERLINK("https://upload.wikimedia.org/wikipedia/commons/7/72/On_Liberty_%28first_edition_title_page_via_facsimile%29.jpg")</f>
        <v>https://upload.wikimedia.org/wikipedia/commons/7/72/On_Liberty_%28first_edition_title_page_via_facsimile%29.jpg</v>
      </c>
      <c r="H31" s="15"/>
      <c r="I31" s="16" t="s">
        <v>222</v>
      </c>
      <c r="J31" s="67"/>
      <c r="K31" s="67" t="s">
        <v>75</v>
      </c>
      <c r="L31" s="57" t="s">
        <v>300</v>
      </c>
      <c r="M31" s="86">
        <v>1</v>
      </c>
      <c r="N31" s="87">
        <v>8904.1494140625</v>
      </c>
      <c r="O31" s="87">
        <v>6815.615234375</v>
      </c>
      <c r="P31" s="78"/>
      <c r="Q31" s="88"/>
      <c r="R31" s="88"/>
      <c r="S31" s="89"/>
      <c r="T31" s="51">
        <v>3</v>
      </c>
      <c r="U31" s="51">
        <v>1</v>
      </c>
      <c r="V31" s="52">
        <v>0</v>
      </c>
      <c r="W31" s="52">
        <v>0.015873</v>
      </c>
      <c r="X31" s="52">
        <v>0.022761</v>
      </c>
      <c r="Y31" s="52">
        <v>0.630039</v>
      </c>
      <c r="Z31" s="52">
        <v>0.5</v>
      </c>
      <c r="AA31" s="52">
        <v>0.3333333333333333</v>
      </c>
      <c r="AB31" s="80">
        <v>30</v>
      </c>
      <c r="AC31" s="80"/>
      <c r="AD31" s="90"/>
      <c r="AE31" s="83" t="s">
        <v>247</v>
      </c>
      <c r="AF31" s="83" t="s">
        <v>269</v>
      </c>
      <c r="AG31" s="83" t="s">
        <v>274</v>
      </c>
      <c r="AH31" s="83" t="s">
        <v>300</v>
      </c>
      <c r="AI31" s="83" t="s">
        <v>333</v>
      </c>
      <c r="AJ31" s="83">
        <v>0.43673</v>
      </c>
      <c r="AK31" s="83">
        <v>500</v>
      </c>
      <c r="AL31" s="83"/>
      <c r="AM31" s="83" t="str">
        <f>REPLACE(INDEX(GroupVertices[Group],MATCH(Vertices[[#This Row],[Vertex]],GroupVertices[Vertex],0)),1,1,"")</f>
        <v>5</v>
      </c>
      <c r="AN31" s="51">
        <v>11</v>
      </c>
      <c r="AO31" s="52">
        <v>5.339805825242719</v>
      </c>
      <c r="AP31" s="51">
        <v>7</v>
      </c>
      <c r="AQ31" s="52">
        <v>3.3980582524271843</v>
      </c>
      <c r="AR31" s="51">
        <v>0</v>
      </c>
      <c r="AS31" s="52">
        <v>0</v>
      </c>
      <c r="AT31" s="51">
        <v>188</v>
      </c>
      <c r="AU31" s="52">
        <v>91.2621359223301</v>
      </c>
      <c r="AV31" s="51">
        <v>206</v>
      </c>
      <c r="AW31" s="122" t="s">
        <v>1470</v>
      </c>
      <c r="AX31" s="122" t="s">
        <v>1470</v>
      </c>
      <c r="AY31" s="122" t="s">
        <v>1470</v>
      </c>
      <c r="AZ31" s="122" t="s">
        <v>1470</v>
      </c>
      <c r="BA31" s="2"/>
      <c r="BB31" s="3"/>
      <c r="BC31" s="3"/>
      <c r="BD31" s="3"/>
      <c r="BE31" s="3"/>
    </row>
    <row r="32" spans="1:57" ht="29" customHeight="1">
      <c r="A32" s="14" t="s">
        <v>224</v>
      </c>
      <c r="C32" s="15"/>
      <c r="D32" s="15" t="s">
        <v>64</v>
      </c>
      <c r="E32" s="85"/>
      <c r="F32" s="79"/>
      <c r="G32" s="104" t="str">
        <f>HYPERLINK("https://upload.wikimedia.org/wikipedia/commons/9/91/John-milton.jpg")</f>
        <v>https://upload.wikimedia.org/wikipedia/commons/9/91/John-milton.jpg</v>
      </c>
      <c r="H32" s="15"/>
      <c r="I32" s="16" t="s">
        <v>224</v>
      </c>
      <c r="J32" s="67"/>
      <c r="K32" s="67" t="s">
        <v>75</v>
      </c>
      <c r="L32" s="57" t="s">
        <v>301</v>
      </c>
      <c r="M32" s="86">
        <v>1</v>
      </c>
      <c r="N32" s="87">
        <v>9643.654296875</v>
      </c>
      <c r="O32" s="87">
        <v>8801.9873046875</v>
      </c>
      <c r="P32" s="78"/>
      <c r="Q32" s="88"/>
      <c r="R32" s="88"/>
      <c r="S32" s="89"/>
      <c r="T32" s="51">
        <v>3</v>
      </c>
      <c r="U32" s="51">
        <v>2</v>
      </c>
      <c r="V32" s="52">
        <v>0</v>
      </c>
      <c r="W32" s="52">
        <v>0.015873</v>
      </c>
      <c r="X32" s="52">
        <v>0.022101</v>
      </c>
      <c r="Y32" s="52">
        <v>0.630972</v>
      </c>
      <c r="Z32" s="52">
        <v>0.5</v>
      </c>
      <c r="AA32" s="52">
        <v>0.6666666666666666</v>
      </c>
      <c r="AB32" s="80">
        <v>31</v>
      </c>
      <c r="AC32" s="80"/>
      <c r="AD32" s="90"/>
      <c r="AE32" s="83" t="s">
        <v>247</v>
      </c>
      <c r="AF32" s="83" t="s">
        <v>270</v>
      </c>
      <c r="AG32" s="83" t="s">
        <v>274</v>
      </c>
      <c r="AH32" s="83" t="s">
        <v>301</v>
      </c>
      <c r="AI32" s="83" t="s">
        <v>334</v>
      </c>
      <c r="AJ32" s="83">
        <v>0.3272214</v>
      </c>
      <c r="AK32" s="83">
        <v>500</v>
      </c>
      <c r="AL32" s="83"/>
      <c r="AM32" s="83" t="str">
        <f>REPLACE(INDEX(GroupVertices[Group],MATCH(Vertices[[#This Row],[Vertex]],GroupVertices[Vertex],0)),1,1,"")</f>
        <v>5</v>
      </c>
      <c r="AN32" s="51">
        <v>19</v>
      </c>
      <c r="AO32" s="52">
        <v>7.224334600760456</v>
      </c>
      <c r="AP32" s="51">
        <v>8</v>
      </c>
      <c r="AQ32" s="52">
        <v>3.041825095057034</v>
      </c>
      <c r="AR32" s="51">
        <v>0</v>
      </c>
      <c r="AS32" s="52">
        <v>0</v>
      </c>
      <c r="AT32" s="51">
        <v>236</v>
      </c>
      <c r="AU32" s="52">
        <v>89.73384030418251</v>
      </c>
      <c r="AV32" s="51">
        <v>263</v>
      </c>
      <c r="AW32" s="122" t="s">
        <v>1470</v>
      </c>
      <c r="AX32" s="122" t="s">
        <v>1470</v>
      </c>
      <c r="AY32" s="122" t="s">
        <v>1470</v>
      </c>
      <c r="AZ32" s="122" t="s">
        <v>1470</v>
      </c>
      <c r="BA32" s="2"/>
      <c r="BB32" s="3"/>
      <c r="BC32" s="3"/>
      <c r="BD32" s="3"/>
      <c r="BE32" s="3"/>
    </row>
    <row r="33" spans="1:57" ht="29" customHeight="1">
      <c r="A33" s="14" t="s">
        <v>234</v>
      </c>
      <c r="C33" s="15"/>
      <c r="D33" s="15" t="s">
        <v>64</v>
      </c>
      <c r="E33" s="85"/>
      <c r="F33" s="79"/>
      <c r="G33" s="104" t="str">
        <f>HYPERLINK("https://upload.wikimedia.org/wikipedia/commons/7/71/US_Patent_cover.jpg")</f>
        <v>https://upload.wikimedia.org/wikipedia/commons/7/71/US_Patent_cover.jpg</v>
      </c>
      <c r="H33" s="15"/>
      <c r="I33" s="16" t="s">
        <v>234</v>
      </c>
      <c r="J33" s="67"/>
      <c r="K33" s="67" t="s">
        <v>75</v>
      </c>
      <c r="L33" s="57" t="s">
        <v>302</v>
      </c>
      <c r="M33" s="86">
        <v>1</v>
      </c>
      <c r="N33" s="87">
        <v>2730.670166015625</v>
      </c>
      <c r="O33" s="87">
        <v>2307.928466796875</v>
      </c>
      <c r="P33" s="78"/>
      <c r="Q33" s="88"/>
      <c r="R33" s="88"/>
      <c r="S33" s="89"/>
      <c r="T33" s="51">
        <v>1</v>
      </c>
      <c r="U33" s="51">
        <v>0</v>
      </c>
      <c r="V33" s="52">
        <v>0</v>
      </c>
      <c r="W33" s="52">
        <v>0.015385</v>
      </c>
      <c r="X33" s="52">
        <v>0.013651</v>
      </c>
      <c r="Y33" s="52">
        <v>0.306531</v>
      </c>
      <c r="Z33" s="52">
        <v>0</v>
      </c>
      <c r="AA33" s="52">
        <v>0</v>
      </c>
      <c r="AB33" s="80">
        <v>32</v>
      </c>
      <c r="AC33" s="80"/>
      <c r="AD33" s="90"/>
      <c r="AE33" s="83" t="s">
        <v>247</v>
      </c>
      <c r="AF33" s="83" t="s">
        <v>271</v>
      </c>
      <c r="AG33" s="83" t="s">
        <v>274</v>
      </c>
      <c r="AH33" s="83" t="s">
        <v>302</v>
      </c>
      <c r="AI33" s="83" t="s">
        <v>335</v>
      </c>
      <c r="AJ33" s="83">
        <v>0.15</v>
      </c>
      <c r="AK33" s="83">
        <v>5</v>
      </c>
      <c r="AL33" s="83"/>
      <c r="AM33" s="83" t="str">
        <f>REPLACE(INDEX(GroupVertices[Group],MATCH(Vertices[[#This Row],[Vertex]],GroupVertices[Vertex],0)),1,1,"")</f>
        <v>1</v>
      </c>
      <c r="AN33" s="51">
        <v>11</v>
      </c>
      <c r="AO33" s="52">
        <v>4.621848739495798</v>
      </c>
      <c r="AP33" s="51">
        <v>4</v>
      </c>
      <c r="AQ33" s="52">
        <v>1.680672268907563</v>
      </c>
      <c r="AR33" s="51">
        <v>0</v>
      </c>
      <c r="AS33" s="52">
        <v>0</v>
      </c>
      <c r="AT33" s="51">
        <v>223</v>
      </c>
      <c r="AU33" s="52">
        <v>93.69747899159664</v>
      </c>
      <c r="AV33" s="51">
        <v>238</v>
      </c>
      <c r="AW33" s="51"/>
      <c r="AX33" s="51"/>
      <c r="AY33" s="51"/>
      <c r="AZ33" s="51"/>
      <c r="BA33" s="2"/>
      <c r="BB33" s="3"/>
      <c r="BC33" s="3"/>
      <c r="BD33" s="3"/>
      <c r="BE33" s="3"/>
    </row>
    <row r="34" spans="1:57" ht="29" customHeight="1">
      <c r="A34" s="14" t="s">
        <v>226</v>
      </c>
      <c r="C34" s="15"/>
      <c r="D34" s="15" t="s">
        <v>64</v>
      </c>
      <c r="E34" s="85"/>
      <c r="F34" s="79"/>
      <c r="G34" s="104" t="str">
        <f>HYPERLINK("https://upload.wikimedia.org/wikipedia/commons/e/eb/Supply-demand-right-shift-demand.svg")</f>
        <v>https://upload.wikimedia.org/wikipedia/commons/e/eb/Supply-demand-right-shift-demand.svg</v>
      </c>
      <c r="H34" s="15"/>
      <c r="I34" s="16" t="s">
        <v>226</v>
      </c>
      <c r="J34" s="67"/>
      <c r="K34" s="67" t="s">
        <v>75</v>
      </c>
      <c r="L34" s="57" t="s">
        <v>303</v>
      </c>
      <c r="M34" s="86">
        <v>1</v>
      </c>
      <c r="N34" s="87">
        <v>6336.712890625</v>
      </c>
      <c r="O34" s="87">
        <v>9160.3740234375</v>
      </c>
      <c r="P34" s="78"/>
      <c r="Q34" s="88"/>
      <c r="R34" s="88"/>
      <c r="S34" s="89"/>
      <c r="T34" s="51">
        <v>1</v>
      </c>
      <c r="U34" s="51">
        <v>2</v>
      </c>
      <c r="V34" s="52">
        <v>0</v>
      </c>
      <c r="W34" s="52">
        <v>0.015873</v>
      </c>
      <c r="X34" s="52">
        <v>0.021936</v>
      </c>
      <c r="Y34" s="52">
        <v>0.63765</v>
      </c>
      <c r="Z34" s="52">
        <v>0.5</v>
      </c>
      <c r="AA34" s="52">
        <v>0</v>
      </c>
      <c r="AB34" s="80">
        <v>33</v>
      </c>
      <c r="AC34" s="80"/>
      <c r="AD34" s="90"/>
      <c r="AE34" s="83" t="s">
        <v>247</v>
      </c>
      <c r="AF34" s="106" t="str">
        <f>HYPERLINK("http://en.wikipedia.org/wiki/Economics")</f>
        <v>http://en.wikipedia.org/wiki/Economics</v>
      </c>
      <c r="AG34" s="83" t="s">
        <v>274</v>
      </c>
      <c r="AH34" s="83" t="s">
        <v>303</v>
      </c>
      <c r="AI34" s="83" t="s">
        <v>336</v>
      </c>
      <c r="AJ34" s="83">
        <v>0.566807</v>
      </c>
      <c r="AK34" s="83">
        <v>500</v>
      </c>
      <c r="AL34" s="83"/>
      <c r="AM34" s="83" t="str">
        <f>REPLACE(INDEX(GroupVertices[Group],MATCH(Vertices[[#This Row],[Vertex]],GroupVertices[Vertex],0)),1,1,"")</f>
        <v>3</v>
      </c>
      <c r="AN34" s="51">
        <v>3</v>
      </c>
      <c r="AO34" s="52">
        <v>1.5957446808510638</v>
      </c>
      <c r="AP34" s="51">
        <v>1</v>
      </c>
      <c r="AQ34" s="52">
        <v>0.5319148936170213</v>
      </c>
      <c r="AR34" s="51">
        <v>0</v>
      </c>
      <c r="AS34" s="52">
        <v>0</v>
      </c>
      <c r="AT34" s="51">
        <v>184</v>
      </c>
      <c r="AU34" s="52">
        <v>97.87234042553192</v>
      </c>
      <c r="AV34" s="51">
        <v>188</v>
      </c>
      <c r="AW34" s="122" t="s">
        <v>1470</v>
      </c>
      <c r="AX34" s="122" t="s">
        <v>1470</v>
      </c>
      <c r="AY34" s="122" t="s">
        <v>1470</v>
      </c>
      <c r="AZ34" s="122" t="s">
        <v>1470</v>
      </c>
      <c r="BA34" s="2"/>
      <c r="BB34" s="3"/>
      <c r="BC34" s="3"/>
      <c r="BD34" s="3"/>
      <c r="BE34" s="3"/>
    </row>
    <row r="35" spans="1:57" ht="29" customHeight="1">
      <c r="A35" s="14" t="s">
        <v>227</v>
      </c>
      <c r="C35" s="15"/>
      <c r="D35" s="15" t="s">
        <v>64</v>
      </c>
      <c r="E35" s="85"/>
      <c r="F35" s="79"/>
      <c r="G35" s="104" t="str">
        <f>HYPERLINK("https://upload.wikimedia.org/wikipedia/commons/6/63/OZ5-2-94.JPG")</f>
        <v>https://upload.wikimedia.org/wikipedia/commons/6/63/OZ5-2-94.JPG</v>
      </c>
      <c r="H35" s="15"/>
      <c r="I35" s="16" t="s">
        <v>227</v>
      </c>
      <c r="J35" s="67"/>
      <c r="K35" s="67" t="s">
        <v>75</v>
      </c>
      <c r="L35" s="57" t="s">
        <v>304</v>
      </c>
      <c r="M35" s="86">
        <v>1</v>
      </c>
      <c r="N35" s="87">
        <v>8145.18017578125</v>
      </c>
      <c r="O35" s="87">
        <v>5360.861328125</v>
      </c>
      <c r="P35" s="78"/>
      <c r="Q35" s="88"/>
      <c r="R35" s="88"/>
      <c r="S35" s="89"/>
      <c r="T35" s="51">
        <v>2</v>
      </c>
      <c r="U35" s="51">
        <v>1</v>
      </c>
      <c r="V35" s="52">
        <v>0</v>
      </c>
      <c r="W35" s="52">
        <v>0.015873</v>
      </c>
      <c r="X35" s="52">
        <v>0.021445</v>
      </c>
      <c r="Y35" s="52">
        <v>0.639544</v>
      </c>
      <c r="Z35" s="52">
        <v>0.5</v>
      </c>
      <c r="AA35" s="52">
        <v>0</v>
      </c>
      <c r="AB35" s="80">
        <v>34</v>
      </c>
      <c r="AC35" s="80"/>
      <c r="AD35" s="90"/>
      <c r="AE35" s="83" t="s">
        <v>247</v>
      </c>
      <c r="AF35" s="106" t="str">
        <f>HYPERLINK("http://en.wikipedia.org/wiki/metaphor")</f>
        <v>http://en.wikipedia.org/wiki/metaphor</v>
      </c>
      <c r="AG35" s="83" t="s">
        <v>274</v>
      </c>
      <c r="AH35" s="83" t="s">
        <v>304</v>
      </c>
      <c r="AI35" s="83" t="s">
        <v>337</v>
      </c>
      <c r="AJ35" s="83">
        <v>0.2954303</v>
      </c>
      <c r="AK35" s="83">
        <v>500</v>
      </c>
      <c r="AL35" s="83"/>
      <c r="AM35" s="83" t="str">
        <f>REPLACE(INDEX(GroupVertices[Group],MATCH(Vertices[[#This Row],[Vertex]],GroupVertices[Vertex],0)),1,1,"")</f>
        <v>3</v>
      </c>
      <c r="AN35" s="51">
        <v>7</v>
      </c>
      <c r="AO35" s="52">
        <v>2.26537216828479</v>
      </c>
      <c r="AP35" s="51">
        <v>2</v>
      </c>
      <c r="AQ35" s="52">
        <v>0.6472491909385113</v>
      </c>
      <c r="AR35" s="51">
        <v>0</v>
      </c>
      <c r="AS35" s="52">
        <v>0</v>
      </c>
      <c r="AT35" s="51">
        <v>300</v>
      </c>
      <c r="AU35" s="52">
        <v>97.0873786407767</v>
      </c>
      <c r="AV35" s="51">
        <v>309</v>
      </c>
      <c r="AW35" s="122" t="s">
        <v>1470</v>
      </c>
      <c r="AX35" s="122" t="s">
        <v>1470</v>
      </c>
      <c r="AY35" s="122" t="s">
        <v>1470</v>
      </c>
      <c r="AZ35" s="122" t="s">
        <v>1470</v>
      </c>
      <c r="BA35" s="2"/>
      <c r="BB35" s="3"/>
      <c r="BC35" s="3"/>
      <c r="BD35" s="3"/>
      <c r="BE35" s="3"/>
    </row>
    <row r="36" spans="1:57" ht="29" customHeight="1">
      <c r="A36" s="91" t="s">
        <v>235</v>
      </c>
      <c r="C36" s="92"/>
      <c r="D36" s="92" t="s">
        <v>64</v>
      </c>
      <c r="E36" s="93"/>
      <c r="F36" s="94"/>
      <c r="G36" s="105" t="str">
        <f>HYPERLINK("https://upload.wikimedia.org/wikipedia/commons/6/6c/Eleanor_Roosevelt_UDHR_%2827758131387%29.jpg")</f>
        <v>https://upload.wikimedia.org/wikipedia/commons/6/6c/Eleanor_Roosevelt_UDHR_%2827758131387%29.jpg</v>
      </c>
      <c r="H36" s="92"/>
      <c r="I36" s="95" t="s">
        <v>235</v>
      </c>
      <c r="J36" s="96"/>
      <c r="K36" s="96" t="s">
        <v>75</v>
      </c>
      <c r="L36" s="123" t="s">
        <v>306</v>
      </c>
      <c r="M36" s="97">
        <v>1</v>
      </c>
      <c r="N36" s="98">
        <v>3395.1162109375</v>
      </c>
      <c r="O36" s="98">
        <v>971.2288208007812</v>
      </c>
      <c r="P36" s="99"/>
      <c r="Q36" s="100"/>
      <c r="R36" s="100"/>
      <c r="S36" s="101"/>
      <c r="T36" s="51">
        <v>1</v>
      </c>
      <c r="U36" s="51">
        <v>0</v>
      </c>
      <c r="V36" s="52">
        <v>0</v>
      </c>
      <c r="W36" s="52">
        <v>0.015385</v>
      </c>
      <c r="X36" s="52">
        <v>0.013651</v>
      </c>
      <c r="Y36" s="52">
        <v>0.306531</v>
      </c>
      <c r="Z36" s="52">
        <v>0</v>
      </c>
      <c r="AA36" s="52">
        <v>0</v>
      </c>
      <c r="AB36" s="102">
        <v>36</v>
      </c>
      <c r="AC36" s="102"/>
      <c r="AD36" s="103"/>
      <c r="AE36" s="83" t="s">
        <v>247</v>
      </c>
      <c r="AF36" s="83" t="s">
        <v>272</v>
      </c>
      <c r="AG36" s="83" t="s">
        <v>274</v>
      </c>
      <c r="AH36" s="83" t="s">
        <v>306</v>
      </c>
      <c r="AI36" s="83" t="s">
        <v>339</v>
      </c>
      <c r="AJ36" s="83">
        <v>0.1333333</v>
      </c>
      <c r="AK36" s="83">
        <v>5</v>
      </c>
      <c r="AL36" s="83"/>
      <c r="AM36" s="83" t="str">
        <f>REPLACE(INDEX(GroupVertices[Group],MATCH(Vertices[[#This Row],[Vertex]],GroupVertices[Vertex],0)),1,1,"")</f>
        <v>1</v>
      </c>
      <c r="AN36" s="51">
        <v>27</v>
      </c>
      <c r="AO36" s="52">
        <v>6.428571428571429</v>
      </c>
      <c r="AP36" s="51">
        <v>13</v>
      </c>
      <c r="AQ36" s="52">
        <v>3.0952380952380953</v>
      </c>
      <c r="AR36" s="51">
        <v>0</v>
      </c>
      <c r="AS36" s="52">
        <v>0</v>
      </c>
      <c r="AT36" s="51">
        <v>380</v>
      </c>
      <c r="AU36" s="52">
        <v>90.47619047619048</v>
      </c>
      <c r="AV36" s="51">
        <v>420</v>
      </c>
      <c r="AW36" s="51"/>
      <c r="AX36" s="51"/>
      <c r="AY36" s="51"/>
      <c r="AZ36" s="51"/>
      <c r="BA36" s="2"/>
      <c r="BB36" s="3"/>
      <c r="BC36" s="3"/>
      <c r="BD36" s="3"/>
      <c r="BE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6"/>
    <dataValidation allowBlank="1" errorTitle="Invalid Vertex Visibility" error="You have entered an unrecognized vertex visibility.  Try selecting from the drop-down list instead." sqref="BA3"/>
    <dataValidation allowBlank="1" showErrorMessage="1" sqref="BA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6"/>
    <dataValidation allowBlank="1" showInputMessage="1" showErrorMessage="1" promptTitle="Vertex Name" prompt="Enter the name of the vertex." sqref="A3:A101"/>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7:O101 P3:P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7:N101 N3:O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7:L101 M3:M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7:P101 Q3:Q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7:Q101 R3:R36"/>
    <dataValidation allowBlank="1" showInputMessage="1" promptTitle="Vertex Tooltip" prompt="Enter optional text that will pop up when the mouse is hovered over the vertex." errorTitle="Invalid Vertex Image Key" sqref="K37:K101 L3:L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7:G101 H3:H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7:H101 I3:I36"/>
    <dataValidation allowBlank="1" showInputMessage="1" promptTitle="Vertex Label Fill Color" prompt="To select an optional fill color for the Label shape, right-click and select Select Color on the right-click menu." sqref="I37:I101 J3:J36"/>
    <dataValidation allowBlank="1" showInputMessage="1" promptTitle="Vertex Image File" prompt="Enter the path to an image file.  Hover over the column header for examples." errorTitle="Invalid Vertex Image Key" sqref="F37:F101 G3:G36"/>
    <dataValidation allowBlank="1" showInputMessage="1" promptTitle="Vertex Color" prompt="To select an optional vertex color, right-click and select Select Color on the right-click menu." sqref="B37:B101 C3:C36"/>
    <dataValidation allowBlank="1" showInputMessage="1" promptTitle="Vertex Opacity" prompt="Enter an optional vertex opacity between 0 (transparent) and 100 (opaque)." errorTitle="Invalid Vertex Opacity" error="The optional vertex opacity must be a whole number between 0 and 10." sqref="E37:E101 F3:F36"/>
    <dataValidation type="list" allowBlank="1" showInputMessage="1" showErrorMessage="1" promptTitle="Vertex Shape" prompt="Select an optional vertex shape." errorTitle="Invalid Vertex Shape" error="You have entered an invalid vertex shape.  Try selecting from the drop-down list instead." sqref="C37:C101 D3:D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7:D101 E3:E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7:J101 K3:K36">
      <formula1>ValidVertexLabelPositions</formula1>
    </dataValidation>
  </dataValidations>
  <hyperlinks>
    <hyperlink ref="G13" r:id="rId1" display="https://upload.wikimedia.org/wikipedia/commons/2/2d/Face_detail%2C_Douglas_dons_robes_of_Supreme_Court_Justice._Washington%2C_D.C.%2C_April_17._William_Orville_Douglas%2C_40_year_old_successor_to_retired_Justice_Louis_D._Brandeis%2C_today_donned_the_robes_of_an_LCCN2016875459_%28cropped%29.tif"/>
  </hyperlinks>
  <printOptions/>
  <pageMargins left="0.7" right="0.7" top="0.75" bottom="0.75" header="0.3" footer="0.3"/>
  <pageSetup horizontalDpi="600" verticalDpi="600" orientation="portrait" r:id="rId6"/>
  <drawing r:id="rId5"/>
  <legacyDrawing r:id="rId3"/>
  <tableParts>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A35"/>
    <dataValidation allowBlank="1" showInputMessage="1" showErrorMessage="1" promptTitle="Image File Path" prompt="Enter an image file path.  Hover over the column header for examples." sqref="B2:B35"/>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2.7109375" style="0" bestFit="1" customWidth="1"/>
    <col min="35" max="35" width="16.281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1357</v>
      </c>
      <c r="Z2" s="68" t="s">
        <v>1358</v>
      </c>
      <c r="AA2" s="68" t="s">
        <v>1359</v>
      </c>
      <c r="AB2" s="68" t="s">
        <v>1360</v>
      </c>
      <c r="AC2" s="68" t="s">
        <v>1361</v>
      </c>
      <c r="AD2" s="68" t="s">
        <v>1362</v>
      </c>
      <c r="AE2" s="68" t="s">
        <v>1363</v>
      </c>
      <c r="AF2" s="68" t="s">
        <v>1364</v>
      </c>
      <c r="AG2" s="68" t="s">
        <v>1367</v>
      </c>
      <c r="AH2" s="13" t="s">
        <v>1407</v>
      </c>
      <c r="AI2" s="13" t="s">
        <v>1463</v>
      </c>
    </row>
    <row r="3" spans="1:35" ht="15">
      <c r="A3" s="82" t="s">
        <v>342</v>
      </c>
      <c r="B3" s="112" t="s">
        <v>347</v>
      </c>
      <c r="C3" s="112" t="s">
        <v>56</v>
      </c>
      <c r="D3" s="110"/>
      <c r="E3" s="15"/>
      <c r="F3" s="16" t="s">
        <v>1474</v>
      </c>
      <c r="G3" s="78"/>
      <c r="H3" s="78"/>
      <c r="I3" s="111">
        <v>3</v>
      </c>
      <c r="J3" s="64"/>
      <c r="K3" s="51">
        <v>8</v>
      </c>
      <c r="L3" s="51">
        <v>12</v>
      </c>
      <c r="M3" s="51">
        <v>0</v>
      </c>
      <c r="N3" s="51">
        <v>12</v>
      </c>
      <c r="O3" s="51">
        <v>0</v>
      </c>
      <c r="P3" s="52">
        <v>0.09090909090909091</v>
      </c>
      <c r="Q3" s="52">
        <v>0.16666666666666666</v>
      </c>
      <c r="R3" s="51">
        <v>1</v>
      </c>
      <c r="S3" s="51">
        <v>0</v>
      </c>
      <c r="T3" s="51">
        <v>8</v>
      </c>
      <c r="U3" s="51">
        <v>12</v>
      </c>
      <c r="V3" s="51">
        <v>2</v>
      </c>
      <c r="W3" s="52">
        <v>1.40625</v>
      </c>
      <c r="X3" s="52">
        <v>0.21428571428571427</v>
      </c>
      <c r="Y3" s="51">
        <v>101</v>
      </c>
      <c r="Z3" s="52">
        <v>3.9376218323586745</v>
      </c>
      <c r="AA3" s="51">
        <v>36</v>
      </c>
      <c r="AB3" s="52">
        <v>1.4035087719298245</v>
      </c>
      <c r="AC3" s="51">
        <v>0</v>
      </c>
      <c r="AD3" s="52">
        <v>0</v>
      </c>
      <c r="AE3" s="51">
        <v>2428</v>
      </c>
      <c r="AF3" s="52">
        <v>94.6588693957115</v>
      </c>
      <c r="AG3" s="51">
        <v>2565</v>
      </c>
      <c r="AH3" s="113" t="s">
        <v>1408</v>
      </c>
      <c r="AI3" s="113" t="s">
        <v>1464</v>
      </c>
    </row>
    <row r="4" spans="1:35" ht="15">
      <c r="A4" s="82" t="s">
        <v>343</v>
      </c>
      <c r="B4" s="112" t="s">
        <v>348</v>
      </c>
      <c r="C4" s="112" t="s">
        <v>56</v>
      </c>
      <c r="D4" s="110"/>
      <c r="E4" s="15"/>
      <c r="F4" s="16" t="s">
        <v>1475</v>
      </c>
      <c r="G4" s="78"/>
      <c r="H4" s="78"/>
      <c r="I4" s="111">
        <v>4</v>
      </c>
      <c r="J4" s="80"/>
      <c r="K4" s="51">
        <v>8</v>
      </c>
      <c r="L4" s="51">
        <v>21</v>
      </c>
      <c r="M4" s="51">
        <v>0</v>
      </c>
      <c r="N4" s="51">
        <v>21</v>
      </c>
      <c r="O4" s="51">
        <v>1</v>
      </c>
      <c r="P4" s="52">
        <v>0.42857142857142855</v>
      </c>
      <c r="Q4" s="52">
        <v>0.6</v>
      </c>
      <c r="R4" s="51">
        <v>1</v>
      </c>
      <c r="S4" s="51">
        <v>0</v>
      </c>
      <c r="T4" s="51">
        <v>8</v>
      </c>
      <c r="U4" s="51">
        <v>21</v>
      </c>
      <c r="V4" s="51">
        <v>2</v>
      </c>
      <c r="W4" s="52">
        <v>1.3125</v>
      </c>
      <c r="X4" s="52">
        <v>0.35714285714285715</v>
      </c>
      <c r="Y4" s="51">
        <v>84</v>
      </c>
      <c r="Z4" s="52">
        <v>3.1088082901554404</v>
      </c>
      <c r="AA4" s="51">
        <v>66</v>
      </c>
      <c r="AB4" s="52">
        <v>2.4426350851221317</v>
      </c>
      <c r="AC4" s="51">
        <v>0</v>
      </c>
      <c r="AD4" s="52">
        <v>0</v>
      </c>
      <c r="AE4" s="51">
        <v>2552</v>
      </c>
      <c r="AF4" s="52">
        <v>94.44855662472243</v>
      </c>
      <c r="AG4" s="51">
        <v>2702</v>
      </c>
      <c r="AH4" s="113" t="s">
        <v>1409</v>
      </c>
      <c r="AI4" s="113" t="s">
        <v>1465</v>
      </c>
    </row>
    <row r="5" spans="1:35" ht="15">
      <c r="A5" s="82" t="s">
        <v>344</v>
      </c>
      <c r="B5" s="112" t="s">
        <v>349</v>
      </c>
      <c r="C5" s="112" t="s">
        <v>56</v>
      </c>
      <c r="D5" s="110"/>
      <c r="E5" s="15"/>
      <c r="F5" s="16" t="s">
        <v>1476</v>
      </c>
      <c r="G5" s="78"/>
      <c r="H5" s="78"/>
      <c r="I5" s="111">
        <v>5</v>
      </c>
      <c r="J5" s="80"/>
      <c r="K5" s="51">
        <v>7</v>
      </c>
      <c r="L5" s="51">
        <v>9</v>
      </c>
      <c r="M5" s="51">
        <v>0</v>
      </c>
      <c r="N5" s="51">
        <v>9</v>
      </c>
      <c r="O5" s="51">
        <v>0</v>
      </c>
      <c r="P5" s="52">
        <v>0</v>
      </c>
      <c r="Q5" s="52">
        <v>0</v>
      </c>
      <c r="R5" s="51">
        <v>1</v>
      </c>
      <c r="S5" s="51">
        <v>0</v>
      </c>
      <c r="T5" s="51">
        <v>7</v>
      </c>
      <c r="U5" s="51">
        <v>9</v>
      </c>
      <c r="V5" s="51">
        <v>4</v>
      </c>
      <c r="W5" s="52">
        <v>1.591837</v>
      </c>
      <c r="X5" s="52">
        <v>0.21428571428571427</v>
      </c>
      <c r="Y5" s="51">
        <v>57</v>
      </c>
      <c r="Z5" s="52">
        <v>3.413173652694611</v>
      </c>
      <c r="AA5" s="51">
        <v>14</v>
      </c>
      <c r="AB5" s="52">
        <v>0.8383233532934131</v>
      </c>
      <c r="AC5" s="51">
        <v>0</v>
      </c>
      <c r="AD5" s="52">
        <v>0</v>
      </c>
      <c r="AE5" s="51">
        <v>1599</v>
      </c>
      <c r="AF5" s="52">
        <v>95.74850299401197</v>
      </c>
      <c r="AG5" s="51">
        <v>1670</v>
      </c>
      <c r="AH5" s="113" t="s">
        <v>1410</v>
      </c>
      <c r="AI5" s="113" t="s">
        <v>1466</v>
      </c>
    </row>
    <row r="6" spans="1:35" ht="15">
      <c r="A6" s="82" t="s">
        <v>345</v>
      </c>
      <c r="B6" s="112" t="s">
        <v>350</v>
      </c>
      <c r="C6" s="112" t="s">
        <v>56</v>
      </c>
      <c r="D6" s="110"/>
      <c r="E6" s="15"/>
      <c r="F6" s="16" t="s">
        <v>1477</v>
      </c>
      <c r="G6" s="78"/>
      <c r="H6" s="78"/>
      <c r="I6" s="111">
        <v>6</v>
      </c>
      <c r="J6" s="80"/>
      <c r="K6" s="51">
        <v>6</v>
      </c>
      <c r="L6" s="51">
        <v>7</v>
      </c>
      <c r="M6" s="51">
        <v>0</v>
      </c>
      <c r="N6" s="51">
        <v>7</v>
      </c>
      <c r="O6" s="51">
        <v>1</v>
      </c>
      <c r="P6" s="52">
        <v>0</v>
      </c>
      <c r="Q6" s="52">
        <v>0</v>
      </c>
      <c r="R6" s="51">
        <v>1</v>
      </c>
      <c r="S6" s="51">
        <v>0</v>
      </c>
      <c r="T6" s="51">
        <v>6</v>
      </c>
      <c r="U6" s="51">
        <v>7</v>
      </c>
      <c r="V6" s="51">
        <v>4</v>
      </c>
      <c r="W6" s="52">
        <v>1.722222</v>
      </c>
      <c r="X6" s="52">
        <v>0.2</v>
      </c>
      <c r="Y6" s="51">
        <v>63</v>
      </c>
      <c r="Z6" s="52">
        <v>3.2524522457408365</v>
      </c>
      <c r="AA6" s="51">
        <v>49</v>
      </c>
      <c r="AB6" s="52">
        <v>2.5296850800206503</v>
      </c>
      <c r="AC6" s="51">
        <v>0</v>
      </c>
      <c r="AD6" s="52">
        <v>0</v>
      </c>
      <c r="AE6" s="51">
        <v>1825</v>
      </c>
      <c r="AF6" s="52">
        <v>94.21786267423852</v>
      </c>
      <c r="AG6" s="51">
        <v>1937</v>
      </c>
      <c r="AH6" s="113" t="s">
        <v>1411</v>
      </c>
      <c r="AI6" s="113" t="s">
        <v>1467</v>
      </c>
    </row>
    <row r="7" spans="1:35" ht="15">
      <c r="A7" s="82" t="s">
        <v>346</v>
      </c>
      <c r="B7" s="112" t="s">
        <v>351</v>
      </c>
      <c r="C7" s="112" t="s">
        <v>56</v>
      </c>
      <c r="D7" s="110"/>
      <c r="E7" s="15"/>
      <c r="F7" s="16" t="s">
        <v>1478</v>
      </c>
      <c r="G7" s="78"/>
      <c r="H7" s="78"/>
      <c r="I7" s="111">
        <v>7</v>
      </c>
      <c r="J7" s="80"/>
      <c r="K7" s="51">
        <v>5</v>
      </c>
      <c r="L7" s="51">
        <v>7</v>
      </c>
      <c r="M7" s="51">
        <v>0</v>
      </c>
      <c r="N7" s="51">
        <v>7</v>
      </c>
      <c r="O7" s="51">
        <v>0</v>
      </c>
      <c r="P7" s="52">
        <v>0.4</v>
      </c>
      <c r="Q7" s="52">
        <v>0.5714285714285714</v>
      </c>
      <c r="R7" s="51">
        <v>1</v>
      </c>
      <c r="S7" s="51">
        <v>0</v>
      </c>
      <c r="T7" s="51">
        <v>5</v>
      </c>
      <c r="U7" s="51">
        <v>7</v>
      </c>
      <c r="V7" s="51">
        <v>2</v>
      </c>
      <c r="W7" s="52">
        <v>1.2</v>
      </c>
      <c r="X7" s="52">
        <v>0.35</v>
      </c>
      <c r="Y7" s="51">
        <v>58</v>
      </c>
      <c r="Z7" s="52">
        <v>4.230488694383662</v>
      </c>
      <c r="AA7" s="51">
        <v>24</v>
      </c>
      <c r="AB7" s="52">
        <v>1.75054704595186</v>
      </c>
      <c r="AC7" s="51">
        <v>0</v>
      </c>
      <c r="AD7" s="52">
        <v>0</v>
      </c>
      <c r="AE7" s="51">
        <v>1289</v>
      </c>
      <c r="AF7" s="52">
        <v>94.01896425966447</v>
      </c>
      <c r="AG7" s="51">
        <v>1371</v>
      </c>
      <c r="AH7" s="113" t="s">
        <v>1412</v>
      </c>
      <c r="AI7" s="113" t="s">
        <v>1468</v>
      </c>
    </row>
    <row r="10" ht="14.25" customHeight="1"/>
  </sheetData>
  <dataValidations count="8">
    <dataValidation allowBlank="1" showInputMessage="1" promptTitle="Group Vertex Color" prompt="To select a color to use for all vertices in the group, right-click and select Select Color on the right-click menu." sqref="B3:B10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1">
      <formula1>ValidGroupShapes</formula1>
    </dataValidation>
    <dataValidation allowBlank="1" showInputMessage="1" showErrorMessage="1" promptTitle="Group Name" prompt="Enter the name of the group." sqref="A3:A10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1">
      <formula1>ValidBooleansDefaultFalse</formula1>
    </dataValidation>
    <dataValidation allowBlank="1" sqref="K3:K101"/>
    <dataValidation allowBlank="1" showInputMessage="1" showErrorMessage="1" promptTitle="Group Label" prompt="Enter an optional group label." errorTitle="Invalid Group Collapsed" error="You have entered an unrecognized &quot;group collapsed.&quot;  Try selecting from the drop-down list instead." sqref="F3:F10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342</v>
      </c>
      <c r="B2" s="113" t="s">
        <v>202</v>
      </c>
      <c r="C2" s="83">
        <f>VLOOKUP(GroupVertices[[#This Row],[Vertex]],Vertices[],MATCH("ID",Vertices[[#Headers],[Vertex]:[Top Word Pairs in Content by Salience]],0),FALSE)</f>
        <v>5</v>
      </c>
    </row>
    <row r="3" spans="1:3" ht="15">
      <c r="A3" s="84" t="s">
        <v>342</v>
      </c>
      <c r="B3" s="113" t="s">
        <v>235</v>
      </c>
      <c r="C3" s="83">
        <f>VLOOKUP(GroupVertices[[#This Row],[Vertex]],Vertices[],MATCH("ID",Vertices[[#Headers],[Vertex]:[Top Word Pairs in Content by Salience]],0),FALSE)</f>
        <v>36</v>
      </c>
    </row>
    <row r="4" spans="1:3" ht="15">
      <c r="A4" s="84" t="s">
        <v>342</v>
      </c>
      <c r="B4" s="113" t="s">
        <v>234</v>
      </c>
      <c r="C4" s="83">
        <f>VLOOKUP(GroupVertices[[#This Row],[Vertex]],Vertices[],MATCH("ID",Vertices[[#Headers],[Vertex]:[Top Word Pairs in Content by Salience]],0),FALSE)</f>
        <v>32</v>
      </c>
    </row>
    <row r="5" spans="1:3" ht="15">
      <c r="A5" s="84" t="s">
        <v>342</v>
      </c>
      <c r="B5" s="113" t="s">
        <v>233</v>
      </c>
      <c r="C5" s="83">
        <f>VLOOKUP(GroupVertices[[#This Row],[Vertex]],Vertices[],MATCH("ID",Vertices[[#Headers],[Vertex]:[Top Word Pairs in Content by Salience]],0),FALSE)</f>
        <v>21</v>
      </c>
    </row>
    <row r="6" spans="1:3" ht="15">
      <c r="A6" s="84" t="s">
        <v>342</v>
      </c>
      <c r="B6" s="113" t="s">
        <v>203</v>
      </c>
      <c r="C6" s="83">
        <f>VLOOKUP(GroupVertices[[#This Row],[Vertex]],Vertices[],MATCH("ID",Vertices[[#Headers],[Vertex]:[Top Word Pairs in Content by Salience]],0),FALSE)</f>
        <v>7</v>
      </c>
    </row>
    <row r="7" spans="1:3" ht="15">
      <c r="A7" s="84" t="s">
        <v>342</v>
      </c>
      <c r="B7" s="113" t="s">
        <v>205</v>
      </c>
      <c r="C7" s="83">
        <f>VLOOKUP(GroupVertices[[#This Row],[Vertex]],Vertices[],MATCH("ID",Vertices[[#Headers],[Vertex]:[Top Word Pairs in Content by Salience]],0),FALSE)</f>
        <v>9</v>
      </c>
    </row>
    <row r="8" spans="1:3" ht="15">
      <c r="A8" s="84" t="s">
        <v>342</v>
      </c>
      <c r="B8" s="113" t="s">
        <v>204</v>
      </c>
      <c r="C8" s="83">
        <f>VLOOKUP(GroupVertices[[#This Row],[Vertex]],Vertices[],MATCH("ID",Vertices[[#Headers],[Vertex]:[Top Word Pairs in Content by Salience]],0),FALSE)</f>
        <v>8</v>
      </c>
    </row>
    <row r="9" spans="1:3" ht="15">
      <c r="A9" s="84" t="s">
        <v>342</v>
      </c>
      <c r="B9" s="113" t="s">
        <v>230</v>
      </c>
      <c r="C9" s="83">
        <f>VLOOKUP(GroupVertices[[#This Row],[Vertex]],Vertices[],MATCH("ID",Vertices[[#Headers],[Vertex]:[Top Word Pairs in Content by Salience]],0),FALSE)</f>
        <v>6</v>
      </c>
    </row>
    <row r="10" spans="1:3" ht="15">
      <c r="A10" s="84" t="s">
        <v>343</v>
      </c>
      <c r="B10" s="113" t="s">
        <v>216</v>
      </c>
      <c r="C10" s="83">
        <f>VLOOKUP(GroupVertices[[#This Row],[Vertex]],Vertices[],MATCH("ID",Vertices[[#Headers],[Vertex]:[Top Word Pairs in Content by Salience]],0),FALSE)</f>
        <v>25</v>
      </c>
    </row>
    <row r="11" spans="1:3" ht="15">
      <c r="A11" s="84" t="s">
        <v>343</v>
      </c>
      <c r="B11" s="113" t="s">
        <v>217</v>
      </c>
      <c r="C11" s="83">
        <f>VLOOKUP(GroupVertices[[#This Row],[Vertex]],Vertices[],MATCH("ID",Vertices[[#Headers],[Vertex]:[Top Word Pairs in Content by Salience]],0),FALSE)</f>
        <v>14</v>
      </c>
    </row>
    <row r="12" spans="1:3" ht="15">
      <c r="A12" s="84" t="s">
        <v>343</v>
      </c>
      <c r="B12" s="113" t="s">
        <v>218</v>
      </c>
      <c r="C12" s="83">
        <f>VLOOKUP(GroupVertices[[#This Row],[Vertex]],Vertices[],MATCH("ID",Vertices[[#Headers],[Vertex]:[Top Word Pairs in Content by Salience]],0),FALSE)</f>
        <v>26</v>
      </c>
    </row>
    <row r="13" spans="1:3" ht="15">
      <c r="A13" s="84" t="s">
        <v>343</v>
      </c>
      <c r="B13" s="113" t="s">
        <v>215</v>
      </c>
      <c r="C13" s="83">
        <f>VLOOKUP(GroupVertices[[#This Row],[Vertex]],Vertices[],MATCH("ID",Vertices[[#Headers],[Vertex]:[Top Word Pairs in Content by Salience]],0),FALSE)</f>
        <v>24</v>
      </c>
    </row>
    <row r="14" spans="1:3" ht="15">
      <c r="A14" s="84" t="s">
        <v>343</v>
      </c>
      <c r="B14" s="113" t="s">
        <v>214</v>
      </c>
      <c r="C14" s="83">
        <f>VLOOKUP(GroupVertices[[#This Row],[Vertex]],Vertices[],MATCH("ID",Vertices[[#Headers],[Vertex]:[Top Word Pairs in Content by Salience]],0),FALSE)</f>
        <v>23</v>
      </c>
    </row>
    <row r="15" spans="1:3" ht="15">
      <c r="A15" s="84" t="s">
        <v>343</v>
      </c>
      <c r="B15" s="113" t="s">
        <v>212</v>
      </c>
      <c r="C15" s="83">
        <f>VLOOKUP(GroupVertices[[#This Row],[Vertex]],Vertices[],MATCH("ID",Vertices[[#Headers],[Vertex]:[Top Word Pairs in Content by Salience]],0),FALSE)</f>
        <v>22</v>
      </c>
    </row>
    <row r="16" spans="1:3" ht="15">
      <c r="A16" s="84" t="s">
        <v>343</v>
      </c>
      <c r="B16" s="113" t="s">
        <v>213</v>
      </c>
      <c r="C16" s="83">
        <f>VLOOKUP(GroupVertices[[#This Row],[Vertex]],Vertices[],MATCH("ID",Vertices[[#Headers],[Vertex]:[Top Word Pairs in Content by Salience]],0),FALSE)</f>
        <v>19</v>
      </c>
    </row>
    <row r="17" spans="1:3" ht="15">
      <c r="A17" s="84" t="s">
        <v>343</v>
      </c>
      <c r="B17" s="113" t="s">
        <v>211</v>
      </c>
      <c r="C17" s="83">
        <f>VLOOKUP(GroupVertices[[#This Row],[Vertex]],Vertices[],MATCH("ID",Vertices[[#Headers],[Vertex]:[Top Word Pairs in Content by Salience]],0),FALSE)</f>
        <v>18</v>
      </c>
    </row>
    <row r="18" spans="1:3" ht="15">
      <c r="A18" s="84" t="s">
        <v>344</v>
      </c>
      <c r="B18" s="113" t="s">
        <v>228</v>
      </c>
      <c r="C18" s="83">
        <f>VLOOKUP(GroupVertices[[#This Row],[Vertex]],Vertices[],MATCH("ID",Vertices[[#Headers],[Vertex]:[Top Word Pairs in Content by Salience]],0),FALSE)</f>
        <v>35</v>
      </c>
    </row>
    <row r="19" spans="1:3" ht="15">
      <c r="A19" s="84" t="s">
        <v>344</v>
      </c>
      <c r="B19" s="113" t="s">
        <v>219</v>
      </c>
      <c r="C19" s="83">
        <f>VLOOKUP(GroupVertices[[#This Row],[Vertex]],Vertices[],MATCH("ID",Vertices[[#Headers],[Vertex]:[Top Word Pairs in Content by Salience]],0),FALSE)</f>
        <v>27</v>
      </c>
    </row>
    <row r="20" spans="1:3" ht="15">
      <c r="A20" s="84" t="s">
        <v>344</v>
      </c>
      <c r="B20" s="113" t="s">
        <v>227</v>
      </c>
      <c r="C20" s="83">
        <f>VLOOKUP(GroupVertices[[#This Row],[Vertex]],Vertices[],MATCH("ID",Vertices[[#Headers],[Vertex]:[Top Word Pairs in Content by Salience]],0),FALSE)</f>
        <v>34</v>
      </c>
    </row>
    <row r="21" spans="1:3" ht="15">
      <c r="A21" s="84" t="s">
        <v>344</v>
      </c>
      <c r="B21" s="113" t="s">
        <v>231</v>
      </c>
      <c r="C21" s="83">
        <f>VLOOKUP(GroupVertices[[#This Row],[Vertex]],Vertices[],MATCH("ID",Vertices[[#Headers],[Vertex]:[Top Word Pairs in Content by Salience]],0),FALSE)</f>
        <v>10</v>
      </c>
    </row>
    <row r="22" spans="1:3" ht="15">
      <c r="A22" s="84" t="s">
        <v>344</v>
      </c>
      <c r="B22" s="113" t="s">
        <v>226</v>
      </c>
      <c r="C22" s="83">
        <f>VLOOKUP(GroupVertices[[#This Row],[Vertex]],Vertices[],MATCH("ID",Vertices[[#Headers],[Vertex]:[Top Word Pairs in Content by Salience]],0),FALSE)</f>
        <v>33</v>
      </c>
    </row>
    <row r="23" spans="1:3" ht="15">
      <c r="A23" s="84" t="s">
        <v>344</v>
      </c>
      <c r="B23" s="113" t="s">
        <v>232</v>
      </c>
      <c r="C23" s="83">
        <f>VLOOKUP(GroupVertices[[#This Row],[Vertex]],Vertices[],MATCH("ID",Vertices[[#Headers],[Vertex]:[Top Word Pairs in Content by Salience]],0),FALSE)</f>
        <v>15</v>
      </c>
    </row>
    <row r="24" spans="1:3" ht="15">
      <c r="A24" s="84" t="s">
        <v>344</v>
      </c>
      <c r="B24" s="113" t="s">
        <v>208</v>
      </c>
      <c r="C24" s="83">
        <f>VLOOKUP(GroupVertices[[#This Row],[Vertex]],Vertices[],MATCH("ID",Vertices[[#Headers],[Vertex]:[Top Word Pairs in Content by Salience]],0),FALSE)</f>
        <v>13</v>
      </c>
    </row>
    <row r="25" spans="1:3" ht="15">
      <c r="A25" s="84" t="s">
        <v>345</v>
      </c>
      <c r="B25" s="113" t="s">
        <v>209</v>
      </c>
      <c r="C25" s="83">
        <f>VLOOKUP(GroupVertices[[#This Row],[Vertex]],Vertices[],MATCH("ID",Vertices[[#Headers],[Vertex]:[Top Word Pairs in Content by Salience]],0),FALSE)</f>
        <v>17</v>
      </c>
    </row>
    <row r="26" spans="1:3" ht="15">
      <c r="A26" s="84" t="s">
        <v>345</v>
      </c>
      <c r="B26" s="113" t="s">
        <v>210</v>
      </c>
      <c r="C26" s="83">
        <f>VLOOKUP(GroupVertices[[#This Row],[Vertex]],Vertices[],MATCH("ID",Vertices[[#Headers],[Vertex]:[Top Word Pairs in Content by Salience]],0),FALSE)</f>
        <v>16</v>
      </c>
    </row>
    <row r="27" spans="1:3" ht="15">
      <c r="A27" s="84" t="s">
        <v>345</v>
      </c>
      <c r="B27" s="113" t="s">
        <v>206</v>
      </c>
      <c r="C27" s="83">
        <f>VLOOKUP(GroupVertices[[#This Row],[Vertex]],Vertices[],MATCH("ID",Vertices[[#Headers],[Vertex]:[Top Word Pairs in Content by Salience]],0),FALSE)</f>
        <v>11</v>
      </c>
    </row>
    <row r="28" spans="1:3" ht="15">
      <c r="A28" s="84" t="s">
        <v>345</v>
      </c>
      <c r="B28" s="113" t="s">
        <v>207</v>
      </c>
      <c r="C28" s="83">
        <f>VLOOKUP(GroupVertices[[#This Row],[Vertex]],Vertices[],MATCH("ID",Vertices[[#Headers],[Vertex]:[Top Word Pairs in Content by Salience]],0),FALSE)</f>
        <v>12</v>
      </c>
    </row>
    <row r="29" spans="1:3" ht="15">
      <c r="A29" s="84" t="s">
        <v>345</v>
      </c>
      <c r="B29" s="113" t="s">
        <v>225</v>
      </c>
      <c r="C29" s="83">
        <f>VLOOKUP(GroupVertices[[#This Row],[Vertex]],Vertices[],MATCH("ID",Vertices[[#Headers],[Vertex]:[Top Word Pairs in Content by Salience]],0),FALSE)</f>
        <v>4</v>
      </c>
    </row>
    <row r="30" spans="1:3" ht="15">
      <c r="A30" s="84" t="s">
        <v>345</v>
      </c>
      <c r="B30" s="113" t="s">
        <v>229</v>
      </c>
      <c r="C30" s="83">
        <f>VLOOKUP(GroupVertices[[#This Row],[Vertex]],Vertices[],MATCH("ID",Vertices[[#Headers],[Vertex]:[Top Word Pairs in Content by Salience]],0),FALSE)</f>
        <v>3</v>
      </c>
    </row>
    <row r="31" spans="1:3" ht="15">
      <c r="A31" s="84" t="s">
        <v>346</v>
      </c>
      <c r="B31" s="113" t="s">
        <v>223</v>
      </c>
      <c r="C31" s="83">
        <f>VLOOKUP(GroupVertices[[#This Row],[Vertex]],Vertices[],MATCH("ID",Vertices[[#Headers],[Vertex]:[Top Word Pairs in Content by Salience]],0),FALSE)</f>
        <v>29</v>
      </c>
    </row>
    <row r="32" spans="1:3" ht="15">
      <c r="A32" s="84" t="s">
        <v>346</v>
      </c>
      <c r="B32" s="113" t="s">
        <v>224</v>
      </c>
      <c r="C32" s="83">
        <f>VLOOKUP(GroupVertices[[#This Row],[Vertex]],Vertices[],MATCH("ID",Vertices[[#Headers],[Vertex]:[Top Word Pairs in Content by Salience]],0),FALSE)</f>
        <v>31</v>
      </c>
    </row>
    <row r="33" spans="1:3" ht="15">
      <c r="A33" s="84" t="s">
        <v>346</v>
      </c>
      <c r="B33" s="113" t="s">
        <v>220</v>
      </c>
      <c r="C33" s="83">
        <f>VLOOKUP(GroupVertices[[#This Row],[Vertex]],Vertices[],MATCH("ID",Vertices[[#Headers],[Vertex]:[Top Word Pairs in Content by Salience]],0),FALSE)</f>
        <v>20</v>
      </c>
    </row>
    <row r="34" spans="1:3" ht="15">
      <c r="A34" s="84" t="s">
        <v>346</v>
      </c>
      <c r="B34" s="113" t="s">
        <v>222</v>
      </c>
      <c r="C34" s="83">
        <f>VLOOKUP(GroupVertices[[#This Row],[Vertex]],Vertices[],MATCH("ID",Vertices[[#Headers],[Vertex]:[Top Word Pairs in Content by Salience]],0),FALSE)</f>
        <v>30</v>
      </c>
    </row>
    <row r="35" spans="1:3" ht="15">
      <c r="A35" s="84" t="s">
        <v>346</v>
      </c>
      <c r="B35" s="113" t="s">
        <v>221</v>
      </c>
      <c r="C35" s="83">
        <f>VLOOKUP(GroupVertices[[#This Row],[Vertex]],Vertices[],MATCH("ID",Vertices[[#Headers],[Vertex]:[Top Word Pairs in Content by Salience]],0),FALSE)</f>
        <v>28</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1371</v>
      </c>
      <c r="B2" s="36" t="s">
        <v>194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32</v>
      </c>
      <c r="L2" s="39">
        <f>MIN(Vertices[Closeness Centrality])</f>
        <v>0.015385</v>
      </c>
      <c r="M2" s="40">
        <f>COUNTIF(Vertices[Closeness Centrality],"&gt;= "&amp;L2)-COUNTIF(Vertices[Closeness Centrality],"&gt;="&amp;L3)</f>
        <v>6</v>
      </c>
      <c r="N2" s="39">
        <f>MIN(Vertices[Eigenvector Centrality])</f>
        <v>0.013651</v>
      </c>
      <c r="O2" s="40">
        <f>COUNTIF(Vertices[Eigenvector Centrality],"&gt;= "&amp;N2)-COUNTIF(Vertices[Eigenvector Centrality],"&gt;="&amp;N3)</f>
        <v>3</v>
      </c>
      <c r="P2" s="39">
        <f>MIN(Vertices[PageRank])</f>
        <v>0.306531</v>
      </c>
      <c r="Q2" s="40">
        <f>COUNTIF(Vertices[PageRank],"&gt;= "&amp;P2)-COUNTIF(Vertices[PageRank],"&gt;="&amp;P3)</f>
        <v>4</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1"/>
      <c r="B3" s="121"/>
      <c r="D3" s="34">
        <f aca="true" t="shared" si="1" ref="D3:D35">D2+($D$36-$D$2)/BinDivisor</f>
        <v>0</v>
      </c>
      <c r="E3" s="3">
        <f>COUNTIF(Vertices[Degree],"&gt;= "&amp;D3)-COUNTIF(Vertices[Degree],"&gt;="&amp;D4)</f>
        <v>0</v>
      </c>
      <c r="F3" s="41">
        <f aca="true" t="shared" si="2" ref="F3:F35">F2+($F$36-$F$2)/BinDivisor</f>
        <v>0.3235294117647059</v>
      </c>
      <c r="G3" s="42">
        <f>COUNTIF(Vertices[In-Degree],"&gt;= "&amp;F3)-COUNTIF(Vertices[In-Degree],"&gt;="&amp;F4)</f>
        <v>0</v>
      </c>
      <c r="H3" s="41">
        <f aca="true" t="shared" si="3" ref="H3:H35">H2+($H$36-$H$2)/BinDivisor</f>
        <v>0.9705882352941176</v>
      </c>
      <c r="I3" s="42">
        <f>COUNTIF(Vertices[Out-Degree],"&gt;= "&amp;H3)-COUNTIF(Vertices[Out-Degree],"&gt;="&amp;H4)</f>
        <v>7</v>
      </c>
      <c r="J3" s="41">
        <f aca="true" t="shared" si="4" ref="J3:J35">J2+($J$36-$J$2)/BinDivisor</f>
        <v>24.45294117647059</v>
      </c>
      <c r="K3" s="42">
        <f>COUNTIF(Vertices[Betweenness Centrality],"&gt;= "&amp;J3)-COUNTIF(Vertices[Betweenness Centrality],"&gt;="&amp;J4)</f>
        <v>1</v>
      </c>
      <c r="L3" s="41">
        <f aca="true" t="shared" si="5" ref="L3:L35">L2+($L$36-$L$2)/BinDivisor</f>
        <v>0.015823764705882353</v>
      </c>
      <c r="M3" s="42">
        <f>COUNTIF(Vertices[Closeness Centrality],"&gt;= "&amp;L3)-COUNTIF(Vertices[Closeness Centrality],"&gt;="&amp;L4)</f>
        <v>14</v>
      </c>
      <c r="N3" s="41">
        <f aca="true" t="shared" si="6" ref="N3:N35">N2+($N$36-$N$2)/BinDivisor</f>
        <v>0.016490970588235294</v>
      </c>
      <c r="O3" s="42">
        <f>COUNTIF(Vertices[Eigenvector Centrality],"&gt;= "&amp;N3)-COUNTIF(Vertices[Eigenvector Centrality],"&gt;="&amp;N4)</f>
        <v>3</v>
      </c>
      <c r="P3" s="41">
        <f aca="true" t="shared" si="7" ref="P3:P35">P2+($P$36-$P$2)/BinDivisor</f>
        <v>0.47625367647058825</v>
      </c>
      <c r="Q3" s="42">
        <f>COUNTIF(Vertices[PageRank],"&gt;= "&amp;P3)-COUNTIF(Vertices[PageRank],"&gt;="&amp;P4)</f>
        <v>8</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0.6470588235294118</v>
      </c>
      <c r="G4" s="40">
        <f>COUNTIF(Vertices[In-Degree],"&gt;= "&amp;F4)-COUNTIF(Vertices[In-Degree],"&gt;="&amp;F5)</f>
        <v>0</v>
      </c>
      <c r="H4" s="39">
        <f t="shared" si="3"/>
        <v>1.9411764705882353</v>
      </c>
      <c r="I4" s="40">
        <f>COUNTIF(Vertices[Out-Degree],"&gt;= "&amp;H4)-COUNTIF(Vertices[Out-Degree],"&gt;="&amp;H5)</f>
        <v>9</v>
      </c>
      <c r="J4" s="39">
        <f t="shared" si="4"/>
        <v>48.90588235294118</v>
      </c>
      <c r="K4" s="40">
        <f>COUNTIF(Vertices[Betweenness Centrality],"&gt;= "&amp;J4)-COUNTIF(Vertices[Betweenness Centrality],"&gt;="&amp;J5)</f>
        <v>0</v>
      </c>
      <c r="L4" s="39">
        <f t="shared" si="5"/>
        <v>0.016262529411764707</v>
      </c>
      <c r="M4" s="40">
        <f>COUNTIF(Vertices[Closeness Centrality],"&gt;= "&amp;L4)-COUNTIF(Vertices[Closeness Centrality],"&gt;="&amp;L5)</f>
        <v>10</v>
      </c>
      <c r="N4" s="39">
        <f t="shared" si="6"/>
        <v>0.01933094117647059</v>
      </c>
      <c r="O4" s="40">
        <f>COUNTIF(Vertices[Eigenvector Centrality],"&gt;= "&amp;N4)-COUNTIF(Vertices[Eigenvector Centrality],"&gt;="&amp;N5)</f>
        <v>4</v>
      </c>
      <c r="P4" s="39">
        <f t="shared" si="7"/>
        <v>0.6459763529411765</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1"/>
      <c r="B5" s="121"/>
      <c r="D5" s="34">
        <f t="shared" si="1"/>
        <v>0</v>
      </c>
      <c r="E5" s="3">
        <f>COUNTIF(Vertices[Degree],"&gt;= "&amp;D5)-COUNTIF(Vertices[Degree],"&gt;="&amp;D6)</f>
        <v>0</v>
      </c>
      <c r="F5" s="41">
        <f t="shared" si="2"/>
        <v>0.9705882352941178</v>
      </c>
      <c r="G5" s="42">
        <f>COUNTIF(Vertices[In-Degree],"&gt;= "&amp;F5)-COUNTIF(Vertices[In-Degree],"&gt;="&amp;F6)</f>
        <v>10</v>
      </c>
      <c r="H5" s="41">
        <f t="shared" si="3"/>
        <v>2.911764705882353</v>
      </c>
      <c r="I5" s="42">
        <f>COUNTIF(Vertices[Out-Degree],"&gt;= "&amp;H5)-COUNTIF(Vertices[Out-Degree],"&gt;="&amp;H6)</f>
        <v>4</v>
      </c>
      <c r="J5" s="41">
        <f t="shared" si="4"/>
        <v>73.35882352941177</v>
      </c>
      <c r="K5" s="42">
        <f>COUNTIF(Vertices[Betweenness Centrality],"&gt;= "&amp;J5)-COUNTIF(Vertices[Betweenness Centrality],"&gt;="&amp;J6)</f>
        <v>0</v>
      </c>
      <c r="L5" s="41">
        <f t="shared" si="5"/>
        <v>0.01670129411764706</v>
      </c>
      <c r="M5" s="42">
        <f>COUNTIF(Vertices[Closeness Centrality],"&gt;= "&amp;L5)-COUNTIF(Vertices[Closeness Centrality],"&gt;="&amp;L6)</f>
        <v>0</v>
      </c>
      <c r="N5" s="41">
        <f t="shared" si="6"/>
        <v>0.022170911764705883</v>
      </c>
      <c r="O5" s="42">
        <f>COUNTIF(Vertices[Eigenvector Centrality],"&gt;= "&amp;N5)-COUNTIF(Vertices[Eigenvector Centrality],"&gt;="&amp;N6)</f>
        <v>6</v>
      </c>
      <c r="P5" s="41">
        <f t="shared" si="7"/>
        <v>0.8156990294117648</v>
      </c>
      <c r="Q5" s="42">
        <f>COUNTIF(Vertices[PageRank],"&gt;= "&amp;P5)-COUNTIF(Vertices[PageRank],"&gt;="&amp;P6)</f>
        <v>8</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99</v>
      </c>
      <c r="D6" s="34">
        <f t="shared" si="1"/>
        <v>0</v>
      </c>
      <c r="E6" s="3">
        <f>COUNTIF(Vertices[Degree],"&gt;= "&amp;D6)-COUNTIF(Vertices[Degree],"&gt;="&amp;D7)</f>
        <v>0</v>
      </c>
      <c r="F6" s="39">
        <f t="shared" si="2"/>
        <v>1.2941176470588236</v>
      </c>
      <c r="G6" s="40">
        <f>COUNTIF(Vertices[In-Degree],"&gt;= "&amp;F6)-COUNTIF(Vertices[In-Degree],"&gt;="&amp;F7)</f>
        <v>0</v>
      </c>
      <c r="H6" s="39">
        <f t="shared" si="3"/>
        <v>3.8823529411764706</v>
      </c>
      <c r="I6" s="40">
        <f>COUNTIF(Vertices[Out-Degree],"&gt;= "&amp;H6)-COUNTIF(Vertices[Out-Degree],"&gt;="&amp;H7)</f>
        <v>6</v>
      </c>
      <c r="J6" s="39">
        <f t="shared" si="4"/>
        <v>97.81176470588235</v>
      </c>
      <c r="K6" s="40">
        <f>COUNTIF(Vertices[Betweenness Centrality],"&gt;= "&amp;J6)-COUNTIF(Vertices[Betweenness Centrality],"&gt;="&amp;J7)</f>
        <v>0</v>
      </c>
      <c r="L6" s="39">
        <f t="shared" si="5"/>
        <v>0.017140058823529414</v>
      </c>
      <c r="M6" s="40">
        <f>COUNTIF(Vertices[Closeness Centrality],"&gt;= "&amp;L6)-COUNTIF(Vertices[Closeness Centrality],"&gt;="&amp;L7)</f>
        <v>2</v>
      </c>
      <c r="N6" s="39">
        <f t="shared" si="6"/>
        <v>0.025010882352941178</v>
      </c>
      <c r="O6" s="40">
        <f>COUNTIF(Vertices[Eigenvector Centrality],"&gt;= "&amp;N6)-COUNTIF(Vertices[Eigenvector Centrality],"&gt;="&amp;N7)</f>
        <v>4</v>
      </c>
      <c r="P6" s="39">
        <f t="shared" si="7"/>
        <v>0.985421705882353</v>
      </c>
      <c r="Q6" s="40">
        <f>COUNTIF(Vertices[PageRank],"&gt;= "&amp;P6)-COUNTIF(Vertices[PageRank],"&gt;="&amp;P7)</f>
        <v>5</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0</v>
      </c>
      <c r="D7" s="34">
        <f t="shared" si="1"/>
        <v>0</v>
      </c>
      <c r="E7" s="3">
        <f>COUNTIF(Vertices[Degree],"&gt;= "&amp;D7)-COUNTIF(Vertices[Degree],"&gt;="&amp;D8)</f>
        <v>0</v>
      </c>
      <c r="F7" s="41">
        <f t="shared" si="2"/>
        <v>1.6176470588235294</v>
      </c>
      <c r="G7" s="42">
        <f>COUNTIF(Vertices[In-Degree],"&gt;= "&amp;F7)-COUNTIF(Vertices[In-Degree],"&gt;="&amp;F8)</f>
        <v>0</v>
      </c>
      <c r="H7" s="41">
        <f t="shared" si="3"/>
        <v>4.852941176470588</v>
      </c>
      <c r="I7" s="42">
        <f>COUNTIF(Vertices[Out-Degree],"&gt;= "&amp;H7)-COUNTIF(Vertices[Out-Degree],"&gt;="&amp;H8)</f>
        <v>1</v>
      </c>
      <c r="J7" s="41">
        <f t="shared" si="4"/>
        <v>122.26470588235294</v>
      </c>
      <c r="K7" s="42">
        <f>COUNTIF(Vertices[Betweenness Centrality],"&gt;= "&amp;J7)-COUNTIF(Vertices[Betweenness Centrality],"&gt;="&amp;J8)</f>
        <v>0</v>
      </c>
      <c r="L7" s="41">
        <f t="shared" si="5"/>
        <v>0.017578823529411768</v>
      </c>
      <c r="M7" s="42">
        <f>COUNTIF(Vertices[Closeness Centrality],"&gt;= "&amp;L7)-COUNTIF(Vertices[Closeness Centrality],"&gt;="&amp;L8)</f>
        <v>1</v>
      </c>
      <c r="N7" s="41">
        <f t="shared" si="6"/>
        <v>0.027850852941176472</v>
      </c>
      <c r="O7" s="42">
        <f>COUNTIF(Vertices[Eigenvector Centrality],"&gt;= "&amp;N7)-COUNTIF(Vertices[Eigenvector Centrality],"&gt;="&amp;N8)</f>
        <v>2</v>
      </c>
      <c r="P7" s="41">
        <f t="shared" si="7"/>
        <v>1.1551443823529413</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99</v>
      </c>
      <c r="D8" s="34">
        <f t="shared" si="1"/>
        <v>0</v>
      </c>
      <c r="E8" s="3">
        <f>COUNTIF(Vertices[Degree],"&gt;= "&amp;D8)-COUNTIF(Vertices[Degree],"&gt;="&amp;D9)</f>
        <v>0</v>
      </c>
      <c r="F8" s="39">
        <f t="shared" si="2"/>
        <v>1.9411764705882353</v>
      </c>
      <c r="G8" s="40">
        <f>COUNTIF(Vertices[In-Degree],"&gt;= "&amp;F8)-COUNTIF(Vertices[In-Degree],"&gt;="&amp;F9)</f>
        <v>4</v>
      </c>
      <c r="H8" s="39">
        <f t="shared" si="3"/>
        <v>5.823529411764706</v>
      </c>
      <c r="I8" s="40">
        <f>COUNTIF(Vertices[Out-Degree],"&gt;= "&amp;H8)-COUNTIF(Vertices[Out-Degree],"&gt;="&amp;H9)</f>
        <v>0</v>
      </c>
      <c r="J8" s="39">
        <f t="shared" si="4"/>
        <v>146.71764705882353</v>
      </c>
      <c r="K8" s="40">
        <f>COUNTIF(Vertices[Betweenness Centrality],"&gt;= "&amp;J8)-COUNTIF(Vertices[Betweenness Centrality],"&gt;="&amp;J9)</f>
        <v>0</v>
      </c>
      <c r="L8" s="39">
        <f t="shared" si="5"/>
        <v>0.018017588235294122</v>
      </c>
      <c r="M8" s="40">
        <f>COUNTIF(Vertices[Closeness Centrality],"&gt;= "&amp;L8)-COUNTIF(Vertices[Closeness Centrality],"&gt;="&amp;L9)</f>
        <v>0</v>
      </c>
      <c r="N8" s="39">
        <f t="shared" si="6"/>
        <v>0.030690823529411767</v>
      </c>
      <c r="O8" s="40">
        <f>COUNTIF(Vertices[Eigenvector Centrality],"&gt;= "&amp;N8)-COUNTIF(Vertices[Eigenvector Centrality],"&gt;="&amp;N9)</f>
        <v>4</v>
      </c>
      <c r="P8" s="39">
        <f t="shared" si="7"/>
        <v>1.3248670588235294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1"/>
      <c r="B9" s="121"/>
      <c r="D9" s="34">
        <f t="shared" si="1"/>
        <v>0</v>
      </c>
      <c r="E9" s="3">
        <f>COUNTIF(Vertices[Degree],"&gt;= "&amp;D9)-COUNTIF(Vertices[Degree],"&gt;="&amp;D10)</f>
        <v>0</v>
      </c>
      <c r="F9" s="41">
        <f t="shared" si="2"/>
        <v>2.264705882352941</v>
      </c>
      <c r="G9" s="42">
        <f>COUNTIF(Vertices[In-Degree],"&gt;= "&amp;F9)-COUNTIF(Vertices[In-Degree],"&gt;="&amp;F10)</f>
        <v>0</v>
      </c>
      <c r="H9" s="41">
        <f t="shared" si="3"/>
        <v>6.794117647058823</v>
      </c>
      <c r="I9" s="42">
        <f>COUNTIF(Vertices[Out-Degree],"&gt;= "&amp;H9)-COUNTIF(Vertices[Out-Degree],"&gt;="&amp;H10)</f>
        <v>0</v>
      </c>
      <c r="J9" s="41">
        <f t="shared" si="4"/>
        <v>171.17058823529413</v>
      </c>
      <c r="K9" s="42">
        <f>COUNTIF(Vertices[Betweenness Centrality],"&gt;= "&amp;J9)-COUNTIF(Vertices[Betweenness Centrality],"&gt;="&amp;J10)</f>
        <v>0</v>
      </c>
      <c r="L9" s="41">
        <f t="shared" si="5"/>
        <v>0.018456352941176476</v>
      </c>
      <c r="M9" s="42">
        <f>COUNTIF(Vertices[Closeness Centrality],"&gt;= "&amp;L9)-COUNTIF(Vertices[Closeness Centrality],"&gt;="&amp;L10)</f>
        <v>0</v>
      </c>
      <c r="N9" s="41">
        <f t="shared" si="6"/>
        <v>0.03353079411764706</v>
      </c>
      <c r="O9" s="42">
        <f>COUNTIF(Vertices[Eigenvector Centrality],"&gt;= "&amp;N9)-COUNTIF(Vertices[Eigenvector Centrality],"&gt;="&amp;N10)</f>
        <v>1</v>
      </c>
      <c r="P9" s="41">
        <f t="shared" si="7"/>
        <v>1.4945897352941175</v>
      </c>
      <c r="Q9" s="42">
        <f>COUNTIF(Vertices[PageRank],"&gt;= "&amp;P9)-COUNTIF(Vertices[PageRank],"&gt;="&amp;P10)</f>
        <v>2</v>
      </c>
      <c r="R9" s="41">
        <f t="shared" si="8"/>
        <v>0.10294117647058824</v>
      </c>
      <c r="S9" s="46">
        <f>COUNTIF(Vertices[Clustering Coefficient],"&gt;= "&amp;R9)-COUNTIF(Vertices[Clustering Coefficient],"&gt;="&amp;R10)</f>
        <v>0</v>
      </c>
      <c r="T9" s="41" t="e">
        <f ca="1" t="shared" si="9"/>
        <v>#REF!</v>
      </c>
      <c r="U9" s="42" t="e">
        <f ca="1" t="shared" si="0"/>
        <v>#REF!</v>
      </c>
    </row>
    <row r="10" spans="1:21" ht="15">
      <c r="A10" s="36" t="s">
        <v>151</v>
      </c>
      <c r="B10" s="36">
        <v>2</v>
      </c>
      <c r="D10" s="34">
        <f t="shared" si="1"/>
        <v>0</v>
      </c>
      <c r="E10" s="3">
        <f>COUNTIF(Vertices[Degree],"&gt;= "&amp;D10)-COUNTIF(Vertices[Degree],"&gt;="&amp;D11)</f>
        <v>0</v>
      </c>
      <c r="F10" s="39">
        <f t="shared" si="2"/>
        <v>2.588235294117647</v>
      </c>
      <c r="G10" s="40">
        <f>COUNTIF(Vertices[In-Degree],"&gt;= "&amp;F10)-COUNTIF(Vertices[In-Degree],"&gt;="&amp;F11)</f>
        <v>0</v>
      </c>
      <c r="H10" s="39">
        <f t="shared" si="3"/>
        <v>7.764705882352941</v>
      </c>
      <c r="I10" s="40">
        <f>COUNTIF(Vertices[Out-Degree],"&gt;= "&amp;H10)-COUNTIF(Vertices[Out-Degree],"&gt;="&amp;H11)</f>
        <v>0</v>
      </c>
      <c r="J10" s="39">
        <f t="shared" si="4"/>
        <v>195.6235294117647</v>
      </c>
      <c r="K10" s="40">
        <f>COUNTIF(Vertices[Betweenness Centrality],"&gt;= "&amp;J10)-COUNTIF(Vertices[Betweenness Centrality],"&gt;="&amp;J11)</f>
        <v>0</v>
      </c>
      <c r="L10" s="39">
        <f t="shared" si="5"/>
        <v>0.01889511764705883</v>
      </c>
      <c r="M10" s="40">
        <f>COUNTIF(Vertices[Closeness Centrality],"&gt;= "&amp;L10)-COUNTIF(Vertices[Closeness Centrality],"&gt;="&amp;L11)</f>
        <v>0</v>
      </c>
      <c r="N10" s="39">
        <f t="shared" si="6"/>
        <v>0.03637076470588235</v>
      </c>
      <c r="O10" s="40">
        <f>COUNTIF(Vertices[Eigenvector Centrality],"&gt;= "&amp;N10)-COUNTIF(Vertices[Eigenvector Centrality],"&gt;="&amp;N11)</f>
        <v>4</v>
      </c>
      <c r="P10" s="39">
        <f t="shared" si="7"/>
        <v>1.6643124117647057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1"/>
      <c r="B11" s="121"/>
      <c r="D11" s="34">
        <f t="shared" si="1"/>
        <v>0</v>
      </c>
      <c r="E11" s="3">
        <f>COUNTIF(Vertices[Degree],"&gt;= "&amp;D11)-COUNTIF(Vertices[Degree],"&gt;="&amp;D12)</f>
        <v>0</v>
      </c>
      <c r="F11" s="41">
        <f t="shared" si="2"/>
        <v>2.9117647058823533</v>
      </c>
      <c r="G11" s="42">
        <f>COUNTIF(Vertices[In-Degree],"&gt;= "&amp;F11)-COUNTIF(Vertices[In-Degree],"&gt;="&amp;F12)</f>
        <v>10</v>
      </c>
      <c r="H11" s="41">
        <f t="shared" si="3"/>
        <v>8.735294117647058</v>
      </c>
      <c r="I11" s="42">
        <f>COUNTIF(Vertices[Out-Degree],"&gt;= "&amp;H11)-COUNTIF(Vertices[Out-Degree],"&gt;="&amp;H12)</f>
        <v>0</v>
      </c>
      <c r="J11" s="41">
        <f t="shared" si="4"/>
        <v>220.07647058823528</v>
      </c>
      <c r="K11" s="42">
        <f>COUNTIF(Vertices[Betweenness Centrality],"&gt;= "&amp;J11)-COUNTIF(Vertices[Betweenness Centrality],"&gt;="&amp;J12)</f>
        <v>0</v>
      </c>
      <c r="L11" s="41">
        <f t="shared" si="5"/>
        <v>0.019333882352941183</v>
      </c>
      <c r="M11" s="42">
        <f>COUNTIF(Vertices[Closeness Centrality],"&gt;= "&amp;L11)-COUNTIF(Vertices[Closeness Centrality],"&gt;="&amp;L12)</f>
        <v>0</v>
      </c>
      <c r="N11" s="41">
        <f t="shared" si="6"/>
        <v>0.03921073529411764</v>
      </c>
      <c r="O11" s="42">
        <f>COUNTIF(Vertices[Eigenvector Centrality],"&gt;= "&amp;N11)-COUNTIF(Vertices[Eigenvector Centrality],"&gt;="&amp;N12)</f>
        <v>0</v>
      </c>
      <c r="P11" s="41">
        <f t="shared" si="7"/>
        <v>1.8340350882352938</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170</v>
      </c>
      <c r="B12" s="36">
        <v>0.12790697674418605</v>
      </c>
      <c r="D12" s="34">
        <f t="shared" si="1"/>
        <v>0</v>
      </c>
      <c r="E12" s="3">
        <f>COUNTIF(Vertices[Degree],"&gt;= "&amp;D12)-COUNTIF(Vertices[Degree],"&gt;="&amp;D13)</f>
        <v>0</v>
      </c>
      <c r="F12" s="39">
        <f t="shared" si="2"/>
        <v>3.2352941176470593</v>
      </c>
      <c r="G12" s="40">
        <f>COUNTIF(Vertices[In-Degree],"&gt;= "&amp;F12)-COUNTIF(Vertices[In-Degree],"&gt;="&amp;F13)</f>
        <v>0</v>
      </c>
      <c r="H12" s="39">
        <f t="shared" si="3"/>
        <v>9.705882352941176</v>
      </c>
      <c r="I12" s="40">
        <f>COUNTIF(Vertices[Out-Degree],"&gt;= "&amp;H12)-COUNTIF(Vertices[Out-Degree],"&gt;="&amp;H13)</f>
        <v>0</v>
      </c>
      <c r="J12" s="39">
        <f t="shared" si="4"/>
        <v>244.52941176470586</v>
      </c>
      <c r="K12" s="40">
        <f>COUNTIF(Vertices[Betweenness Centrality],"&gt;= "&amp;J12)-COUNTIF(Vertices[Betweenness Centrality],"&gt;="&amp;J13)</f>
        <v>0</v>
      </c>
      <c r="L12" s="39">
        <f t="shared" si="5"/>
        <v>0.019772647058823537</v>
      </c>
      <c r="M12" s="40">
        <f>COUNTIF(Vertices[Closeness Centrality],"&gt;= "&amp;L12)-COUNTIF(Vertices[Closeness Centrality],"&gt;="&amp;L13)</f>
        <v>0</v>
      </c>
      <c r="N12" s="39">
        <f t="shared" si="6"/>
        <v>0.042050705882352934</v>
      </c>
      <c r="O12" s="40">
        <f>COUNTIF(Vertices[Eigenvector Centrality],"&gt;= "&amp;N12)-COUNTIF(Vertices[Eigenvector Centrality],"&gt;="&amp;N13)</f>
        <v>1</v>
      </c>
      <c r="P12" s="39">
        <f t="shared" si="7"/>
        <v>2.003757764705882</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171</v>
      </c>
      <c r="B13" s="36">
        <v>0.2268041237113402</v>
      </c>
      <c r="D13" s="34">
        <f t="shared" si="1"/>
        <v>0</v>
      </c>
      <c r="E13" s="3">
        <f>COUNTIF(Vertices[Degree],"&gt;= "&amp;D13)-COUNTIF(Vertices[Degree],"&gt;="&amp;D14)</f>
        <v>0</v>
      </c>
      <c r="F13" s="41">
        <f t="shared" si="2"/>
        <v>3.5588235294117654</v>
      </c>
      <c r="G13" s="42">
        <f>COUNTIF(Vertices[In-Degree],"&gt;= "&amp;F13)-COUNTIF(Vertices[In-Degree],"&gt;="&amp;F14)</f>
        <v>0</v>
      </c>
      <c r="H13" s="41">
        <f t="shared" si="3"/>
        <v>10.676470588235293</v>
      </c>
      <c r="I13" s="42">
        <f>COUNTIF(Vertices[Out-Degree],"&gt;= "&amp;H13)-COUNTIF(Vertices[Out-Degree],"&gt;="&amp;H14)</f>
        <v>0</v>
      </c>
      <c r="J13" s="41">
        <f t="shared" si="4"/>
        <v>268.98235294117643</v>
      </c>
      <c r="K13" s="42">
        <f>COUNTIF(Vertices[Betweenness Centrality],"&gt;= "&amp;J13)-COUNTIF(Vertices[Betweenness Centrality],"&gt;="&amp;J14)</f>
        <v>0</v>
      </c>
      <c r="L13" s="41">
        <f t="shared" si="5"/>
        <v>0.02021141176470589</v>
      </c>
      <c r="M13" s="42">
        <f>COUNTIF(Vertices[Closeness Centrality],"&gt;= "&amp;L13)-COUNTIF(Vertices[Closeness Centrality],"&gt;="&amp;L14)</f>
        <v>0</v>
      </c>
      <c r="N13" s="41">
        <f t="shared" si="6"/>
        <v>0.044890676470588226</v>
      </c>
      <c r="O13" s="42">
        <f>COUNTIF(Vertices[Eigenvector Centrality],"&gt;= "&amp;N13)-COUNTIF(Vertices[Eigenvector Centrality],"&gt;="&amp;N14)</f>
        <v>0</v>
      </c>
      <c r="P13" s="41">
        <f t="shared" si="7"/>
        <v>2.17348044117647</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121"/>
      <c r="B14" s="121"/>
      <c r="D14" s="34">
        <f t="shared" si="1"/>
        <v>0</v>
      </c>
      <c r="E14" s="3">
        <f>COUNTIF(Vertices[Degree],"&gt;= "&amp;D14)-COUNTIF(Vertices[Degree],"&gt;="&amp;D15)</f>
        <v>0</v>
      </c>
      <c r="F14" s="39">
        <f t="shared" si="2"/>
        <v>3.8823529411764715</v>
      </c>
      <c r="G14" s="40">
        <f>COUNTIF(Vertices[In-Degree],"&gt;= "&amp;F14)-COUNTIF(Vertices[In-Degree],"&gt;="&amp;F15)</f>
        <v>4</v>
      </c>
      <c r="H14" s="39">
        <f t="shared" si="3"/>
        <v>11.647058823529411</v>
      </c>
      <c r="I14" s="40">
        <f>COUNTIF(Vertices[Out-Degree],"&gt;= "&amp;H14)-COUNTIF(Vertices[Out-Degree],"&gt;="&amp;H15)</f>
        <v>0</v>
      </c>
      <c r="J14" s="39">
        <f t="shared" si="4"/>
        <v>293.435294117647</v>
      </c>
      <c r="K14" s="40">
        <f>COUNTIF(Vertices[Betweenness Centrality],"&gt;= "&amp;J14)-COUNTIF(Vertices[Betweenness Centrality],"&gt;="&amp;J15)</f>
        <v>0</v>
      </c>
      <c r="L14" s="39">
        <f t="shared" si="5"/>
        <v>0.020650176470588245</v>
      </c>
      <c r="M14" s="40">
        <f>COUNTIF(Vertices[Closeness Centrality],"&gt;= "&amp;L14)-COUNTIF(Vertices[Closeness Centrality],"&gt;="&amp;L15)</f>
        <v>0</v>
      </c>
      <c r="N14" s="39">
        <f t="shared" si="6"/>
        <v>0.04773064705882352</v>
      </c>
      <c r="O14" s="40">
        <f>COUNTIF(Vertices[Eigenvector Centrality],"&gt;= "&amp;N14)-COUNTIF(Vertices[Eigenvector Centrality],"&gt;="&amp;N15)</f>
        <v>0</v>
      </c>
      <c r="P14" s="39">
        <f t="shared" si="7"/>
        <v>2.3432031176470582</v>
      </c>
      <c r="Q14" s="40">
        <f>COUNTIF(Vertices[PageRank],"&gt;= "&amp;P14)-COUNTIF(Vertices[PageRank],"&gt;="&amp;P15)</f>
        <v>0</v>
      </c>
      <c r="R14" s="39">
        <f t="shared" si="8"/>
        <v>0.17647058823529413</v>
      </c>
      <c r="S14" s="45">
        <f>COUNTIF(Vertices[Clustering Coefficient],"&gt;= "&amp;R14)-COUNTIF(Vertices[Clustering Coefficient],"&gt;="&amp;R15)</f>
        <v>1</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4.2058823529411775</v>
      </c>
      <c r="G15" s="42">
        <f>COUNTIF(Vertices[In-Degree],"&gt;= "&amp;F15)-COUNTIF(Vertices[In-Degree],"&gt;="&amp;F16)</f>
        <v>0</v>
      </c>
      <c r="H15" s="41">
        <f t="shared" si="3"/>
        <v>12.617647058823529</v>
      </c>
      <c r="I15" s="42">
        <f>COUNTIF(Vertices[Out-Degree],"&gt;= "&amp;H15)-COUNTIF(Vertices[Out-Degree],"&gt;="&amp;H16)</f>
        <v>0</v>
      </c>
      <c r="J15" s="41">
        <f t="shared" si="4"/>
        <v>317.8882352941176</v>
      </c>
      <c r="K15" s="42">
        <f>COUNTIF(Vertices[Betweenness Centrality],"&gt;= "&amp;J15)-COUNTIF(Vertices[Betweenness Centrality],"&gt;="&amp;J16)</f>
        <v>0</v>
      </c>
      <c r="L15" s="41">
        <f t="shared" si="5"/>
        <v>0.0210889411764706</v>
      </c>
      <c r="M15" s="42">
        <f>COUNTIF(Vertices[Closeness Centrality],"&gt;= "&amp;L15)-COUNTIF(Vertices[Closeness Centrality],"&gt;="&amp;L16)</f>
        <v>0</v>
      </c>
      <c r="N15" s="41">
        <f t="shared" si="6"/>
        <v>0.05057061764705881</v>
      </c>
      <c r="O15" s="42">
        <f>COUNTIF(Vertices[Eigenvector Centrality],"&gt;= "&amp;N15)-COUNTIF(Vertices[Eigenvector Centrality],"&gt;="&amp;N16)</f>
        <v>0</v>
      </c>
      <c r="P15" s="41">
        <f t="shared" si="7"/>
        <v>2.5129257941176464</v>
      </c>
      <c r="Q15" s="42">
        <f>COUNTIF(Vertices[PageRank],"&gt;= "&amp;P15)-COUNTIF(Vertices[PageRank],"&gt;="&amp;P16)</f>
        <v>0</v>
      </c>
      <c r="R15" s="41">
        <f t="shared" si="8"/>
        <v>0.1911764705882353</v>
      </c>
      <c r="S15" s="46">
        <f>COUNTIF(Vertices[Clustering Coefficient],"&gt;= "&amp;R15)-COUNTIF(Vertices[Clustering Coefficient],"&gt;="&amp;R16)</f>
        <v>1</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4.529411764705883</v>
      </c>
      <c r="G16" s="40">
        <f>COUNTIF(Vertices[In-Degree],"&gt;= "&amp;F16)-COUNTIF(Vertices[In-Degree],"&gt;="&amp;F17)</f>
        <v>0</v>
      </c>
      <c r="H16" s="39">
        <f t="shared" si="3"/>
        <v>13.588235294117647</v>
      </c>
      <c r="I16" s="40">
        <f>COUNTIF(Vertices[Out-Degree],"&gt;= "&amp;H16)-COUNTIF(Vertices[Out-Degree],"&gt;="&amp;H17)</f>
        <v>0</v>
      </c>
      <c r="J16" s="39">
        <f t="shared" si="4"/>
        <v>342.34117647058815</v>
      </c>
      <c r="K16" s="40">
        <f>COUNTIF(Vertices[Betweenness Centrality],"&gt;= "&amp;J16)-COUNTIF(Vertices[Betweenness Centrality],"&gt;="&amp;J17)</f>
        <v>0</v>
      </c>
      <c r="L16" s="39">
        <f t="shared" si="5"/>
        <v>0.021527705882352952</v>
      </c>
      <c r="M16" s="40">
        <f>COUNTIF(Vertices[Closeness Centrality],"&gt;= "&amp;L16)-COUNTIF(Vertices[Closeness Centrality],"&gt;="&amp;L17)</f>
        <v>0</v>
      </c>
      <c r="N16" s="39">
        <f t="shared" si="6"/>
        <v>0.0534105882352941</v>
      </c>
      <c r="O16" s="40">
        <f>COUNTIF(Vertices[Eigenvector Centrality],"&gt;= "&amp;N16)-COUNTIF(Vertices[Eigenvector Centrality],"&gt;="&amp;N17)</f>
        <v>0</v>
      </c>
      <c r="P16" s="39">
        <f t="shared" si="7"/>
        <v>2.6826484705882345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154</v>
      </c>
      <c r="B17" s="36">
        <v>34</v>
      </c>
      <c r="D17" s="34">
        <f t="shared" si="1"/>
        <v>0</v>
      </c>
      <c r="E17" s="3">
        <f>COUNTIF(Vertices[Degree],"&gt;= "&amp;D17)-COUNTIF(Vertices[Degree],"&gt;="&amp;D18)</f>
        <v>0</v>
      </c>
      <c r="F17" s="41">
        <f t="shared" si="2"/>
        <v>4.852941176470589</v>
      </c>
      <c r="G17" s="42">
        <f>COUNTIF(Vertices[In-Degree],"&gt;= "&amp;F17)-COUNTIF(Vertices[In-Degree],"&gt;="&amp;F18)</f>
        <v>2</v>
      </c>
      <c r="H17" s="41">
        <f t="shared" si="3"/>
        <v>14.558823529411764</v>
      </c>
      <c r="I17" s="42">
        <f>COUNTIF(Vertices[Out-Degree],"&gt;= "&amp;H17)-COUNTIF(Vertices[Out-Degree],"&gt;="&amp;H18)</f>
        <v>0</v>
      </c>
      <c r="J17" s="41">
        <f t="shared" si="4"/>
        <v>366.7941176470587</v>
      </c>
      <c r="K17" s="42">
        <f>COUNTIF(Vertices[Betweenness Centrality],"&gt;= "&amp;J17)-COUNTIF(Vertices[Betweenness Centrality],"&gt;="&amp;J18)</f>
        <v>0</v>
      </c>
      <c r="L17" s="41">
        <f t="shared" si="5"/>
        <v>0.021966470588235306</v>
      </c>
      <c r="M17" s="42">
        <f>COUNTIF(Vertices[Closeness Centrality],"&gt;= "&amp;L17)-COUNTIF(Vertices[Closeness Centrality],"&gt;="&amp;L18)</f>
        <v>0</v>
      </c>
      <c r="N17" s="41">
        <f t="shared" si="6"/>
        <v>0.05625055882352939</v>
      </c>
      <c r="O17" s="42">
        <f>COUNTIF(Vertices[Eigenvector Centrality],"&gt;= "&amp;N17)-COUNTIF(Vertices[Eigenvector Centrality],"&gt;="&amp;N18)</f>
        <v>1</v>
      </c>
      <c r="P17" s="41">
        <f t="shared" si="7"/>
        <v>2.8523711470588227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155</v>
      </c>
      <c r="B18" s="36">
        <v>99</v>
      </c>
      <c r="D18" s="34">
        <f t="shared" si="1"/>
        <v>0</v>
      </c>
      <c r="E18" s="3">
        <f>COUNTIF(Vertices[Degree],"&gt;= "&amp;D18)-COUNTIF(Vertices[Degree],"&gt;="&amp;D19)</f>
        <v>0</v>
      </c>
      <c r="F18" s="39">
        <f t="shared" si="2"/>
        <v>5.176470588235294</v>
      </c>
      <c r="G18" s="40">
        <f>COUNTIF(Vertices[In-Degree],"&gt;= "&amp;F18)-COUNTIF(Vertices[In-Degree],"&gt;="&amp;F19)</f>
        <v>0</v>
      </c>
      <c r="H18" s="39">
        <f t="shared" si="3"/>
        <v>15.529411764705882</v>
      </c>
      <c r="I18" s="40">
        <f>COUNTIF(Vertices[Out-Degree],"&gt;= "&amp;H18)-COUNTIF(Vertices[Out-Degree],"&gt;="&amp;H19)</f>
        <v>0</v>
      </c>
      <c r="J18" s="39">
        <f t="shared" si="4"/>
        <v>391.2470588235293</v>
      </c>
      <c r="K18" s="40">
        <f>COUNTIF(Vertices[Betweenness Centrality],"&gt;= "&amp;J18)-COUNTIF(Vertices[Betweenness Centrality],"&gt;="&amp;J19)</f>
        <v>0</v>
      </c>
      <c r="L18" s="39">
        <f t="shared" si="5"/>
        <v>0.02240523529411766</v>
      </c>
      <c r="M18" s="40">
        <f>COUNTIF(Vertices[Closeness Centrality],"&gt;= "&amp;L18)-COUNTIF(Vertices[Closeness Centrality],"&gt;="&amp;L19)</f>
        <v>0</v>
      </c>
      <c r="N18" s="39">
        <f t="shared" si="6"/>
        <v>0.05909052941176468</v>
      </c>
      <c r="O18" s="40">
        <f>COUNTIF(Vertices[Eigenvector Centrality],"&gt;= "&amp;N18)-COUNTIF(Vertices[Eigenvector Centrality],"&gt;="&amp;N19)</f>
        <v>0</v>
      </c>
      <c r="P18" s="39">
        <f t="shared" si="7"/>
        <v>3.022093823529411</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1"/>
      <c r="B19" s="121"/>
      <c r="D19" s="34">
        <f t="shared" si="1"/>
        <v>0</v>
      </c>
      <c r="E19" s="3">
        <f>COUNTIF(Vertices[Degree],"&gt;= "&amp;D19)-COUNTIF(Vertices[Degree],"&gt;="&amp;D20)</f>
        <v>0</v>
      </c>
      <c r="F19" s="41">
        <f t="shared" si="2"/>
        <v>5.5</v>
      </c>
      <c r="G19" s="42">
        <f>COUNTIF(Vertices[In-Degree],"&gt;= "&amp;F19)-COUNTIF(Vertices[In-Degree],"&gt;="&amp;F20)</f>
        <v>0</v>
      </c>
      <c r="H19" s="41">
        <f t="shared" si="3"/>
        <v>16.5</v>
      </c>
      <c r="I19" s="42">
        <f>COUNTIF(Vertices[Out-Degree],"&gt;= "&amp;H19)-COUNTIF(Vertices[Out-Degree],"&gt;="&amp;H20)</f>
        <v>0</v>
      </c>
      <c r="J19" s="41">
        <f t="shared" si="4"/>
        <v>415.6999999999999</v>
      </c>
      <c r="K19" s="42">
        <f>COUNTIF(Vertices[Betweenness Centrality],"&gt;= "&amp;J19)-COUNTIF(Vertices[Betweenness Centrality],"&gt;="&amp;J20)</f>
        <v>0</v>
      </c>
      <c r="L19" s="41">
        <f t="shared" si="5"/>
        <v>0.022844000000000014</v>
      </c>
      <c r="M19" s="42">
        <f>COUNTIF(Vertices[Closeness Centrality],"&gt;= "&amp;L19)-COUNTIF(Vertices[Closeness Centrality],"&gt;="&amp;L20)</f>
        <v>0</v>
      </c>
      <c r="N19" s="41">
        <f t="shared" si="6"/>
        <v>0.06193049999999997</v>
      </c>
      <c r="O19" s="42">
        <f>COUNTIF(Vertices[Eigenvector Centrality],"&gt;= "&amp;N19)-COUNTIF(Vertices[Eigenvector Centrality],"&gt;="&amp;N20)</f>
        <v>0</v>
      </c>
      <c r="P19" s="41">
        <f t="shared" si="7"/>
        <v>3.191816499999999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5.823529411764706</v>
      </c>
      <c r="G20" s="40">
        <f>COUNTIF(Vertices[In-Degree],"&gt;= "&amp;F20)-COUNTIF(Vertices[In-Degree],"&gt;="&amp;F21)</f>
        <v>1</v>
      </c>
      <c r="H20" s="39">
        <f t="shared" si="3"/>
        <v>17.470588235294116</v>
      </c>
      <c r="I20" s="40">
        <f>COUNTIF(Vertices[Out-Degree],"&gt;= "&amp;H20)-COUNTIF(Vertices[Out-Degree],"&gt;="&amp;H21)</f>
        <v>0</v>
      </c>
      <c r="J20" s="39">
        <f t="shared" si="4"/>
        <v>440.15294117647045</v>
      </c>
      <c r="K20" s="40">
        <f>COUNTIF(Vertices[Betweenness Centrality],"&gt;= "&amp;J20)-COUNTIF(Vertices[Betweenness Centrality],"&gt;="&amp;J21)</f>
        <v>0</v>
      </c>
      <c r="L20" s="39">
        <f t="shared" si="5"/>
        <v>0.023282764705882367</v>
      </c>
      <c r="M20" s="40">
        <f>COUNTIF(Vertices[Closeness Centrality],"&gt;= "&amp;L20)-COUNTIF(Vertices[Closeness Centrality],"&gt;="&amp;L21)</f>
        <v>0</v>
      </c>
      <c r="N20" s="39">
        <f t="shared" si="6"/>
        <v>0.06477047058823526</v>
      </c>
      <c r="O20" s="40">
        <f>COUNTIF(Vertices[Eigenvector Centrality],"&gt;= "&amp;N20)-COUNTIF(Vertices[Eigenvector Centrality],"&gt;="&amp;N21)</f>
        <v>0</v>
      </c>
      <c r="P20" s="39">
        <f t="shared" si="7"/>
        <v>3.361539176470587</v>
      </c>
      <c r="Q20" s="40">
        <f>COUNTIF(Vertices[PageRank],"&gt;= "&amp;P20)-COUNTIF(Vertices[PageRank],"&gt;="&amp;P21)</f>
        <v>0</v>
      </c>
      <c r="R20" s="39">
        <f t="shared" si="8"/>
        <v>0.2647058823529412</v>
      </c>
      <c r="S20" s="45">
        <f>COUNTIF(Vertices[Clustering Coefficient],"&gt;= "&amp;R20)-COUNTIF(Vertices[Clustering Coefficient],"&gt;="&amp;R21)</f>
        <v>1</v>
      </c>
      <c r="T20" s="39" t="e">
        <f ca="1" t="shared" si="9"/>
        <v>#REF!</v>
      </c>
      <c r="U20" s="40" t="e">
        <f ca="1" t="shared" si="0"/>
        <v>#REF!</v>
      </c>
    </row>
    <row r="21" spans="1:21" ht="15">
      <c r="A21" s="36" t="s">
        <v>157</v>
      </c>
      <c r="B21" s="36">
        <v>1.792388</v>
      </c>
      <c r="D21" s="34">
        <f t="shared" si="1"/>
        <v>0</v>
      </c>
      <c r="E21" s="3">
        <f>COUNTIF(Vertices[Degree],"&gt;= "&amp;D21)-COUNTIF(Vertices[Degree],"&gt;="&amp;D22)</f>
        <v>0</v>
      </c>
      <c r="F21" s="41">
        <f t="shared" si="2"/>
        <v>6.147058823529411</v>
      </c>
      <c r="G21" s="42">
        <f>COUNTIF(Vertices[In-Degree],"&gt;= "&amp;F21)-COUNTIF(Vertices[In-Degree],"&gt;="&amp;F22)</f>
        <v>0</v>
      </c>
      <c r="H21" s="41">
        <f t="shared" si="3"/>
        <v>18.441176470588232</v>
      </c>
      <c r="I21" s="42">
        <f>COUNTIF(Vertices[Out-Degree],"&gt;= "&amp;H21)-COUNTIF(Vertices[Out-Degree],"&gt;="&amp;H22)</f>
        <v>0</v>
      </c>
      <c r="J21" s="41">
        <f t="shared" si="4"/>
        <v>464.605882352941</v>
      </c>
      <c r="K21" s="42">
        <f>COUNTIF(Vertices[Betweenness Centrality],"&gt;= "&amp;J21)-COUNTIF(Vertices[Betweenness Centrality],"&gt;="&amp;J22)</f>
        <v>0</v>
      </c>
      <c r="L21" s="41">
        <f t="shared" si="5"/>
        <v>0.02372152941176472</v>
      </c>
      <c r="M21" s="42">
        <f>COUNTIF(Vertices[Closeness Centrality],"&gt;= "&amp;L21)-COUNTIF(Vertices[Closeness Centrality],"&gt;="&amp;L22)</f>
        <v>0</v>
      </c>
      <c r="N21" s="41">
        <f t="shared" si="6"/>
        <v>0.06761044117647055</v>
      </c>
      <c r="O21" s="42">
        <f>COUNTIF(Vertices[Eigenvector Centrality],"&gt;= "&amp;N21)-COUNTIF(Vertices[Eigenvector Centrality],"&gt;="&amp;N22)</f>
        <v>0</v>
      </c>
      <c r="P21" s="41">
        <f t="shared" si="7"/>
        <v>3.5312618529411752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1"/>
      <c r="B22" s="121"/>
      <c r="D22" s="34">
        <f t="shared" si="1"/>
        <v>0</v>
      </c>
      <c r="E22" s="3">
        <f>COUNTIF(Vertices[Degree],"&gt;= "&amp;D22)-COUNTIF(Vertices[Degree],"&gt;="&amp;D23)</f>
        <v>0</v>
      </c>
      <c r="F22" s="39">
        <f t="shared" si="2"/>
        <v>6.470588235294117</v>
      </c>
      <c r="G22" s="40">
        <f>COUNTIF(Vertices[In-Degree],"&gt;= "&amp;F22)-COUNTIF(Vertices[In-Degree],"&gt;="&amp;F23)</f>
        <v>0</v>
      </c>
      <c r="H22" s="39">
        <f t="shared" si="3"/>
        <v>19.411764705882348</v>
      </c>
      <c r="I22" s="40">
        <f>COUNTIF(Vertices[Out-Degree],"&gt;= "&amp;H22)-COUNTIF(Vertices[Out-Degree],"&gt;="&amp;H23)</f>
        <v>0</v>
      </c>
      <c r="J22" s="39">
        <f t="shared" si="4"/>
        <v>489.0588235294116</v>
      </c>
      <c r="K22" s="40">
        <f>COUNTIF(Vertices[Betweenness Centrality],"&gt;= "&amp;J22)-COUNTIF(Vertices[Betweenness Centrality],"&gt;="&amp;J23)</f>
        <v>0</v>
      </c>
      <c r="L22" s="39">
        <f t="shared" si="5"/>
        <v>0.024160294117647075</v>
      </c>
      <c r="M22" s="40">
        <f>COUNTIF(Vertices[Closeness Centrality],"&gt;= "&amp;L22)-COUNTIF(Vertices[Closeness Centrality],"&gt;="&amp;L23)</f>
        <v>0</v>
      </c>
      <c r="N22" s="39">
        <f t="shared" si="6"/>
        <v>0.07045041176470584</v>
      </c>
      <c r="O22" s="40">
        <f>COUNTIF(Vertices[Eigenvector Centrality],"&gt;= "&amp;N22)-COUNTIF(Vertices[Eigenvector Centrality],"&gt;="&amp;N23)</f>
        <v>0</v>
      </c>
      <c r="P22" s="39">
        <f t="shared" si="7"/>
        <v>3.7009845294117634</v>
      </c>
      <c r="Q22" s="40">
        <f>COUNTIF(Vertices[PageRank],"&gt;= "&amp;P22)-COUNTIF(Vertices[PageRank],"&gt;="&amp;P23)</f>
        <v>0</v>
      </c>
      <c r="R22" s="39">
        <f t="shared" si="8"/>
        <v>0.29411764705882354</v>
      </c>
      <c r="S22" s="45">
        <f>COUNTIF(Vertices[Clustering Coefficient],"&gt;= "&amp;R22)-COUNTIF(Vertices[Clustering Coefficient],"&gt;="&amp;R23)</f>
        <v>4</v>
      </c>
      <c r="T22" s="39" t="e">
        <f ca="1" t="shared" si="9"/>
        <v>#REF!</v>
      </c>
      <c r="U22" s="40" t="e">
        <f ca="1" t="shared" si="0"/>
        <v>#REF!</v>
      </c>
    </row>
    <row r="23" spans="1:21" ht="15">
      <c r="A23" s="36" t="s">
        <v>158</v>
      </c>
      <c r="B23" s="36">
        <v>0.08645276292335116</v>
      </c>
      <c r="D23" s="34">
        <f t="shared" si="1"/>
        <v>0</v>
      </c>
      <c r="E23" s="3">
        <f>COUNTIF(Vertices[Degree],"&gt;= "&amp;D23)-COUNTIF(Vertices[Degree],"&gt;="&amp;D24)</f>
        <v>0</v>
      </c>
      <c r="F23" s="41">
        <f t="shared" si="2"/>
        <v>6.7941176470588225</v>
      </c>
      <c r="G23" s="42">
        <f>COUNTIF(Vertices[In-Degree],"&gt;= "&amp;F23)-COUNTIF(Vertices[In-Degree],"&gt;="&amp;F24)</f>
        <v>0</v>
      </c>
      <c r="H23" s="41">
        <f t="shared" si="3"/>
        <v>20.382352941176464</v>
      </c>
      <c r="I23" s="42">
        <f>COUNTIF(Vertices[Out-Degree],"&gt;= "&amp;H23)-COUNTIF(Vertices[Out-Degree],"&gt;="&amp;H24)</f>
        <v>0</v>
      </c>
      <c r="J23" s="41">
        <f t="shared" si="4"/>
        <v>513.5117647058822</v>
      </c>
      <c r="K23" s="42">
        <f>COUNTIF(Vertices[Betweenness Centrality],"&gt;= "&amp;J23)-COUNTIF(Vertices[Betweenness Centrality],"&gt;="&amp;J24)</f>
        <v>0</v>
      </c>
      <c r="L23" s="41">
        <f t="shared" si="5"/>
        <v>0.02459905882352943</v>
      </c>
      <c r="M23" s="42">
        <f>COUNTIF(Vertices[Closeness Centrality],"&gt;= "&amp;L23)-COUNTIF(Vertices[Closeness Centrality],"&gt;="&amp;L24)</f>
        <v>0</v>
      </c>
      <c r="N23" s="41">
        <f t="shared" si="6"/>
        <v>0.07329038235294114</v>
      </c>
      <c r="O23" s="42">
        <f>COUNTIF(Vertices[Eigenvector Centrality],"&gt;= "&amp;N23)-COUNTIF(Vertices[Eigenvector Centrality],"&gt;="&amp;N24)</f>
        <v>0</v>
      </c>
      <c r="P23" s="41">
        <f t="shared" si="7"/>
        <v>3.8707072058823515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1372</v>
      </c>
      <c r="B24" s="36">
        <v>0.294562</v>
      </c>
      <c r="D24" s="34">
        <f t="shared" si="1"/>
        <v>0</v>
      </c>
      <c r="E24" s="3">
        <f>COUNTIF(Vertices[Degree],"&gt;= "&amp;D24)-COUNTIF(Vertices[Degree],"&gt;="&amp;D25)</f>
        <v>0</v>
      </c>
      <c r="F24" s="39">
        <f t="shared" si="2"/>
        <v>7.117647058823528</v>
      </c>
      <c r="G24" s="40">
        <f>COUNTIF(Vertices[In-Degree],"&gt;= "&amp;F24)-COUNTIF(Vertices[In-Degree],"&gt;="&amp;F25)</f>
        <v>0</v>
      </c>
      <c r="H24" s="39">
        <f t="shared" si="3"/>
        <v>21.35294117647058</v>
      </c>
      <c r="I24" s="40">
        <f>COUNTIF(Vertices[Out-Degree],"&gt;= "&amp;H24)-COUNTIF(Vertices[Out-Degree],"&gt;="&amp;H25)</f>
        <v>0</v>
      </c>
      <c r="J24" s="39">
        <f t="shared" si="4"/>
        <v>537.9647058823529</v>
      </c>
      <c r="K24" s="40">
        <f>COUNTIF(Vertices[Betweenness Centrality],"&gt;= "&amp;J24)-COUNTIF(Vertices[Betweenness Centrality],"&gt;="&amp;J25)</f>
        <v>0</v>
      </c>
      <c r="L24" s="39">
        <f t="shared" si="5"/>
        <v>0.025037823529411782</v>
      </c>
      <c r="M24" s="40">
        <f>COUNTIF(Vertices[Closeness Centrality],"&gt;= "&amp;L24)-COUNTIF(Vertices[Closeness Centrality],"&gt;="&amp;L25)</f>
        <v>0</v>
      </c>
      <c r="N24" s="39">
        <f t="shared" si="6"/>
        <v>0.07613035294117643</v>
      </c>
      <c r="O24" s="40">
        <f>COUNTIF(Vertices[Eigenvector Centrality],"&gt;= "&amp;N24)-COUNTIF(Vertices[Eigenvector Centrality],"&gt;="&amp;N25)</f>
        <v>0</v>
      </c>
      <c r="P24" s="39">
        <f t="shared" si="7"/>
        <v>4.04042988235294</v>
      </c>
      <c r="Q24" s="40">
        <f>COUNTIF(Vertices[PageRank],"&gt;= "&amp;P24)-COUNTIF(Vertices[PageRank],"&gt;="&amp;P25)</f>
        <v>0</v>
      </c>
      <c r="R24" s="39">
        <f t="shared" si="8"/>
        <v>0.3235294117647059</v>
      </c>
      <c r="S24" s="45">
        <f>COUNTIF(Vertices[Clustering Coefficient],"&gt;= "&amp;R24)-COUNTIF(Vertices[Clustering Coefficient],"&gt;="&amp;R25)</f>
        <v>7</v>
      </c>
      <c r="T24" s="39" t="e">
        <f ca="1" t="shared" si="9"/>
        <v>#REF!</v>
      </c>
      <c r="U24" s="40" t="e">
        <f ca="1" t="shared" si="0"/>
        <v>#REF!</v>
      </c>
    </row>
    <row r="25" spans="1:21" ht="15">
      <c r="A25" s="121"/>
      <c r="B25" s="121"/>
      <c r="D25" s="34">
        <f t="shared" si="1"/>
        <v>0</v>
      </c>
      <c r="E25" s="3">
        <f>COUNTIF(Vertices[Degree],"&gt;= "&amp;D25)-COUNTIF(Vertices[Degree],"&gt;="&amp;D26)</f>
        <v>0</v>
      </c>
      <c r="F25" s="41">
        <f t="shared" si="2"/>
        <v>7.441176470588234</v>
      </c>
      <c r="G25" s="42">
        <f>COUNTIF(Vertices[In-Degree],"&gt;= "&amp;F25)-COUNTIF(Vertices[In-Degree],"&gt;="&amp;F26)</f>
        <v>0</v>
      </c>
      <c r="H25" s="41">
        <f t="shared" si="3"/>
        <v>22.323529411764696</v>
      </c>
      <c r="I25" s="42">
        <f>COUNTIF(Vertices[Out-Degree],"&gt;= "&amp;H25)-COUNTIF(Vertices[Out-Degree],"&gt;="&amp;H26)</f>
        <v>0</v>
      </c>
      <c r="J25" s="41">
        <f t="shared" si="4"/>
        <v>562.4176470588235</v>
      </c>
      <c r="K25" s="42">
        <f>COUNTIF(Vertices[Betweenness Centrality],"&gt;= "&amp;J25)-COUNTIF(Vertices[Betweenness Centrality],"&gt;="&amp;J26)</f>
        <v>0</v>
      </c>
      <c r="L25" s="41">
        <f t="shared" si="5"/>
        <v>0.025476588235294136</v>
      </c>
      <c r="M25" s="42">
        <f>COUNTIF(Vertices[Closeness Centrality],"&gt;= "&amp;L25)-COUNTIF(Vertices[Closeness Centrality],"&gt;="&amp;L26)</f>
        <v>0</v>
      </c>
      <c r="N25" s="41">
        <f t="shared" si="6"/>
        <v>0.07897032352941172</v>
      </c>
      <c r="O25" s="42">
        <f>COUNTIF(Vertices[Eigenvector Centrality],"&gt;= "&amp;N25)-COUNTIF(Vertices[Eigenvector Centrality],"&gt;="&amp;N26)</f>
        <v>0</v>
      </c>
      <c r="P25" s="41">
        <f t="shared" si="7"/>
        <v>4.210152558823528</v>
      </c>
      <c r="Q25" s="42">
        <f>COUNTIF(Vertices[PageRank],"&gt;= "&amp;P25)-COUNTIF(Vertices[PageRank],"&gt;="&amp;P26)</f>
        <v>0</v>
      </c>
      <c r="R25" s="41">
        <f t="shared" si="8"/>
        <v>0.3382352941176471</v>
      </c>
      <c r="S25" s="46">
        <f>COUNTIF(Vertices[Clustering Coefficient],"&gt;= "&amp;R25)-COUNTIF(Vertices[Clustering Coefficient],"&gt;="&amp;R26)</f>
        <v>1</v>
      </c>
      <c r="T25" s="41" t="e">
        <f ca="1" t="shared" si="9"/>
        <v>#REF!</v>
      </c>
      <c r="U25" s="42" t="e">
        <f ca="1" t="shared" si="0"/>
        <v>#REF!</v>
      </c>
    </row>
    <row r="26" spans="1:21" ht="15">
      <c r="A26" s="36" t="s">
        <v>1373</v>
      </c>
      <c r="B26" s="36" t="s">
        <v>1387</v>
      </c>
      <c r="D26" s="34">
        <f t="shared" si="1"/>
        <v>0</v>
      </c>
      <c r="E26" s="3">
        <f>COUNTIF(Vertices[Degree],"&gt;= "&amp;D26)-COUNTIF(Vertices[Degree],"&gt;="&amp;D27)</f>
        <v>0</v>
      </c>
      <c r="F26" s="39">
        <f t="shared" si="2"/>
        <v>7.764705882352939</v>
      </c>
      <c r="G26" s="40">
        <f>COUNTIF(Vertices[In-Degree],"&gt;= "&amp;F26)-COUNTIF(Vertices[In-Degree],"&gt;="&amp;F27)</f>
        <v>1</v>
      </c>
      <c r="H26" s="39">
        <f t="shared" si="3"/>
        <v>23.294117647058812</v>
      </c>
      <c r="I26" s="40">
        <f>COUNTIF(Vertices[Out-Degree],"&gt;= "&amp;H26)-COUNTIF(Vertices[Out-Degree],"&gt;="&amp;H27)</f>
        <v>0</v>
      </c>
      <c r="J26" s="39">
        <f t="shared" si="4"/>
        <v>586.8705882352941</v>
      </c>
      <c r="K26" s="40">
        <f>COUNTIF(Vertices[Betweenness Centrality],"&gt;= "&amp;J26)-COUNTIF(Vertices[Betweenness Centrality],"&gt;="&amp;J27)</f>
        <v>0</v>
      </c>
      <c r="L26" s="39">
        <f t="shared" si="5"/>
        <v>0.02591535294117649</v>
      </c>
      <c r="M26" s="40">
        <f>COUNTIF(Vertices[Closeness Centrality],"&gt;= "&amp;L26)-COUNTIF(Vertices[Closeness Centrality],"&gt;="&amp;L27)</f>
        <v>0</v>
      </c>
      <c r="N26" s="39">
        <f t="shared" si="6"/>
        <v>0.08181029411764701</v>
      </c>
      <c r="O26" s="40">
        <f>COUNTIF(Vertices[Eigenvector Centrality],"&gt;= "&amp;N26)-COUNTIF(Vertices[Eigenvector Centrality],"&gt;="&amp;N27)</f>
        <v>0</v>
      </c>
      <c r="P26" s="39">
        <f t="shared" si="7"/>
        <v>4.379875235294116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1"/>
      <c r="B27" s="121"/>
      <c r="D27" s="34">
        <f t="shared" si="1"/>
        <v>0</v>
      </c>
      <c r="E27" s="3">
        <f>COUNTIF(Vertices[Degree],"&gt;= "&amp;D27)-COUNTIF(Vertices[Degree],"&gt;="&amp;D28)</f>
        <v>0</v>
      </c>
      <c r="F27" s="41">
        <f t="shared" si="2"/>
        <v>8.088235294117645</v>
      </c>
      <c r="G27" s="42">
        <f>COUNTIF(Vertices[In-Degree],"&gt;= "&amp;F27)-COUNTIF(Vertices[In-Degree],"&gt;="&amp;F28)</f>
        <v>0</v>
      </c>
      <c r="H27" s="41">
        <f t="shared" si="3"/>
        <v>24.264705882352928</v>
      </c>
      <c r="I27" s="42">
        <f>COUNTIF(Vertices[Out-Degree],"&gt;= "&amp;H27)-COUNTIF(Vertices[Out-Degree],"&gt;="&amp;H28)</f>
        <v>0</v>
      </c>
      <c r="J27" s="41">
        <f t="shared" si="4"/>
        <v>611.3235294117648</v>
      </c>
      <c r="K27" s="42">
        <f>COUNTIF(Vertices[Betweenness Centrality],"&gt;= "&amp;J27)-COUNTIF(Vertices[Betweenness Centrality],"&gt;="&amp;J28)</f>
        <v>0</v>
      </c>
      <c r="L27" s="41">
        <f t="shared" si="5"/>
        <v>0.026354117647058844</v>
      </c>
      <c r="M27" s="42">
        <f>COUNTIF(Vertices[Closeness Centrality],"&gt;= "&amp;L27)-COUNTIF(Vertices[Closeness Centrality],"&gt;="&amp;L28)</f>
        <v>0</v>
      </c>
      <c r="N27" s="41">
        <f t="shared" si="6"/>
        <v>0.0846502647058823</v>
      </c>
      <c r="O27" s="42">
        <f>COUNTIF(Vertices[Eigenvector Centrality],"&gt;= "&amp;N27)-COUNTIF(Vertices[Eigenvector Centrality],"&gt;="&amp;N28)</f>
        <v>0</v>
      </c>
      <c r="P27" s="41">
        <f t="shared" si="7"/>
        <v>4.549597911764704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1374</v>
      </c>
      <c r="B28" s="36" t="s">
        <v>1501</v>
      </c>
      <c r="D28" s="34">
        <f t="shared" si="1"/>
        <v>0</v>
      </c>
      <c r="E28" s="3">
        <f>COUNTIF(Vertices[Degree],"&gt;= "&amp;D28)-COUNTIF(Vertices[Degree],"&gt;="&amp;D29)</f>
        <v>0</v>
      </c>
      <c r="F28" s="39">
        <f t="shared" si="2"/>
        <v>8.411764705882351</v>
      </c>
      <c r="G28" s="40">
        <f>COUNTIF(Vertices[In-Degree],"&gt;= "&amp;F28)-COUNTIF(Vertices[In-Degree],"&gt;="&amp;F29)</f>
        <v>0</v>
      </c>
      <c r="H28" s="39">
        <f t="shared" si="3"/>
        <v>25.235294117647044</v>
      </c>
      <c r="I28" s="40">
        <f>COUNTIF(Vertices[Out-Degree],"&gt;= "&amp;H28)-COUNTIF(Vertices[Out-Degree],"&gt;="&amp;H29)</f>
        <v>0</v>
      </c>
      <c r="J28" s="39">
        <f t="shared" si="4"/>
        <v>635.7764705882354</v>
      </c>
      <c r="K28" s="40">
        <f>COUNTIF(Vertices[Betweenness Centrality],"&gt;= "&amp;J28)-COUNTIF(Vertices[Betweenness Centrality],"&gt;="&amp;J29)</f>
        <v>0</v>
      </c>
      <c r="L28" s="39">
        <f t="shared" si="5"/>
        <v>0.026792882352941198</v>
      </c>
      <c r="M28" s="40">
        <f>COUNTIF(Vertices[Closeness Centrality],"&gt;= "&amp;L28)-COUNTIF(Vertices[Closeness Centrality],"&gt;="&amp;L29)</f>
        <v>0</v>
      </c>
      <c r="N28" s="39">
        <f t="shared" si="6"/>
        <v>0.08749023529411759</v>
      </c>
      <c r="O28" s="40">
        <f>COUNTIF(Vertices[Eigenvector Centrality],"&gt;= "&amp;N28)-COUNTIF(Vertices[Eigenvector Centrality],"&gt;="&amp;N29)</f>
        <v>0</v>
      </c>
      <c r="P28" s="39">
        <f t="shared" si="7"/>
        <v>4.719320588235292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1"/>
      <c r="B29" s="121"/>
      <c r="D29" s="34">
        <f t="shared" si="1"/>
        <v>0</v>
      </c>
      <c r="E29" s="3">
        <f>COUNTIF(Vertices[Degree],"&gt;= "&amp;D29)-COUNTIF(Vertices[Degree],"&gt;="&amp;D30)</f>
        <v>0</v>
      </c>
      <c r="F29" s="41">
        <f t="shared" si="2"/>
        <v>8.735294117647058</v>
      </c>
      <c r="G29" s="42">
        <f>COUNTIF(Vertices[In-Degree],"&gt;= "&amp;F29)-COUNTIF(Vertices[In-Degree],"&gt;="&amp;F30)</f>
        <v>0</v>
      </c>
      <c r="H29" s="41">
        <f t="shared" si="3"/>
        <v>26.20588235294116</v>
      </c>
      <c r="I29" s="42">
        <f>COUNTIF(Vertices[Out-Degree],"&gt;= "&amp;H29)-COUNTIF(Vertices[Out-Degree],"&gt;="&amp;H30)</f>
        <v>0</v>
      </c>
      <c r="J29" s="41">
        <f t="shared" si="4"/>
        <v>660.229411764706</v>
      </c>
      <c r="K29" s="42">
        <f>COUNTIF(Vertices[Betweenness Centrality],"&gt;= "&amp;J29)-COUNTIF(Vertices[Betweenness Centrality],"&gt;="&amp;J30)</f>
        <v>0</v>
      </c>
      <c r="L29" s="41">
        <f t="shared" si="5"/>
        <v>0.02723164705882355</v>
      </c>
      <c r="M29" s="42">
        <f>COUNTIF(Vertices[Closeness Centrality],"&gt;= "&amp;L29)-COUNTIF(Vertices[Closeness Centrality],"&gt;="&amp;L30)</f>
        <v>0</v>
      </c>
      <c r="N29" s="41">
        <f t="shared" si="6"/>
        <v>0.09033020588235288</v>
      </c>
      <c r="O29" s="42">
        <f>COUNTIF(Vertices[Eigenvector Centrality],"&gt;= "&amp;N29)-COUNTIF(Vertices[Eigenvector Centrality],"&gt;="&amp;N30)</f>
        <v>0</v>
      </c>
      <c r="P29" s="41">
        <f t="shared" si="7"/>
        <v>4.88904326470588</v>
      </c>
      <c r="Q29" s="42">
        <f>COUNTIF(Vertices[PageRank],"&gt;= "&amp;P29)-COUNTIF(Vertices[PageRank],"&gt;="&amp;P30)</f>
        <v>0</v>
      </c>
      <c r="R29" s="41">
        <f t="shared" si="8"/>
        <v>0.3970588235294118</v>
      </c>
      <c r="S29" s="46">
        <f>COUNTIF(Vertices[Clustering Coefficient],"&gt;= "&amp;R29)-COUNTIF(Vertices[Clustering Coefficient],"&gt;="&amp;R30)</f>
        <v>2</v>
      </c>
      <c r="T29" s="41" t="e">
        <f ca="1" t="shared" si="9"/>
        <v>#REF!</v>
      </c>
      <c r="U29" s="42" t="e">
        <f ca="1" t="shared" si="10"/>
        <v>#REF!</v>
      </c>
    </row>
    <row r="30" spans="1:21" ht="15">
      <c r="A30" s="36" t="s">
        <v>1375</v>
      </c>
      <c r="B30" s="36" t="s">
        <v>1482</v>
      </c>
      <c r="D30" s="34">
        <f t="shared" si="1"/>
        <v>0</v>
      </c>
      <c r="E30" s="3">
        <f>COUNTIF(Vertices[Degree],"&gt;= "&amp;D30)-COUNTIF(Vertices[Degree],"&gt;="&amp;D31)</f>
        <v>0</v>
      </c>
      <c r="F30" s="39">
        <f t="shared" si="2"/>
        <v>9.058823529411764</v>
      </c>
      <c r="G30" s="40">
        <f>COUNTIF(Vertices[In-Degree],"&gt;= "&amp;F30)-COUNTIF(Vertices[In-Degree],"&gt;="&amp;F31)</f>
        <v>0</v>
      </c>
      <c r="H30" s="39">
        <f t="shared" si="3"/>
        <v>27.176470588235276</v>
      </c>
      <c r="I30" s="40">
        <f>COUNTIF(Vertices[Out-Degree],"&gt;= "&amp;H30)-COUNTIF(Vertices[Out-Degree],"&gt;="&amp;H31)</f>
        <v>0</v>
      </c>
      <c r="J30" s="39">
        <f t="shared" si="4"/>
        <v>684.6823529411766</v>
      </c>
      <c r="K30" s="40">
        <f>COUNTIF(Vertices[Betweenness Centrality],"&gt;= "&amp;J30)-COUNTIF(Vertices[Betweenness Centrality],"&gt;="&amp;J31)</f>
        <v>0</v>
      </c>
      <c r="L30" s="39">
        <f t="shared" si="5"/>
        <v>0.027670411764705905</v>
      </c>
      <c r="M30" s="40">
        <f>COUNTIF(Vertices[Closeness Centrality],"&gt;= "&amp;L30)-COUNTIF(Vertices[Closeness Centrality],"&gt;="&amp;L31)</f>
        <v>0</v>
      </c>
      <c r="N30" s="39">
        <f t="shared" si="6"/>
        <v>0.09317017647058817</v>
      </c>
      <c r="O30" s="40">
        <f>COUNTIF(Vertices[Eigenvector Centrality],"&gt;= "&amp;N30)-COUNTIF(Vertices[Eigenvector Centrality],"&gt;="&amp;N31)</f>
        <v>0</v>
      </c>
      <c r="P30" s="39">
        <f t="shared" si="7"/>
        <v>5.0587659411764685</v>
      </c>
      <c r="Q30" s="40">
        <f>COUNTIF(Vertices[PageRank],"&gt;= "&amp;P30)-COUNTIF(Vertices[PageRank],"&gt;="&amp;P31)</f>
        <v>0</v>
      </c>
      <c r="R30" s="39">
        <f t="shared" si="8"/>
        <v>0.411764705882353</v>
      </c>
      <c r="S30" s="45">
        <f>COUNTIF(Vertices[Clustering Coefficient],"&gt;= "&amp;R30)-COUNTIF(Vertices[Clustering Coefficient],"&gt;="&amp;R31)</f>
        <v>2</v>
      </c>
      <c r="T30" s="39" t="e">
        <f ca="1" t="shared" si="9"/>
        <v>#REF!</v>
      </c>
      <c r="U30" s="40" t="e">
        <f ca="1" t="shared" si="10"/>
        <v>#REF!</v>
      </c>
    </row>
    <row r="31" spans="1:21" ht="15">
      <c r="A31" s="36" t="s">
        <v>1376</v>
      </c>
      <c r="B31" s="36" t="s">
        <v>202</v>
      </c>
      <c r="D31" s="34">
        <f t="shared" si="1"/>
        <v>0</v>
      </c>
      <c r="E31" s="3">
        <f>COUNTIF(Vertices[Degree],"&gt;= "&amp;D31)-COUNTIF(Vertices[Degree],"&gt;="&amp;D32)</f>
        <v>0</v>
      </c>
      <c r="F31" s="41">
        <f t="shared" si="2"/>
        <v>9.382352941176471</v>
      </c>
      <c r="G31" s="42">
        <f>COUNTIF(Vertices[In-Degree],"&gt;= "&amp;F31)-COUNTIF(Vertices[In-Degree],"&gt;="&amp;F32)</f>
        <v>0</v>
      </c>
      <c r="H31" s="41">
        <f t="shared" si="3"/>
        <v>28.14705882352939</v>
      </c>
      <c r="I31" s="42">
        <f>COUNTIF(Vertices[Out-Degree],"&gt;= "&amp;H31)-COUNTIF(Vertices[Out-Degree],"&gt;="&amp;H32)</f>
        <v>0</v>
      </c>
      <c r="J31" s="41">
        <f t="shared" si="4"/>
        <v>709.1352941176473</v>
      </c>
      <c r="K31" s="42">
        <f>COUNTIF(Vertices[Betweenness Centrality],"&gt;= "&amp;J31)-COUNTIF(Vertices[Betweenness Centrality],"&gt;="&amp;J32)</f>
        <v>0</v>
      </c>
      <c r="L31" s="41">
        <f t="shared" si="5"/>
        <v>0.02810917647058826</v>
      </c>
      <c r="M31" s="42">
        <f>COUNTIF(Vertices[Closeness Centrality],"&gt;= "&amp;L31)-COUNTIF(Vertices[Closeness Centrality],"&gt;="&amp;L32)</f>
        <v>0</v>
      </c>
      <c r="N31" s="41">
        <f t="shared" si="6"/>
        <v>0.09601014705882346</v>
      </c>
      <c r="O31" s="42">
        <f>COUNTIF(Vertices[Eigenvector Centrality],"&gt;= "&amp;N31)-COUNTIF(Vertices[Eigenvector Centrality],"&gt;="&amp;N32)</f>
        <v>0</v>
      </c>
      <c r="P31" s="41">
        <f t="shared" si="7"/>
        <v>5.228488617647057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319">
      <c r="A32" s="36" t="s">
        <v>1377</v>
      </c>
      <c r="B32" s="68" t="s">
        <v>1483</v>
      </c>
      <c r="D32" s="34">
        <f t="shared" si="1"/>
        <v>0</v>
      </c>
      <c r="E32" s="3">
        <f>COUNTIF(Vertices[Degree],"&gt;= "&amp;D32)-COUNTIF(Vertices[Degree],"&gt;="&amp;D33)</f>
        <v>0</v>
      </c>
      <c r="F32" s="39">
        <f t="shared" si="2"/>
        <v>9.705882352941178</v>
      </c>
      <c r="G32" s="40">
        <f>COUNTIF(Vertices[In-Degree],"&gt;= "&amp;F32)-COUNTIF(Vertices[In-Degree],"&gt;="&amp;F33)</f>
        <v>0</v>
      </c>
      <c r="H32" s="39">
        <f t="shared" si="3"/>
        <v>29.117647058823508</v>
      </c>
      <c r="I32" s="40">
        <f>COUNTIF(Vertices[Out-Degree],"&gt;= "&amp;H32)-COUNTIF(Vertices[Out-Degree],"&gt;="&amp;H33)</f>
        <v>0</v>
      </c>
      <c r="J32" s="39">
        <f t="shared" si="4"/>
        <v>733.5882352941179</v>
      </c>
      <c r="K32" s="40">
        <f>COUNTIF(Vertices[Betweenness Centrality],"&gt;= "&amp;J32)-COUNTIF(Vertices[Betweenness Centrality],"&gt;="&amp;J33)</f>
        <v>0</v>
      </c>
      <c r="L32" s="39">
        <f t="shared" si="5"/>
        <v>0.028547941176470613</v>
      </c>
      <c r="M32" s="40">
        <f>COUNTIF(Vertices[Closeness Centrality],"&gt;= "&amp;L32)-COUNTIF(Vertices[Closeness Centrality],"&gt;="&amp;L33)</f>
        <v>0</v>
      </c>
      <c r="N32" s="39">
        <f t="shared" si="6"/>
        <v>0.09885011764705876</v>
      </c>
      <c r="O32" s="40">
        <f>COUNTIF(Vertices[Eigenvector Centrality],"&gt;= "&amp;N32)-COUNTIF(Vertices[Eigenvector Centrality],"&gt;="&amp;N33)</f>
        <v>0</v>
      </c>
      <c r="P32" s="39">
        <f t="shared" si="7"/>
        <v>5.398211294117645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1378</v>
      </c>
      <c r="B33" s="36" t="s">
        <v>1484</v>
      </c>
      <c r="D33" s="34">
        <f t="shared" si="1"/>
        <v>0</v>
      </c>
      <c r="E33" s="3">
        <f>COUNTIF(Vertices[Degree],"&gt;= "&amp;D33)-COUNTIF(Vertices[Degree],"&gt;="&amp;D34)</f>
        <v>0</v>
      </c>
      <c r="F33" s="41">
        <f t="shared" si="2"/>
        <v>10.029411764705884</v>
      </c>
      <c r="G33" s="42">
        <f>COUNTIF(Vertices[In-Degree],"&gt;= "&amp;F33)-COUNTIF(Vertices[In-Degree],"&gt;="&amp;F34)</f>
        <v>0</v>
      </c>
      <c r="H33" s="41">
        <f t="shared" si="3"/>
        <v>30.088235294117624</v>
      </c>
      <c r="I33" s="42">
        <f>COUNTIF(Vertices[Out-Degree],"&gt;= "&amp;H33)-COUNTIF(Vertices[Out-Degree],"&gt;="&amp;H34)</f>
        <v>0</v>
      </c>
      <c r="J33" s="41">
        <f t="shared" si="4"/>
        <v>758.0411764705885</v>
      </c>
      <c r="K33" s="42">
        <f>COUNTIF(Vertices[Betweenness Centrality],"&gt;= "&amp;J33)-COUNTIF(Vertices[Betweenness Centrality],"&gt;="&amp;J34)</f>
        <v>0</v>
      </c>
      <c r="L33" s="41">
        <f t="shared" si="5"/>
        <v>0.028986705882352966</v>
      </c>
      <c r="M33" s="42">
        <f>COUNTIF(Vertices[Closeness Centrality],"&gt;= "&amp;L33)-COUNTIF(Vertices[Closeness Centrality],"&gt;="&amp;L34)</f>
        <v>0</v>
      </c>
      <c r="N33" s="41">
        <f t="shared" si="6"/>
        <v>0.10169008823529405</v>
      </c>
      <c r="O33" s="42">
        <f>COUNTIF(Vertices[Eigenvector Centrality],"&gt;= "&amp;N33)-COUNTIF(Vertices[Eigenvector Centrality],"&gt;="&amp;N34)</f>
        <v>0</v>
      </c>
      <c r="P33" s="41">
        <f t="shared" si="7"/>
        <v>5.567933970588233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1379</v>
      </c>
      <c r="B34" s="36" t="s">
        <v>1485</v>
      </c>
      <c r="D34" s="34">
        <f t="shared" si="1"/>
        <v>0</v>
      </c>
      <c r="E34" s="3">
        <f>COUNTIF(Vertices[Degree],"&gt;= "&amp;D34)-COUNTIF(Vertices[Degree],"&gt;="&amp;D35)</f>
        <v>0</v>
      </c>
      <c r="F34" s="39">
        <f t="shared" si="2"/>
        <v>10.35294117647059</v>
      </c>
      <c r="G34" s="40">
        <f>COUNTIF(Vertices[In-Degree],"&gt;= "&amp;F34)-COUNTIF(Vertices[In-Degree],"&gt;="&amp;F35)</f>
        <v>0</v>
      </c>
      <c r="H34" s="39">
        <f t="shared" si="3"/>
        <v>31.05882352941174</v>
      </c>
      <c r="I34" s="40">
        <f>COUNTIF(Vertices[Out-Degree],"&gt;= "&amp;H34)-COUNTIF(Vertices[Out-Degree],"&gt;="&amp;H35)</f>
        <v>0</v>
      </c>
      <c r="J34" s="39">
        <f t="shared" si="4"/>
        <v>782.4941176470592</v>
      </c>
      <c r="K34" s="40">
        <f>COUNTIF(Vertices[Betweenness Centrality],"&gt;= "&amp;J34)-COUNTIF(Vertices[Betweenness Centrality],"&gt;="&amp;J35)</f>
        <v>0</v>
      </c>
      <c r="L34" s="39">
        <f t="shared" si="5"/>
        <v>0.02942547058823532</v>
      </c>
      <c r="M34" s="40">
        <f>COUNTIF(Vertices[Closeness Centrality],"&gt;= "&amp;L34)-COUNTIF(Vertices[Closeness Centrality],"&gt;="&amp;L35)</f>
        <v>0</v>
      </c>
      <c r="N34" s="39">
        <f t="shared" si="6"/>
        <v>0.10453005882352934</v>
      </c>
      <c r="O34" s="40">
        <f>COUNTIF(Vertices[Eigenvector Centrality],"&gt;= "&amp;N34)-COUNTIF(Vertices[Eigenvector Centrality],"&gt;="&amp;N35)</f>
        <v>0</v>
      </c>
      <c r="P34" s="39">
        <f t="shared" si="7"/>
        <v>5.737656647058821</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1380</v>
      </c>
      <c r="B35" s="36"/>
      <c r="D35" s="34">
        <f t="shared" si="1"/>
        <v>0</v>
      </c>
      <c r="E35" s="3">
        <f>COUNTIF(Vertices[Degree],"&gt;= "&amp;D35)-COUNTIF(Vertices[Degree],"&gt;="&amp;D36)</f>
        <v>0</v>
      </c>
      <c r="F35" s="41">
        <f t="shared" si="2"/>
        <v>10.676470588235297</v>
      </c>
      <c r="G35" s="42">
        <f>COUNTIF(Vertices[In-Degree],"&gt;= "&amp;F35)-COUNTIF(Vertices[In-Degree],"&gt;="&amp;F36)</f>
        <v>0</v>
      </c>
      <c r="H35" s="41">
        <f t="shared" si="3"/>
        <v>32.029411764705856</v>
      </c>
      <c r="I35" s="42">
        <f>COUNTIF(Vertices[Out-Degree],"&gt;= "&amp;H35)-COUNTIF(Vertices[Out-Degree],"&gt;="&amp;H36)</f>
        <v>0</v>
      </c>
      <c r="J35" s="41">
        <f t="shared" si="4"/>
        <v>806.9470588235298</v>
      </c>
      <c r="K35" s="42">
        <f>COUNTIF(Vertices[Betweenness Centrality],"&gt;= "&amp;J35)-COUNTIF(Vertices[Betweenness Centrality],"&gt;="&amp;J36)</f>
        <v>0</v>
      </c>
      <c r="L35" s="41">
        <f t="shared" si="5"/>
        <v>0.029864235294117674</v>
      </c>
      <c r="M35" s="42">
        <f>COUNTIF(Vertices[Closeness Centrality],"&gt;= "&amp;L35)-COUNTIF(Vertices[Closeness Centrality],"&gt;="&amp;L36)</f>
        <v>0</v>
      </c>
      <c r="N35" s="41">
        <f t="shared" si="6"/>
        <v>0.10737002941176463</v>
      </c>
      <c r="O35" s="42">
        <f>COUNTIF(Vertices[Eigenvector Centrality],"&gt;= "&amp;N35)-COUNTIF(Vertices[Eigenvector Centrality],"&gt;="&amp;N36)</f>
        <v>0</v>
      </c>
      <c r="P35" s="41">
        <f t="shared" si="7"/>
        <v>5.907379323529409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1381</v>
      </c>
      <c r="B36" s="36"/>
      <c r="D36" s="34">
        <f>MAX(Vertices[Degree])</f>
        <v>0</v>
      </c>
      <c r="E36" s="3">
        <f>COUNTIF(Vertices[Degree],"&gt;= "&amp;D36)-COUNTIF(Vertices[Degree],"&gt;="&amp;#REF!)</f>
        <v>0</v>
      </c>
      <c r="F36" s="43">
        <f>MAX(Vertices[In-Degree])</f>
        <v>11</v>
      </c>
      <c r="G36" s="44">
        <f>COUNTIF(Vertices[In-Degree],"&gt;= "&amp;F36)-COUNTIF(Vertices[In-Degree],"&gt;="&amp;#REF!)</f>
        <v>1</v>
      </c>
      <c r="H36" s="43">
        <f>MAX(Vertices[Out-Degree])</f>
        <v>33</v>
      </c>
      <c r="I36" s="44">
        <f>COUNTIF(Vertices[Out-Degree],"&gt;= "&amp;H36)-COUNTIF(Vertices[Out-Degree],"&gt;="&amp;#REF!)</f>
        <v>1</v>
      </c>
      <c r="J36" s="43">
        <f>MAX(Vertices[Betweenness Centrality])</f>
        <v>831.4</v>
      </c>
      <c r="K36" s="44">
        <f>COUNTIF(Vertices[Betweenness Centrality],"&gt;= "&amp;J36)-COUNTIF(Vertices[Betweenness Centrality],"&gt;="&amp;#REF!)</f>
        <v>1</v>
      </c>
      <c r="L36" s="43">
        <f>MAX(Vertices[Closeness Centrality])</f>
        <v>0.030303</v>
      </c>
      <c r="M36" s="44">
        <f>COUNTIF(Vertices[Closeness Centrality],"&gt;= "&amp;L36)-COUNTIF(Vertices[Closeness Centrality],"&gt;="&amp;#REF!)</f>
        <v>1</v>
      </c>
      <c r="N36" s="43">
        <f>MAX(Vertices[Eigenvector Centrality])</f>
        <v>0.11021</v>
      </c>
      <c r="O36" s="44">
        <f>COUNTIF(Vertices[Eigenvector Centrality],"&gt;= "&amp;N36)-COUNTIF(Vertices[Eigenvector Centrality],"&gt;="&amp;#REF!)</f>
        <v>1</v>
      </c>
      <c r="P36" s="43">
        <f>MAX(Vertices[PageRank])</f>
        <v>6.077102</v>
      </c>
      <c r="Q36" s="44">
        <f>COUNTIF(Vertices[PageRank],"&gt;= "&amp;P36)-COUNTIF(Vertices[PageRank],"&gt;="&amp;#REF!)</f>
        <v>1</v>
      </c>
      <c r="R36" s="43">
        <f>MAX(Vertices[Clustering Coefficient])</f>
        <v>0.5</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15">
      <c r="A37" s="36" t="s">
        <v>1382</v>
      </c>
      <c r="B37" s="36" t="s">
        <v>198</v>
      </c>
    </row>
    <row r="38" spans="1:2" ht="15">
      <c r="A38" s="36" t="s">
        <v>1383</v>
      </c>
      <c r="B38" s="36"/>
    </row>
    <row r="39" spans="1:2" ht="15">
      <c r="A39" s="36" t="s">
        <v>21</v>
      </c>
      <c r="B39" s="36"/>
    </row>
    <row r="40" spans="1:2" ht="15">
      <c r="A40" s="36" t="s">
        <v>1384</v>
      </c>
      <c r="B40" s="36" t="s">
        <v>34</v>
      </c>
    </row>
    <row r="41" spans="1:2" ht="15">
      <c r="A41" s="36" t="s">
        <v>1385</v>
      </c>
      <c r="B41" s="36"/>
    </row>
    <row r="42" spans="1:2" ht="15">
      <c r="A42" s="36" t="s">
        <v>1386</v>
      </c>
      <c r="B42" s="36"/>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11</v>
      </c>
    </row>
    <row r="82" spans="1:2" ht="15">
      <c r="A82" s="35" t="s">
        <v>90</v>
      </c>
      <c r="B82" s="49">
        <f>_xlfn.IFERROR(AVERAGE(Vertices[In-Degree]),NoMetricMessage)</f>
        <v>2.911764705882353</v>
      </c>
    </row>
    <row r="83" spans="1:2" ht="15">
      <c r="A83" s="35" t="s">
        <v>91</v>
      </c>
      <c r="B83" s="49">
        <f>_xlfn.IFERROR(MEDIAN(Vertices[In-Degree]),NoMetricMessage)</f>
        <v>3</v>
      </c>
    </row>
    <row r="94" spans="1:2" ht="15">
      <c r="A94" s="35" t="s">
        <v>94</v>
      </c>
      <c r="B94" s="48">
        <f>IF(COUNT(Vertices[Out-Degree])&gt;0,H2,NoMetricMessage)</f>
        <v>0</v>
      </c>
    </row>
    <row r="95" spans="1:2" ht="15">
      <c r="A95" s="35" t="s">
        <v>95</v>
      </c>
      <c r="B95" s="48">
        <f>IF(COUNT(Vertices[Out-Degree])&gt;0,H36,NoMetricMessage)</f>
        <v>33</v>
      </c>
    </row>
    <row r="96" spans="1:2" ht="15">
      <c r="A96" s="35" t="s">
        <v>96</v>
      </c>
      <c r="B96" s="49">
        <f>_xlfn.IFERROR(AVERAGE(Vertices[Out-Degree]),NoMetricMessage)</f>
        <v>2.911764705882353</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Centrality])&gt;0,J36,NoMetricMessage)</f>
        <v>831.4</v>
      </c>
    </row>
    <row r="110" spans="1:2" ht="15">
      <c r="A110" s="35" t="s">
        <v>102</v>
      </c>
      <c r="B110" s="49">
        <f>_xlfn.IFERROR(AVERAGE(Vertices[Betweenness Centrality]),NoMetricMessage)</f>
        <v>27.94117652941176</v>
      </c>
    </row>
    <row r="111" spans="1:2" ht="15">
      <c r="A111" s="35" t="s">
        <v>103</v>
      </c>
      <c r="B111" s="49">
        <f>_xlfn.IFERROR(MEDIAN(Vertices[Betweenness Centrality]),NoMetricMessage)</f>
        <v>1.7</v>
      </c>
    </row>
    <row r="122" spans="1:2" ht="15">
      <c r="A122" s="35" t="s">
        <v>106</v>
      </c>
      <c r="B122" s="49">
        <f>IF(COUNT(Vertices[Closeness Centrality])&gt;0,L2,NoMetricMessage)</f>
        <v>0.015385</v>
      </c>
    </row>
    <row r="123" spans="1:2" ht="15">
      <c r="A123" s="35" t="s">
        <v>107</v>
      </c>
      <c r="B123" s="49">
        <f>IF(COUNT(Vertices[Closeness Centrality])&gt;0,L36,NoMetricMessage)</f>
        <v>0.030303</v>
      </c>
    </row>
    <row r="124" spans="1:2" ht="15">
      <c r="A124" s="35" t="s">
        <v>108</v>
      </c>
      <c r="B124" s="49">
        <f>_xlfn.IFERROR(AVERAGE(Vertices[Closeness Centrality]),NoMetricMessage)</f>
        <v>0.01661808823529412</v>
      </c>
    </row>
    <row r="125" spans="1:2" ht="15">
      <c r="A125" s="35" t="s">
        <v>109</v>
      </c>
      <c r="B125" s="49">
        <f>_xlfn.IFERROR(MEDIAN(Vertices[Closeness Centrality]),NoMetricMessage)</f>
        <v>0.016129</v>
      </c>
    </row>
    <row r="136" spans="1:2" ht="15">
      <c r="A136" s="35" t="s">
        <v>112</v>
      </c>
      <c r="B136" s="49">
        <f>IF(COUNT(Vertices[Eigenvector Centrality])&gt;0,N2,NoMetricMessage)</f>
        <v>0.013651</v>
      </c>
    </row>
    <row r="137" spans="1:2" ht="15">
      <c r="A137" s="35" t="s">
        <v>113</v>
      </c>
      <c r="B137" s="49">
        <f>IF(COUNT(Vertices[Eigenvector Centrality])&gt;0,N36,NoMetricMessage)</f>
        <v>0.11021</v>
      </c>
    </row>
    <row r="138" spans="1:2" ht="15">
      <c r="A138" s="35" t="s">
        <v>114</v>
      </c>
      <c r="B138" s="49">
        <f>_xlfn.IFERROR(AVERAGE(Vertices[Eigenvector Centrality]),NoMetricMessage)</f>
        <v>0.02941170588235294</v>
      </c>
    </row>
    <row r="139" spans="1:2" ht="15">
      <c r="A139" s="35" t="s">
        <v>115</v>
      </c>
      <c r="B139" s="49">
        <f>_xlfn.IFERROR(MEDIAN(Vertices[Eigenvector Centrality]),NoMetricMessage)</f>
        <v>0.0253555</v>
      </c>
    </row>
    <row r="150" spans="1:2" ht="15">
      <c r="A150" s="35" t="s">
        <v>140</v>
      </c>
      <c r="B150" s="49">
        <f>IF(COUNT(Vertices[PageRank])&gt;0,P2,NoMetricMessage)</f>
        <v>0.306531</v>
      </c>
    </row>
    <row r="151" spans="1:2" ht="15">
      <c r="A151" s="35" t="s">
        <v>141</v>
      </c>
      <c r="B151" s="49">
        <f>IF(COUNT(Vertices[PageRank])&gt;0,P36,NoMetricMessage)</f>
        <v>6.077102</v>
      </c>
    </row>
    <row r="152" spans="1:2" ht="15">
      <c r="A152" s="35" t="s">
        <v>142</v>
      </c>
      <c r="B152" s="49">
        <f>_xlfn.IFERROR(AVERAGE(Vertices[PageRank]),NoMetricMessage)</f>
        <v>0.9999845882352941</v>
      </c>
    </row>
    <row r="153" spans="1:2" ht="15">
      <c r="A153" s="35" t="s">
        <v>143</v>
      </c>
      <c r="B153" s="49">
        <f>_xlfn.IFERROR(MEDIAN(Vertices[PageRank]),NoMetricMessage)</f>
        <v>0.819161</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0.335174221203633</v>
      </c>
    </row>
    <row r="167" spans="1:2" ht="15">
      <c r="A167" s="35" t="s">
        <v>121</v>
      </c>
      <c r="B167"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1486</v>
      </c>
    </row>
    <row r="6" spans="1:18" ht="409.5">
      <c r="A6">
        <v>0</v>
      </c>
      <c r="B6" s="1" t="s">
        <v>136</v>
      </c>
      <c r="C6">
        <v>1</v>
      </c>
      <c r="D6" t="s">
        <v>59</v>
      </c>
      <c r="E6" t="s">
        <v>59</v>
      </c>
      <c r="F6">
        <v>0</v>
      </c>
      <c r="H6" t="s">
        <v>71</v>
      </c>
      <c r="J6" t="s">
        <v>173</v>
      </c>
      <c r="K6" s="13" t="s">
        <v>1487</v>
      </c>
      <c r="R6" t="s">
        <v>129</v>
      </c>
    </row>
    <row r="7" spans="1:11" ht="409.5">
      <c r="A7">
        <v>2</v>
      </c>
      <c r="B7">
        <v>1</v>
      </c>
      <c r="C7">
        <v>0</v>
      </c>
      <c r="D7" t="s">
        <v>60</v>
      </c>
      <c r="E7" t="s">
        <v>60</v>
      </c>
      <c r="F7">
        <v>2</v>
      </c>
      <c r="H7" t="s">
        <v>72</v>
      </c>
      <c r="J7" t="s">
        <v>174</v>
      </c>
      <c r="K7" s="13" t="s">
        <v>1488</v>
      </c>
    </row>
    <row r="8" spans="1:11" ht="409.5">
      <c r="A8"/>
      <c r="B8">
        <v>2</v>
      </c>
      <c r="C8">
        <v>2</v>
      </c>
      <c r="D8" t="s">
        <v>61</v>
      </c>
      <c r="E8" t="s">
        <v>61</v>
      </c>
      <c r="H8" t="s">
        <v>73</v>
      </c>
      <c r="J8" t="s">
        <v>175</v>
      </c>
      <c r="K8" s="13" t="s">
        <v>1489</v>
      </c>
    </row>
    <row r="9" spans="1:11" ht="409.5">
      <c r="A9"/>
      <c r="B9">
        <v>3</v>
      </c>
      <c r="C9">
        <v>4</v>
      </c>
      <c r="D9" t="s">
        <v>62</v>
      </c>
      <c r="E9" t="s">
        <v>62</v>
      </c>
      <c r="H9" t="s">
        <v>74</v>
      </c>
      <c r="J9" t="s">
        <v>176</v>
      </c>
      <c r="K9" s="13" t="s">
        <v>1490</v>
      </c>
    </row>
    <row r="10" spans="1:11" ht="15">
      <c r="A10"/>
      <c r="B10">
        <v>4</v>
      </c>
      <c r="D10" t="s">
        <v>63</v>
      </c>
      <c r="E10" t="s">
        <v>63</v>
      </c>
      <c r="H10" t="s">
        <v>75</v>
      </c>
      <c r="J10" t="s">
        <v>177</v>
      </c>
      <c r="K10" t="s">
        <v>1491</v>
      </c>
    </row>
    <row r="11" spans="1:11" ht="15">
      <c r="A11"/>
      <c r="B11">
        <v>5</v>
      </c>
      <c r="D11" t="s">
        <v>46</v>
      </c>
      <c r="E11">
        <v>1</v>
      </c>
      <c r="H11" t="s">
        <v>76</v>
      </c>
      <c r="J11" t="s">
        <v>178</v>
      </c>
      <c r="K11" t="s">
        <v>1492</v>
      </c>
    </row>
    <row r="12" spans="1:11" ht="15">
      <c r="A12"/>
      <c r="B12"/>
      <c r="D12" t="s">
        <v>64</v>
      </c>
      <c r="E12">
        <v>2</v>
      </c>
      <c r="H12">
        <v>0</v>
      </c>
      <c r="J12" t="s">
        <v>179</v>
      </c>
      <c r="K12" t="s">
        <v>1493</v>
      </c>
    </row>
    <row r="13" spans="1:11" ht="15">
      <c r="A13"/>
      <c r="B13"/>
      <c r="D13">
        <v>1</v>
      </c>
      <c r="E13">
        <v>3</v>
      </c>
      <c r="H13">
        <v>1</v>
      </c>
      <c r="J13" t="s">
        <v>180</v>
      </c>
      <c r="K13" t="s">
        <v>1494</v>
      </c>
    </row>
    <row r="14" spans="4:11" ht="15">
      <c r="D14">
        <v>2</v>
      </c>
      <c r="E14">
        <v>4</v>
      </c>
      <c r="H14">
        <v>2</v>
      </c>
      <c r="J14" t="s">
        <v>181</v>
      </c>
      <c r="K14" t="s">
        <v>1495</v>
      </c>
    </row>
    <row r="15" spans="4:11" ht="15">
      <c r="D15">
        <v>3</v>
      </c>
      <c r="E15">
        <v>5</v>
      </c>
      <c r="H15">
        <v>3</v>
      </c>
      <c r="J15" t="s">
        <v>182</v>
      </c>
      <c r="K15" t="s">
        <v>1496</v>
      </c>
    </row>
    <row r="16" spans="4:11" ht="15">
      <c r="D16">
        <v>4</v>
      </c>
      <c r="E16">
        <v>6</v>
      </c>
      <c r="H16">
        <v>4</v>
      </c>
      <c r="J16" t="s">
        <v>183</v>
      </c>
      <c r="K16" t="s">
        <v>1497</v>
      </c>
    </row>
    <row r="17" spans="4:11" ht="15">
      <c r="D17">
        <v>5</v>
      </c>
      <c r="E17">
        <v>7</v>
      </c>
      <c r="H17">
        <v>5</v>
      </c>
      <c r="J17" t="s">
        <v>184</v>
      </c>
      <c r="K17" t="s">
        <v>1498</v>
      </c>
    </row>
    <row r="18" spans="4:11" ht="409.5">
      <c r="D18">
        <v>6</v>
      </c>
      <c r="E18">
        <v>8</v>
      </c>
      <c r="H18">
        <v>6</v>
      </c>
      <c r="J18" t="s">
        <v>185</v>
      </c>
      <c r="K18" s="13" t="s">
        <v>1499</v>
      </c>
    </row>
    <row r="19" spans="4:11" ht="409.5">
      <c r="D19">
        <v>7</v>
      </c>
      <c r="E19">
        <v>9</v>
      </c>
      <c r="H19">
        <v>7</v>
      </c>
      <c r="J19" t="s">
        <v>186</v>
      </c>
      <c r="K19" s="13" t="s">
        <v>1500</v>
      </c>
    </row>
    <row r="20" spans="4:11" ht="409.5">
      <c r="D20">
        <v>8</v>
      </c>
      <c r="H20">
        <v>8</v>
      </c>
      <c r="J20" t="s">
        <v>187</v>
      </c>
      <c r="K20" s="13" t="s">
        <v>188</v>
      </c>
    </row>
    <row r="21" spans="4:11" ht="409.5">
      <c r="D21">
        <v>9</v>
      </c>
      <c r="H21">
        <v>9</v>
      </c>
      <c r="J21" t="s">
        <v>189</v>
      </c>
      <c r="K21" s="13" t="s">
        <v>190</v>
      </c>
    </row>
    <row r="22" spans="4:11" ht="409.5">
      <c r="D22">
        <v>10</v>
      </c>
      <c r="J22" t="s">
        <v>191</v>
      </c>
      <c r="K22" s="13" t="s">
        <v>192</v>
      </c>
    </row>
    <row r="23" spans="4:11" ht="15">
      <c r="D23">
        <v>11</v>
      </c>
      <c r="J23" t="s">
        <v>193</v>
      </c>
      <c r="K23">
        <v>15</v>
      </c>
    </row>
    <row r="24" spans="10:11" ht="15">
      <c r="J24" t="s">
        <v>195</v>
      </c>
      <c r="K24" t="s">
        <v>1479</v>
      </c>
    </row>
    <row r="25" spans="10:11" ht="409.5">
      <c r="J25" t="s">
        <v>196</v>
      </c>
      <c r="K25" s="13" t="s">
        <v>1481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1C8BC-C502-43BC-96E4-4C8A76E3A5D9}">
  <dimension ref="A1:G194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355</v>
      </c>
      <c r="B1" s="13" t="s">
        <v>1339</v>
      </c>
      <c r="C1" s="13" t="s">
        <v>1343</v>
      </c>
      <c r="D1" s="13" t="s">
        <v>144</v>
      </c>
      <c r="E1" s="13" t="s">
        <v>1345</v>
      </c>
      <c r="F1" s="13" t="s">
        <v>1346</v>
      </c>
      <c r="G1" s="13" t="s">
        <v>1347</v>
      </c>
    </row>
    <row r="2" spans="1:7" ht="15">
      <c r="A2" s="83" t="s">
        <v>356</v>
      </c>
      <c r="B2" s="83" t="s">
        <v>1340</v>
      </c>
      <c r="C2" s="116"/>
      <c r="D2" s="83"/>
      <c r="E2" s="83"/>
      <c r="F2" s="83"/>
      <c r="G2" s="83"/>
    </row>
    <row r="3" spans="1:7" ht="15">
      <c r="A3" s="84" t="s">
        <v>357</v>
      </c>
      <c r="B3" s="83" t="s">
        <v>1341</v>
      </c>
      <c r="C3" s="116"/>
      <c r="D3" s="83"/>
      <c r="E3" s="83"/>
      <c r="F3" s="83"/>
      <c r="G3" s="83"/>
    </row>
    <row r="4" spans="1:7" ht="15">
      <c r="A4" s="84" t="s">
        <v>358</v>
      </c>
      <c r="B4" s="83" t="s">
        <v>1342</v>
      </c>
      <c r="C4" s="116"/>
      <c r="D4" s="83"/>
      <c r="E4" s="83"/>
      <c r="F4" s="83"/>
      <c r="G4" s="83"/>
    </row>
    <row r="5" spans="1:7" ht="15">
      <c r="A5" s="84" t="s">
        <v>359</v>
      </c>
      <c r="B5" s="83">
        <v>363</v>
      </c>
      <c r="C5" s="116">
        <v>0.03543191800878478</v>
      </c>
      <c r="D5" s="83"/>
      <c r="E5" s="83"/>
      <c r="F5" s="83"/>
      <c r="G5" s="83"/>
    </row>
    <row r="6" spans="1:7" ht="15">
      <c r="A6" s="84" t="s">
        <v>360</v>
      </c>
      <c r="B6" s="83">
        <v>189</v>
      </c>
      <c r="C6" s="116">
        <v>0.018448023426061493</v>
      </c>
      <c r="D6" s="83"/>
      <c r="E6" s="83"/>
      <c r="F6" s="83"/>
      <c r="G6" s="83"/>
    </row>
    <row r="7" spans="1:7" ht="15">
      <c r="A7" s="84" t="s">
        <v>361</v>
      </c>
      <c r="B7" s="83">
        <v>0</v>
      </c>
      <c r="C7" s="116">
        <v>0</v>
      </c>
      <c r="D7" s="83"/>
      <c r="E7" s="83"/>
      <c r="F7" s="83"/>
      <c r="G7" s="83"/>
    </row>
    <row r="8" spans="1:7" ht="15">
      <c r="A8" s="84" t="s">
        <v>362</v>
      </c>
      <c r="B8" s="83">
        <v>9693</v>
      </c>
      <c r="C8" s="116">
        <v>0.9461200585651537</v>
      </c>
      <c r="D8" s="83"/>
      <c r="E8" s="83"/>
      <c r="F8" s="83"/>
      <c r="G8" s="83"/>
    </row>
    <row r="9" spans="1:7" ht="15">
      <c r="A9" s="84" t="s">
        <v>363</v>
      </c>
      <c r="B9" s="83">
        <v>10245</v>
      </c>
      <c r="C9" s="116">
        <v>1</v>
      </c>
      <c r="D9" s="83"/>
      <c r="E9" s="83"/>
      <c r="F9" s="83"/>
      <c r="G9" s="83"/>
    </row>
    <row r="10" spans="1:7" ht="15">
      <c r="A10" s="115" t="s">
        <v>364</v>
      </c>
      <c r="B10" s="113">
        <v>53</v>
      </c>
      <c r="C10" s="117">
        <v>0.0032317754908435274</v>
      </c>
      <c r="D10" s="113" t="s">
        <v>1344</v>
      </c>
      <c r="E10" s="113" t="b">
        <v>0</v>
      </c>
      <c r="F10" s="113" t="b">
        <v>0</v>
      </c>
      <c r="G10" s="113" t="b">
        <v>0</v>
      </c>
    </row>
    <row r="11" spans="1:7" ht="15">
      <c r="A11" s="115" t="s">
        <v>365</v>
      </c>
      <c r="B11" s="113">
        <v>50</v>
      </c>
      <c r="C11" s="117">
        <v>0.0025740458262810107</v>
      </c>
      <c r="D11" s="113" t="s">
        <v>1344</v>
      </c>
      <c r="E11" s="113" t="b">
        <v>0</v>
      </c>
      <c r="F11" s="113" t="b">
        <v>0</v>
      </c>
      <c r="G11" s="113" t="b">
        <v>0</v>
      </c>
    </row>
    <row r="12" spans="1:7" ht="15">
      <c r="A12" s="115" t="s">
        <v>366</v>
      </c>
      <c r="B12" s="113">
        <v>49</v>
      </c>
      <c r="C12" s="117">
        <v>0.002987867906628921</v>
      </c>
      <c r="D12" s="113" t="s">
        <v>1344</v>
      </c>
      <c r="E12" s="113" t="b">
        <v>0</v>
      </c>
      <c r="F12" s="113" t="b">
        <v>0</v>
      </c>
      <c r="G12" s="113" t="b">
        <v>0</v>
      </c>
    </row>
    <row r="13" spans="1:7" ht="15">
      <c r="A13" s="115" t="s">
        <v>367</v>
      </c>
      <c r="B13" s="113">
        <v>46</v>
      </c>
      <c r="C13" s="117">
        <v>0.0033092031957085446</v>
      </c>
      <c r="D13" s="113" t="s">
        <v>1344</v>
      </c>
      <c r="E13" s="113" t="b">
        <v>1</v>
      </c>
      <c r="F13" s="113" t="b">
        <v>0</v>
      </c>
      <c r="G13" s="113" t="b">
        <v>0</v>
      </c>
    </row>
    <row r="14" spans="1:7" ht="15">
      <c r="A14" s="115" t="s">
        <v>368</v>
      </c>
      <c r="B14" s="113">
        <v>44</v>
      </c>
      <c r="C14" s="117">
        <v>0.003437585591561347</v>
      </c>
      <c r="D14" s="113" t="s">
        <v>1344</v>
      </c>
      <c r="E14" s="113" t="b">
        <v>0</v>
      </c>
      <c r="F14" s="113" t="b">
        <v>0</v>
      </c>
      <c r="G14" s="113" t="b">
        <v>0</v>
      </c>
    </row>
    <row r="15" spans="1:7" ht="15">
      <c r="A15" s="115" t="s">
        <v>369</v>
      </c>
      <c r="B15" s="113">
        <v>36</v>
      </c>
      <c r="C15" s="117">
        <v>0.002589811196641469</v>
      </c>
      <c r="D15" s="113" t="s">
        <v>1344</v>
      </c>
      <c r="E15" s="113" t="b">
        <v>0</v>
      </c>
      <c r="F15" s="113" t="b">
        <v>0</v>
      </c>
      <c r="G15" s="113" t="b">
        <v>0</v>
      </c>
    </row>
    <row r="16" spans="1:7" ht="15">
      <c r="A16" s="115" t="s">
        <v>370</v>
      </c>
      <c r="B16" s="113">
        <v>32</v>
      </c>
      <c r="C16" s="117">
        <v>0.0015094286215797663</v>
      </c>
      <c r="D16" s="113" t="s">
        <v>1344</v>
      </c>
      <c r="E16" s="113" t="b">
        <v>0</v>
      </c>
      <c r="F16" s="113" t="b">
        <v>0</v>
      </c>
      <c r="G16" s="113" t="b">
        <v>0</v>
      </c>
    </row>
    <row r="17" spans="1:7" ht="15">
      <c r="A17" s="115" t="s">
        <v>371</v>
      </c>
      <c r="B17" s="113">
        <v>28</v>
      </c>
      <c r="C17" s="117">
        <v>0.0015699746296089366</v>
      </c>
      <c r="D17" s="113" t="s">
        <v>1344</v>
      </c>
      <c r="E17" s="113" t="b">
        <v>0</v>
      </c>
      <c r="F17" s="113" t="b">
        <v>0</v>
      </c>
      <c r="G17" s="113" t="b">
        <v>0</v>
      </c>
    </row>
    <row r="18" spans="1:7" ht="15">
      <c r="A18" s="115" t="s">
        <v>372</v>
      </c>
      <c r="B18" s="113">
        <v>27</v>
      </c>
      <c r="C18" s="117">
        <v>0.0029772767801404996</v>
      </c>
      <c r="D18" s="113" t="s">
        <v>1344</v>
      </c>
      <c r="E18" s="113" t="b">
        <v>0</v>
      </c>
      <c r="F18" s="113" t="b">
        <v>0</v>
      </c>
      <c r="G18" s="113" t="b">
        <v>0</v>
      </c>
    </row>
    <row r="19" spans="1:7" ht="15">
      <c r="A19" s="115" t="s">
        <v>373</v>
      </c>
      <c r="B19" s="113">
        <v>27</v>
      </c>
      <c r="C19" s="117">
        <v>0.0017886697010673603</v>
      </c>
      <c r="D19" s="113" t="s">
        <v>1344</v>
      </c>
      <c r="E19" s="113" t="b">
        <v>0</v>
      </c>
      <c r="F19" s="113" t="b">
        <v>0</v>
      </c>
      <c r="G19" s="113" t="b">
        <v>0</v>
      </c>
    </row>
    <row r="20" spans="1:7" ht="15">
      <c r="A20" s="115" t="s">
        <v>374</v>
      </c>
      <c r="B20" s="113">
        <v>26</v>
      </c>
      <c r="C20" s="117">
        <v>0.003152027169944382</v>
      </c>
      <c r="D20" s="113" t="s">
        <v>1344</v>
      </c>
      <c r="E20" s="113" t="b">
        <v>0</v>
      </c>
      <c r="F20" s="113" t="b">
        <v>0</v>
      </c>
      <c r="G20" s="113" t="b">
        <v>0</v>
      </c>
    </row>
    <row r="21" spans="1:7" ht="15">
      <c r="A21" s="115" t="s">
        <v>375</v>
      </c>
      <c r="B21" s="113">
        <v>26</v>
      </c>
      <c r="C21" s="117">
        <v>0.0034891341614685743</v>
      </c>
      <c r="D21" s="113" t="s">
        <v>1344</v>
      </c>
      <c r="E21" s="113" t="b">
        <v>1</v>
      </c>
      <c r="F21" s="113" t="b">
        <v>0</v>
      </c>
      <c r="G21" s="113" t="b">
        <v>0</v>
      </c>
    </row>
    <row r="22" spans="1:7" ht="15">
      <c r="A22" s="115" t="s">
        <v>207</v>
      </c>
      <c r="B22" s="113">
        <v>26</v>
      </c>
      <c r="C22" s="117">
        <v>0.003152027169944382</v>
      </c>
      <c r="D22" s="113" t="s">
        <v>1344</v>
      </c>
      <c r="E22" s="113" t="b">
        <v>0</v>
      </c>
      <c r="F22" s="113" t="b">
        <v>0</v>
      </c>
      <c r="G22" s="113" t="b">
        <v>0</v>
      </c>
    </row>
    <row r="23" spans="1:7" ht="15">
      <c r="A23" s="115" t="s">
        <v>225</v>
      </c>
      <c r="B23" s="113">
        <v>25</v>
      </c>
      <c r="C23" s="117">
        <v>0.004263110713763817</v>
      </c>
      <c r="D23" s="113" t="s">
        <v>1344</v>
      </c>
      <c r="E23" s="113" t="b">
        <v>0</v>
      </c>
      <c r="F23" s="113" t="b">
        <v>0</v>
      </c>
      <c r="G23" s="113" t="b">
        <v>0</v>
      </c>
    </row>
    <row r="24" spans="1:7" ht="15">
      <c r="A24" s="115" t="s">
        <v>376</v>
      </c>
      <c r="B24" s="113">
        <v>25</v>
      </c>
      <c r="C24" s="117">
        <v>0.0014017630621508362</v>
      </c>
      <c r="D24" s="113" t="s">
        <v>1344</v>
      </c>
      <c r="E24" s="113" t="b">
        <v>0</v>
      </c>
      <c r="F24" s="113" t="b">
        <v>0</v>
      </c>
      <c r="G24" s="113" t="b">
        <v>0</v>
      </c>
    </row>
    <row r="25" spans="1:7" ht="15">
      <c r="A25" s="115" t="s">
        <v>377</v>
      </c>
      <c r="B25" s="113">
        <v>25</v>
      </c>
      <c r="C25" s="117">
        <v>0.0016561756491364444</v>
      </c>
      <c r="D25" s="113" t="s">
        <v>1344</v>
      </c>
      <c r="E25" s="113" t="b">
        <v>0</v>
      </c>
      <c r="F25" s="113" t="b">
        <v>0</v>
      </c>
      <c r="G25" s="113" t="b">
        <v>0</v>
      </c>
    </row>
    <row r="26" spans="1:7" ht="15">
      <c r="A26" s="115" t="s">
        <v>378</v>
      </c>
      <c r="B26" s="113">
        <v>24</v>
      </c>
      <c r="C26" s="117">
        <v>0.0020377164822448497</v>
      </c>
      <c r="D26" s="113" t="s">
        <v>1344</v>
      </c>
      <c r="E26" s="113" t="b">
        <v>0</v>
      </c>
      <c r="F26" s="113" t="b">
        <v>0</v>
      </c>
      <c r="G26" s="113" t="b">
        <v>0</v>
      </c>
    </row>
    <row r="27" spans="1:7" ht="15">
      <c r="A27" s="115" t="s">
        <v>379</v>
      </c>
      <c r="B27" s="113">
        <v>24</v>
      </c>
      <c r="C27" s="117">
        <v>0.002418564740341027</v>
      </c>
      <c r="D27" s="113" t="s">
        <v>1344</v>
      </c>
      <c r="E27" s="113" t="b">
        <v>0</v>
      </c>
      <c r="F27" s="113" t="b">
        <v>0</v>
      </c>
      <c r="G27" s="113" t="b">
        <v>0</v>
      </c>
    </row>
    <row r="28" spans="1:7" ht="15">
      <c r="A28" s="115" t="s">
        <v>380</v>
      </c>
      <c r="B28" s="113">
        <v>24</v>
      </c>
      <c r="C28" s="117">
        <v>0.0036015874840671694</v>
      </c>
      <c r="D28" s="113" t="s">
        <v>1344</v>
      </c>
      <c r="E28" s="113" t="b">
        <v>0</v>
      </c>
      <c r="F28" s="113" t="b">
        <v>0</v>
      </c>
      <c r="G28" s="113" t="b">
        <v>0</v>
      </c>
    </row>
    <row r="29" spans="1:7" ht="15">
      <c r="A29" s="115" t="s">
        <v>381</v>
      </c>
      <c r="B29" s="113">
        <v>23</v>
      </c>
      <c r="C29" s="117">
        <v>0.0021251421156192793</v>
      </c>
      <c r="D29" s="113" t="s">
        <v>1344</v>
      </c>
      <c r="E29" s="113" t="b">
        <v>1</v>
      </c>
      <c r="F29" s="113" t="b">
        <v>0</v>
      </c>
      <c r="G29" s="113" t="b">
        <v>0</v>
      </c>
    </row>
    <row r="30" spans="1:7" ht="15">
      <c r="A30" s="115" t="s">
        <v>382</v>
      </c>
      <c r="B30" s="113">
        <v>22</v>
      </c>
      <c r="C30" s="117">
        <v>0.002952344290473409</v>
      </c>
      <c r="D30" s="113" t="s">
        <v>1344</v>
      </c>
      <c r="E30" s="113" t="b">
        <v>0</v>
      </c>
      <c r="F30" s="113" t="b">
        <v>0</v>
      </c>
      <c r="G30" s="113" t="b">
        <v>0</v>
      </c>
    </row>
    <row r="31" spans="1:7" ht="15">
      <c r="A31" s="115" t="s">
        <v>383</v>
      </c>
      <c r="B31" s="113">
        <v>22</v>
      </c>
      <c r="C31" s="117">
        <v>0.0020327446323314844</v>
      </c>
      <c r="D31" s="113" t="s">
        <v>1344</v>
      </c>
      <c r="E31" s="113" t="b">
        <v>1</v>
      </c>
      <c r="F31" s="113" t="b">
        <v>0</v>
      </c>
      <c r="G31" s="113" t="b">
        <v>0</v>
      </c>
    </row>
    <row r="32" spans="1:7" ht="15">
      <c r="A32" s="115" t="s">
        <v>384</v>
      </c>
      <c r="B32" s="113">
        <v>22</v>
      </c>
      <c r="C32" s="117">
        <v>0.0017187927957806736</v>
      </c>
      <c r="D32" s="113" t="s">
        <v>1344</v>
      </c>
      <c r="E32" s="113" t="b">
        <v>0</v>
      </c>
      <c r="F32" s="113" t="b">
        <v>0</v>
      </c>
      <c r="G32" s="113" t="b">
        <v>0</v>
      </c>
    </row>
    <row r="33" spans="1:7" ht="15">
      <c r="A33" s="115" t="s">
        <v>385</v>
      </c>
      <c r="B33" s="113">
        <v>22</v>
      </c>
      <c r="C33" s="117">
        <v>0.004385892708810535</v>
      </c>
      <c r="D33" s="113" t="s">
        <v>1344</v>
      </c>
      <c r="E33" s="113" t="b">
        <v>0</v>
      </c>
      <c r="F33" s="113" t="b">
        <v>0</v>
      </c>
      <c r="G33" s="113" t="b">
        <v>0</v>
      </c>
    </row>
    <row r="34" spans="1:7" ht="15">
      <c r="A34" s="115" t="s">
        <v>386</v>
      </c>
      <c r="B34" s="113">
        <v>21</v>
      </c>
      <c r="C34" s="117">
        <v>0.0015107231980408572</v>
      </c>
      <c r="D34" s="113" t="s">
        <v>1344</v>
      </c>
      <c r="E34" s="113" t="b">
        <v>0</v>
      </c>
      <c r="F34" s="113" t="b">
        <v>0</v>
      </c>
      <c r="G34" s="113" t="b">
        <v>0</v>
      </c>
    </row>
    <row r="35" spans="1:7" ht="15">
      <c r="A35" s="115" t="s">
        <v>387</v>
      </c>
      <c r="B35" s="113">
        <v>21</v>
      </c>
      <c r="C35" s="117">
        <v>0.002818146822724618</v>
      </c>
      <c r="D35" s="113" t="s">
        <v>1344</v>
      </c>
      <c r="E35" s="113" t="b">
        <v>0</v>
      </c>
      <c r="F35" s="113" t="b">
        <v>0</v>
      </c>
      <c r="G35" s="113" t="b">
        <v>0</v>
      </c>
    </row>
    <row r="36" spans="1:7" ht="15">
      <c r="A36" s="115" t="s">
        <v>388</v>
      </c>
      <c r="B36" s="113">
        <v>21</v>
      </c>
      <c r="C36" s="117">
        <v>0.0025458680988012317</v>
      </c>
      <c r="D36" s="113" t="s">
        <v>1344</v>
      </c>
      <c r="E36" s="113" t="b">
        <v>0</v>
      </c>
      <c r="F36" s="113" t="b">
        <v>0</v>
      </c>
      <c r="G36" s="113" t="b">
        <v>0</v>
      </c>
    </row>
    <row r="37" spans="1:7" ht="15">
      <c r="A37" s="115" t="s">
        <v>389</v>
      </c>
      <c r="B37" s="113">
        <v>20</v>
      </c>
      <c r="C37" s="117">
        <v>0.0024246362845726016</v>
      </c>
      <c r="D37" s="113" t="s">
        <v>1344</v>
      </c>
      <c r="E37" s="113" t="b">
        <v>0</v>
      </c>
      <c r="F37" s="113" t="b">
        <v>0</v>
      </c>
      <c r="G37" s="113" t="b">
        <v>0</v>
      </c>
    </row>
    <row r="38" spans="1:7" ht="15">
      <c r="A38" s="115" t="s">
        <v>390</v>
      </c>
      <c r="B38" s="113">
        <v>19</v>
      </c>
      <c r="C38" s="117">
        <v>0.001613192215110506</v>
      </c>
      <c r="D38" s="113" t="s">
        <v>1344</v>
      </c>
      <c r="E38" s="113" t="b">
        <v>0</v>
      </c>
      <c r="F38" s="113" t="b">
        <v>0</v>
      </c>
      <c r="G38" s="113" t="b">
        <v>0</v>
      </c>
    </row>
    <row r="39" spans="1:7" ht="15">
      <c r="A39" s="115" t="s">
        <v>391</v>
      </c>
      <c r="B39" s="113">
        <v>19</v>
      </c>
      <c r="C39" s="117">
        <v>0.002095120697135907</v>
      </c>
      <c r="D39" s="113" t="s">
        <v>1344</v>
      </c>
      <c r="E39" s="113" t="b">
        <v>0</v>
      </c>
      <c r="F39" s="113" t="b">
        <v>0</v>
      </c>
      <c r="G39" s="113" t="b">
        <v>0</v>
      </c>
    </row>
    <row r="40" spans="1:7" ht="15">
      <c r="A40" s="115" t="s">
        <v>392</v>
      </c>
      <c r="B40" s="113">
        <v>18</v>
      </c>
      <c r="C40" s="117">
        <v>0.0019848511867603326</v>
      </c>
      <c r="D40" s="113" t="s">
        <v>1344</v>
      </c>
      <c r="E40" s="113" t="b">
        <v>0</v>
      </c>
      <c r="F40" s="113" t="b">
        <v>0</v>
      </c>
      <c r="G40" s="113" t="b">
        <v>0</v>
      </c>
    </row>
    <row r="41" spans="1:7" ht="15">
      <c r="A41" s="115" t="s">
        <v>393</v>
      </c>
      <c r="B41" s="113">
        <v>18</v>
      </c>
      <c r="C41" s="117">
        <v>0.001009269404748602</v>
      </c>
      <c r="D41" s="113" t="s">
        <v>1344</v>
      </c>
      <c r="E41" s="113" t="b">
        <v>0</v>
      </c>
      <c r="F41" s="113" t="b">
        <v>0</v>
      </c>
      <c r="G41" s="113" t="b">
        <v>0</v>
      </c>
    </row>
    <row r="42" spans="1:7" ht="15">
      <c r="A42" s="115" t="s">
        <v>394</v>
      </c>
      <c r="B42" s="113">
        <v>17</v>
      </c>
      <c r="C42" s="117">
        <v>0.0015707572158925108</v>
      </c>
      <c r="D42" s="113" t="s">
        <v>1344</v>
      </c>
      <c r="E42" s="113" t="b">
        <v>0</v>
      </c>
      <c r="F42" s="113" t="b">
        <v>0</v>
      </c>
      <c r="G42" s="113" t="b">
        <v>0</v>
      </c>
    </row>
    <row r="43" spans="1:7" ht="15">
      <c r="A43" s="115" t="s">
        <v>395</v>
      </c>
      <c r="B43" s="113">
        <v>17</v>
      </c>
      <c r="C43" s="117">
        <v>0.002898915285359395</v>
      </c>
      <c r="D43" s="113" t="s">
        <v>1344</v>
      </c>
      <c r="E43" s="113" t="b">
        <v>0</v>
      </c>
      <c r="F43" s="113" t="b">
        <v>0</v>
      </c>
      <c r="G43" s="113" t="b">
        <v>0</v>
      </c>
    </row>
    <row r="44" spans="1:7" ht="15">
      <c r="A44" s="115" t="s">
        <v>396</v>
      </c>
      <c r="B44" s="113">
        <v>16</v>
      </c>
      <c r="C44" s="117">
        <v>0.00115102719850732</v>
      </c>
      <c r="D44" s="113" t="s">
        <v>1344</v>
      </c>
      <c r="E44" s="113" t="b">
        <v>0</v>
      </c>
      <c r="F44" s="113" t="b">
        <v>0</v>
      </c>
      <c r="G44" s="113" t="b">
        <v>0</v>
      </c>
    </row>
    <row r="45" spans="1:7" ht="15">
      <c r="A45" s="115" t="s">
        <v>397</v>
      </c>
      <c r="B45" s="113">
        <v>16</v>
      </c>
      <c r="C45" s="117">
        <v>0.002728390856808843</v>
      </c>
      <c r="D45" s="113" t="s">
        <v>1344</v>
      </c>
      <c r="E45" s="113" t="b">
        <v>0</v>
      </c>
      <c r="F45" s="113" t="b">
        <v>0</v>
      </c>
      <c r="G45" s="113" t="b">
        <v>0</v>
      </c>
    </row>
    <row r="46" spans="1:7" ht="15">
      <c r="A46" s="115" t="s">
        <v>398</v>
      </c>
      <c r="B46" s="113">
        <v>16</v>
      </c>
      <c r="C46" s="117">
        <v>0.001612376493560685</v>
      </c>
      <c r="D46" s="113" t="s">
        <v>1344</v>
      </c>
      <c r="E46" s="113" t="b">
        <v>0</v>
      </c>
      <c r="F46" s="113" t="b">
        <v>0</v>
      </c>
      <c r="G46" s="113" t="b">
        <v>0</v>
      </c>
    </row>
    <row r="47" spans="1:7" ht="15">
      <c r="A47" s="115" t="s">
        <v>399</v>
      </c>
      <c r="B47" s="113">
        <v>16</v>
      </c>
      <c r="C47" s="117">
        <v>0.0019397090276580813</v>
      </c>
      <c r="D47" s="113" t="s">
        <v>1344</v>
      </c>
      <c r="E47" s="113" t="b">
        <v>0</v>
      </c>
      <c r="F47" s="113" t="b">
        <v>0</v>
      </c>
      <c r="G47" s="113" t="b">
        <v>0</v>
      </c>
    </row>
    <row r="48" spans="1:7" ht="15">
      <c r="A48" s="115" t="s">
        <v>400</v>
      </c>
      <c r="B48" s="113">
        <v>15</v>
      </c>
      <c r="C48" s="117">
        <v>0.0013859622493169212</v>
      </c>
      <c r="D48" s="113" t="s">
        <v>1344</v>
      </c>
      <c r="E48" s="113" t="b">
        <v>0</v>
      </c>
      <c r="F48" s="113" t="b">
        <v>0</v>
      </c>
      <c r="G48" s="113" t="b">
        <v>0</v>
      </c>
    </row>
    <row r="49" spans="1:7" ht="15">
      <c r="A49" s="115" t="s">
        <v>401</v>
      </c>
      <c r="B49" s="113">
        <v>15</v>
      </c>
      <c r="C49" s="117">
        <v>0.001511602962713142</v>
      </c>
      <c r="D49" s="113" t="s">
        <v>1344</v>
      </c>
      <c r="E49" s="113" t="b">
        <v>0</v>
      </c>
      <c r="F49" s="113" t="b">
        <v>0</v>
      </c>
      <c r="G49" s="113" t="b">
        <v>0</v>
      </c>
    </row>
    <row r="50" spans="1:7" ht="15">
      <c r="A50" s="115" t="s">
        <v>402</v>
      </c>
      <c r="B50" s="113">
        <v>15</v>
      </c>
      <c r="C50" s="117">
        <v>0.0011719041789413683</v>
      </c>
      <c r="D50" s="113" t="s">
        <v>1344</v>
      </c>
      <c r="E50" s="113" t="b">
        <v>0</v>
      </c>
      <c r="F50" s="113" t="b">
        <v>0</v>
      </c>
      <c r="G50" s="113" t="b">
        <v>0</v>
      </c>
    </row>
    <row r="51" spans="1:7" ht="15">
      <c r="A51" s="115" t="s">
        <v>403</v>
      </c>
      <c r="B51" s="113">
        <v>15</v>
      </c>
      <c r="C51" s="117">
        <v>0.001511602962713142</v>
      </c>
      <c r="D51" s="113" t="s">
        <v>1344</v>
      </c>
      <c r="E51" s="113" t="b">
        <v>0</v>
      </c>
      <c r="F51" s="113" t="b">
        <v>0</v>
      </c>
      <c r="G51" s="113" t="b">
        <v>0</v>
      </c>
    </row>
    <row r="52" spans="1:7" ht="15">
      <c r="A52" s="115" t="s">
        <v>404</v>
      </c>
      <c r="B52" s="113">
        <v>15</v>
      </c>
      <c r="C52" s="117">
        <v>0.0016540426556336107</v>
      </c>
      <c r="D52" s="113" t="s">
        <v>1344</v>
      </c>
      <c r="E52" s="113" t="b">
        <v>0</v>
      </c>
      <c r="F52" s="113" t="b">
        <v>0</v>
      </c>
      <c r="G52" s="113" t="b">
        <v>0</v>
      </c>
    </row>
    <row r="53" spans="1:7" ht="15">
      <c r="A53" s="115" t="s">
        <v>405</v>
      </c>
      <c r="B53" s="113">
        <v>15</v>
      </c>
      <c r="C53" s="117">
        <v>0.0011719041789413683</v>
      </c>
      <c r="D53" s="113" t="s">
        <v>1344</v>
      </c>
      <c r="E53" s="113" t="b">
        <v>0</v>
      </c>
      <c r="F53" s="113" t="b">
        <v>0</v>
      </c>
      <c r="G53" s="113" t="b">
        <v>0</v>
      </c>
    </row>
    <row r="54" spans="1:7" ht="15">
      <c r="A54" s="115" t="s">
        <v>406</v>
      </c>
      <c r="B54" s="113">
        <v>14</v>
      </c>
      <c r="C54" s="117">
        <v>0.0011886679479761624</v>
      </c>
      <c r="D54" s="113" t="s">
        <v>1344</v>
      </c>
      <c r="E54" s="113" t="b">
        <v>0</v>
      </c>
      <c r="F54" s="113" t="b">
        <v>0</v>
      </c>
      <c r="G54" s="113" t="b">
        <v>0</v>
      </c>
    </row>
    <row r="55" spans="1:7" ht="15">
      <c r="A55" s="115" t="s">
        <v>228</v>
      </c>
      <c r="B55" s="113">
        <v>14</v>
      </c>
      <c r="C55" s="117">
        <v>0.0027910226328794314</v>
      </c>
      <c r="D55" s="113" t="s">
        <v>1344</v>
      </c>
      <c r="E55" s="113" t="b">
        <v>0</v>
      </c>
      <c r="F55" s="113" t="b">
        <v>0</v>
      </c>
      <c r="G55" s="113" t="b">
        <v>0</v>
      </c>
    </row>
    <row r="56" spans="1:7" ht="15">
      <c r="A56" s="115" t="s">
        <v>407</v>
      </c>
      <c r="B56" s="113">
        <v>14</v>
      </c>
      <c r="C56" s="117">
        <v>0.0021009260323725156</v>
      </c>
      <c r="D56" s="113" t="s">
        <v>1344</v>
      </c>
      <c r="E56" s="113" t="b">
        <v>0</v>
      </c>
      <c r="F56" s="113" t="b">
        <v>0</v>
      </c>
      <c r="G56" s="113" t="b">
        <v>0</v>
      </c>
    </row>
    <row r="57" spans="1:7" ht="15">
      <c r="A57" s="115" t="s">
        <v>408</v>
      </c>
      <c r="B57" s="113">
        <v>14</v>
      </c>
      <c r="C57" s="117">
        <v>0.0021009260323725156</v>
      </c>
      <c r="D57" s="113" t="s">
        <v>1344</v>
      </c>
      <c r="E57" s="113" t="b">
        <v>0</v>
      </c>
      <c r="F57" s="113" t="b">
        <v>0</v>
      </c>
      <c r="G57" s="113" t="b">
        <v>0</v>
      </c>
    </row>
    <row r="58" spans="1:7" ht="15">
      <c r="A58" s="115" t="s">
        <v>409</v>
      </c>
      <c r="B58" s="113">
        <v>14</v>
      </c>
      <c r="C58" s="117">
        <v>0.0014108294318655992</v>
      </c>
      <c r="D58" s="113" t="s">
        <v>1344</v>
      </c>
      <c r="E58" s="113" t="b">
        <v>0</v>
      </c>
      <c r="F58" s="113" t="b">
        <v>0</v>
      </c>
      <c r="G58" s="113" t="b">
        <v>0</v>
      </c>
    </row>
    <row r="59" spans="1:7" ht="15">
      <c r="A59" s="115" t="s">
        <v>410</v>
      </c>
      <c r="B59" s="113">
        <v>14</v>
      </c>
      <c r="C59" s="117">
        <v>0.0021009260323725156</v>
      </c>
      <c r="D59" s="113" t="s">
        <v>1344</v>
      </c>
      <c r="E59" s="113" t="b">
        <v>0</v>
      </c>
      <c r="F59" s="113" t="b">
        <v>0</v>
      </c>
      <c r="G59" s="113" t="b">
        <v>0</v>
      </c>
    </row>
    <row r="60" spans="1:7" ht="15">
      <c r="A60" s="115" t="s">
        <v>411</v>
      </c>
      <c r="B60" s="113">
        <v>14</v>
      </c>
      <c r="C60" s="117">
        <v>0.0012935647660291265</v>
      </c>
      <c r="D60" s="113" t="s">
        <v>1344</v>
      </c>
      <c r="E60" s="113" t="b">
        <v>0</v>
      </c>
      <c r="F60" s="113" t="b">
        <v>0</v>
      </c>
      <c r="G60" s="113" t="b">
        <v>0</v>
      </c>
    </row>
    <row r="61" spans="1:7" ht="15">
      <c r="A61" s="115" t="s">
        <v>412</v>
      </c>
      <c r="B61" s="113">
        <v>14</v>
      </c>
      <c r="C61" s="117">
        <v>0.0015437731452580367</v>
      </c>
      <c r="D61" s="113" t="s">
        <v>1344</v>
      </c>
      <c r="E61" s="113" t="b">
        <v>0</v>
      </c>
      <c r="F61" s="113" t="b">
        <v>0</v>
      </c>
      <c r="G61" s="113" t="b">
        <v>0</v>
      </c>
    </row>
    <row r="62" spans="1:7" ht="15">
      <c r="A62" s="115" t="s">
        <v>413</v>
      </c>
      <c r="B62" s="113">
        <v>13</v>
      </c>
      <c r="C62" s="117">
        <v>0.0012011672827413316</v>
      </c>
      <c r="D62" s="113" t="s">
        <v>1344</v>
      </c>
      <c r="E62" s="113" t="b">
        <v>0</v>
      </c>
      <c r="F62" s="113" t="b">
        <v>0</v>
      </c>
      <c r="G62" s="113" t="b">
        <v>0</v>
      </c>
    </row>
    <row r="63" spans="1:7" ht="15">
      <c r="A63" s="115" t="s">
        <v>414</v>
      </c>
      <c r="B63" s="113">
        <v>13</v>
      </c>
      <c r="C63" s="117">
        <v>0.0019508598872030498</v>
      </c>
      <c r="D63" s="113" t="s">
        <v>1344</v>
      </c>
      <c r="E63" s="113" t="b">
        <v>0</v>
      </c>
      <c r="F63" s="113" t="b">
        <v>0</v>
      </c>
      <c r="G63" s="113" t="b">
        <v>0</v>
      </c>
    </row>
    <row r="64" spans="1:7" ht="15">
      <c r="A64" s="115" t="s">
        <v>415</v>
      </c>
      <c r="B64" s="113">
        <v>13</v>
      </c>
      <c r="C64" s="117">
        <v>0.0019508598872030498</v>
      </c>
      <c r="D64" s="113" t="s">
        <v>1344</v>
      </c>
      <c r="E64" s="113" t="b">
        <v>0</v>
      </c>
      <c r="F64" s="113" t="b">
        <v>0</v>
      </c>
      <c r="G64" s="113" t="b">
        <v>0</v>
      </c>
    </row>
    <row r="65" spans="1:7" ht="15">
      <c r="A65" s="115" t="s">
        <v>416</v>
      </c>
      <c r="B65" s="113">
        <v>13</v>
      </c>
      <c r="C65" s="117">
        <v>0.0011037630945492935</v>
      </c>
      <c r="D65" s="113" t="s">
        <v>1344</v>
      </c>
      <c r="E65" s="113" t="b">
        <v>0</v>
      </c>
      <c r="F65" s="113" t="b">
        <v>0</v>
      </c>
      <c r="G65" s="113" t="b">
        <v>0</v>
      </c>
    </row>
    <row r="66" spans="1:7" ht="15">
      <c r="A66" s="115" t="s">
        <v>417</v>
      </c>
      <c r="B66" s="113">
        <v>13</v>
      </c>
      <c r="C66" s="117">
        <v>0.0022168175711571843</v>
      </c>
      <c r="D66" s="113" t="s">
        <v>1344</v>
      </c>
      <c r="E66" s="113" t="b">
        <v>0</v>
      </c>
      <c r="F66" s="113" t="b">
        <v>0</v>
      </c>
      <c r="G66" s="113" t="b">
        <v>0</v>
      </c>
    </row>
    <row r="67" spans="1:7" ht="15">
      <c r="A67" s="115" t="s">
        <v>418</v>
      </c>
      <c r="B67" s="113">
        <v>13</v>
      </c>
      <c r="C67" s="117">
        <v>0.0011037630945492935</v>
      </c>
      <c r="D67" s="113" t="s">
        <v>1344</v>
      </c>
      <c r="E67" s="113" t="b">
        <v>0</v>
      </c>
      <c r="F67" s="113" t="b">
        <v>0</v>
      </c>
      <c r="G67" s="113" t="b">
        <v>0</v>
      </c>
    </row>
    <row r="68" spans="1:7" ht="15">
      <c r="A68" s="115" t="s">
        <v>419</v>
      </c>
      <c r="B68" s="113">
        <v>13</v>
      </c>
      <c r="C68" s="117">
        <v>0.0014335036348824624</v>
      </c>
      <c r="D68" s="113" t="s">
        <v>1344</v>
      </c>
      <c r="E68" s="113" t="b">
        <v>0</v>
      </c>
      <c r="F68" s="113" t="b">
        <v>0</v>
      </c>
      <c r="G68" s="113" t="b">
        <v>0</v>
      </c>
    </row>
    <row r="69" spans="1:7" ht="15">
      <c r="A69" s="115" t="s">
        <v>420</v>
      </c>
      <c r="B69" s="113">
        <v>12</v>
      </c>
      <c r="C69" s="117">
        <v>0.0012092823701705135</v>
      </c>
      <c r="D69" s="113" t="s">
        <v>1344</v>
      </c>
      <c r="E69" s="113" t="b">
        <v>0</v>
      </c>
      <c r="F69" s="113" t="b">
        <v>0</v>
      </c>
      <c r="G69" s="113" t="b">
        <v>0</v>
      </c>
    </row>
    <row r="70" spans="1:7" ht="15">
      <c r="A70" s="115" t="s">
        <v>421</v>
      </c>
      <c r="B70" s="113">
        <v>12</v>
      </c>
      <c r="C70" s="117">
        <v>0.0012092823701705135</v>
      </c>
      <c r="D70" s="113" t="s">
        <v>1344</v>
      </c>
      <c r="E70" s="113" t="b">
        <v>0</v>
      </c>
      <c r="F70" s="113" t="b">
        <v>0</v>
      </c>
      <c r="G70" s="113" t="b">
        <v>0</v>
      </c>
    </row>
    <row r="71" spans="1:7" ht="15">
      <c r="A71" s="115" t="s">
        <v>422</v>
      </c>
      <c r="B71" s="113">
        <v>12</v>
      </c>
      <c r="C71" s="117">
        <v>0.001610369612985496</v>
      </c>
      <c r="D71" s="113" t="s">
        <v>1344</v>
      </c>
      <c r="E71" s="113" t="b">
        <v>0</v>
      </c>
      <c r="F71" s="113" t="b">
        <v>0</v>
      </c>
      <c r="G71" s="113" t="b">
        <v>0</v>
      </c>
    </row>
    <row r="72" spans="1:7" ht="15">
      <c r="A72" s="115" t="s">
        <v>423</v>
      </c>
      <c r="B72" s="113">
        <v>12</v>
      </c>
      <c r="C72" s="117">
        <v>0.0013232341245068885</v>
      </c>
      <c r="D72" s="113" t="s">
        <v>1344</v>
      </c>
      <c r="E72" s="113" t="b">
        <v>0</v>
      </c>
      <c r="F72" s="113" t="b">
        <v>0</v>
      </c>
      <c r="G72" s="113" t="b">
        <v>0</v>
      </c>
    </row>
    <row r="73" spans="1:7" ht="15">
      <c r="A73" s="115" t="s">
        <v>424</v>
      </c>
      <c r="B73" s="113">
        <v>12</v>
      </c>
      <c r="C73" s="117">
        <v>0.001610369612985496</v>
      </c>
      <c r="D73" s="113" t="s">
        <v>1344</v>
      </c>
      <c r="E73" s="113" t="b">
        <v>0</v>
      </c>
      <c r="F73" s="113" t="b">
        <v>0</v>
      </c>
      <c r="G73" s="113" t="b">
        <v>0</v>
      </c>
    </row>
    <row r="74" spans="1:7" ht="15">
      <c r="A74" s="115" t="s">
        <v>425</v>
      </c>
      <c r="B74" s="113">
        <v>11</v>
      </c>
      <c r="C74" s="117">
        <v>0.0012129646141313146</v>
      </c>
      <c r="D74" s="113" t="s">
        <v>1344</v>
      </c>
      <c r="E74" s="113" t="b">
        <v>0</v>
      </c>
      <c r="F74" s="113" t="b">
        <v>0</v>
      </c>
      <c r="G74" s="113" t="b">
        <v>0</v>
      </c>
    </row>
    <row r="75" spans="1:7" ht="15">
      <c r="A75" s="115" t="s">
        <v>426</v>
      </c>
      <c r="B75" s="113">
        <v>11</v>
      </c>
      <c r="C75" s="117">
        <v>0.0016507275968641192</v>
      </c>
      <c r="D75" s="113" t="s">
        <v>1344</v>
      </c>
      <c r="E75" s="113" t="b">
        <v>0</v>
      </c>
      <c r="F75" s="113" t="b">
        <v>0</v>
      </c>
      <c r="G75" s="113" t="b">
        <v>0</v>
      </c>
    </row>
    <row r="76" spans="1:7" ht="15">
      <c r="A76" s="115" t="s">
        <v>427</v>
      </c>
      <c r="B76" s="113">
        <v>11</v>
      </c>
      <c r="C76" s="117">
        <v>0.001333549956514931</v>
      </c>
      <c r="D76" s="113" t="s">
        <v>1344</v>
      </c>
      <c r="E76" s="113" t="b">
        <v>1</v>
      </c>
      <c r="F76" s="113" t="b">
        <v>0</v>
      </c>
      <c r="G76" s="113" t="b">
        <v>0</v>
      </c>
    </row>
    <row r="77" spans="1:7" ht="15">
      <c r="A77" s="115" t="s">
        <v>227</v>
      </c>
      <c r="B77" s="113">
        <v>11</v>
      </c>
      <c r="C77" s="117">
        <v>0.0018757687140560793</v>
      </c>
      <c r="D77" s="113" t="s">
        <v>1344</v>
      </c>
      <c r="E77" s="113" t="b">
        <v>0</v>
      </c>
      <c r="F77" s="113" t="b">
        <v>0</v>
      </c>
      <c r="G77" s="113" t="b">
        <v>0</v>
      </c>
    </row>
    <row r="78" spans="1:7" ht="15">
      <c r="A78" s="115" t="s">
        <v>428</v>
      </c>
      <c r="B78" s="113">
        <v>11</v>
      </c>
      <c r="C78" s="117">
        <v>0.001333549956514931</v>
      </c>
      <c r="D78" s="113" t="s">
        <v>1344</v>
      </c>
      <c r="E78" s="113" t="b">
        <v>0</v>
      </c>
      <c r="F78" s="113" t="b">
        <v>0</v>
      </c>
      <c r="G78" s="113" t="b">
        <v>0</v>
      </c>
    </row>
    <row r="79" spans="1:7" ht="15">
      <c r="A79" s="115" t="s">
        <v>429</v>
      </c>
      <c r="B79" s="113">
        <v>11</v>
      </c>
      <c r="C79" s="117">
        <v>0.0014761721452367046</v>
      </c>
      <c r="D79" s="113" t="s">
        <v>1344</v>
      </c>
      <c r="E79" s="113" t="b">
        <v>0</v>
      </c>
      <c r="F79" s="113" t="b">
        <v>0</v>
      </c>
      <c r="G79" s="113" t="b">
        <v>0</v>
      </c>
    </row>
    <row r="80" spans="1:7" ht="15">
      <c r="A80" s="115" t="s">
        <v>430</v>
      </c>
      <c r="B80" s="113">
        <v>11</v>
      </c>
      <c r="C80" s="117">
        <v>0.0018757687140560793</v>
      </c>
      <c r="D80" s="113" t="s">
        <v>1344</v>
      </c>
      <c r="E80" s="113" t="b">
        <v>0</v>
      </c>
      <c r="F80" s="113" t="b">
        <v>0</v>
      </c>
      <c r="G80" s="113" t="b">
        <v>0</v>
      </c>
    </row>
    <row r="81" spans="1:7" ht="15">
      <c r="A81" s="115" t="s">
        <v>431</v>
      </c>
      <c r="B81" s="113">
        <v>11</v>
      </c>
      <c r="C81" s="117">
        <v>0.001333549956514931</v>
      </c>
      <c r="D81" s="113" t="s">
        <v>1344</v>
      </c>
      <c r="E81" s="113" t="b">
        <v>0</v>
      </c>
      <c r="F81" s="113" t="b">
        <v>0</v>
      </c>
      <c r="G81" s="113" t="b">
        <v>0</v>
      </c>
    </row>
    <row r="82" spans="1:7" ht="15">
      <c r="A82" s="115" t="s">
        <v>432</v>
      </c>
      <c r="B82" s="113">
        <v>11</v>
      </c>
      <c r="C82" s="117">
        <v>0.0008593963978903368</v>
      </c>
      <c r="D82" s="113" t="s">
        <v>1344</v>
      </c>
      <c r="E82" s="113" t="b">
        <v>0</v>
      </c>
      <c r="F82" s="113" t="b">
        <v>0</v>
      </c>
      <c r="G82" s="113" t="b">
        <v>0</v>
      </c>
    </row>
    <row r="83" spans="1:7" ht="15">
      <c r="A83" s="115" t="s">
        <v>433</v>
      </c>
      <c r="B83" s="113">
        <v>11</v>
      </c>
      <c r="C83" s="117">
        <v>0.0014761721452367046</v>
      </c>
      <c r="D83" s="113" t="s">
        <v>1344</v>
      </c>
      <c r="E83" s="113" t="b">
        <v>0</v>
      </c>
      <c r="F83" s="113" t="b">
        <v>0</v>
      </c>
      <c r="G83" s="113" t="b">
        <v>0</v>
      </c>
    </row>
    <row r="84" spans="1:7" ht="15">
      <c r="A84" s="115" t="s">
        <v>434</v>
      </c>
      <c r="B84" s="113">
        <v>11</v>
      </c>
      <c r="C84" s="117">
        <v>0.0010163723161657422</v>
      </c>
      <c r="D84" s="113" t="s">
        <v>1344</v>
      </c>
      <c r="E84" s="113" t="b">
        <v>0</v>
      </c>
      <c r="F84" s="113" t="b">
        <v>0</v>
      </c>
      <c r="G84" s="113" t="b">
        <v>0</v>
      </c>
    </row>
    <row r="85" spans="1:7" ht="15">
      <c r="A85" s="115" t="s">
        <v>435</v>
      </c>
      <c r="B85" s="113">
        <v>11</v>
      </c>
      <c r="C85" s="117">
        <v>0.0018757687140560793</v>
      </c>
      <c r="D85" s="113" t="s">
        <v>1344</v>
      </c>
      <c r="E85" s="113" t="b">
        <v>0</v>
      </c>
      <c r="F85" s="113" t="b">
        <v>0</v>
      </c>
      <c r="G85" s="113" t="b">
        <v>0</v>
      </c>
    </row>
    <row r="86" spans="1:7" ht="15">
      <c r="A86" s="115" t="s">
        <v>436</v>
      </c>
      <c r="B86" s="113">
        <v>11</v>
      </c>
      <c r="C86" s="117">
        <v>0.001333549956514931</v>
      </c>
      <c r="D86" s="113" t="s">
        <v>1344</v>
      </c>
      <c r="E86" s="113" t="b">
        <v>0</v>
      </c>
      <c r="F86" s="113" t="b">
        <v>0</v>
      </c>
      <c r="G86" s="113" t="b">
        <v>0</v>
      </c>
    </row>
    <row r="87" spans="1:7" ht="15">
      <c r="A87" s="115" t="s">
        <v>437</v>
      </c>
      <c r="B87" s="113">
        <v>10</v>
      </c>
      <c r="C87" s="117">
        <v>0.001007735308475428</v>
      </c>
      <c r="D87" s="113" t="s">
        <v>1344</v>
      </c>
      <c r="E87" s="113" t="b">
        <v>0</v>
      </c>
      <c r="F87" s="113" t="b">
        <v>0</v>
      </c>
      <c r="G87" s="113" t="b">
        <v>0</v>
      </c>
    </row>
    <row r="88" spans="1:7" ht="15">
      <c r="A88" s="115" t="s">
        <v>438</v>
      </c>
      <c r="B88" s="113">
        <v>10</v>
      </c>
      <c r="C88" s="117">
        <v>0.0012123181422863008</v>
      </c>
      <c r="D88" s="113" t="s">
        <v>1344</v>
      </c>
      <c r="E88" s="113" t="b">
        <v>0</v>
      </c>
      <c r="F88" s="113" t="b">
        <v>0</v>
      </c>
      <c r="G88" s="113" t="b">
        <v>0</v>
      </c>
    </row>
    <row r="89" spans="1:7" ht="15">
      <c r="A89" s="115" t="s">
        <v>439</v>
      </c>
      <c r="B89" s="113">
        <v>10</v>
      </c>
      <c r="C89" s="117">
        <v>0.001007735308475428</v>
      </c>
      <c r="D89" s="113" t="s">
        <v>1344</v>
      </c>
      <c r="E89" s="113" t="b">
        <v>1</v>
      </c>
      <c r="F89" s="113" t="b">
        <v>0</v>
      </c>
      <c r="G89" s="113" t="b">
        <v>0</v>
      </c>
    </row>
    <row r="90" spans="1:7" ht="15">
      <c r="A90" s="115" t="s">
        <v>440</v>
      </c>
      <c r="B90" s="113">
        <v>10</v>
      </c>
      <c r="C90" s="117">
        <v>0.0008490485342686874</v>
      </c>
      <c r="D90" s="113" t="s">
        <v>1344</v>
      </c>
      <c r="E90" s="113" t="b">
        <v>0</v>
      </c>
      <c r="F90" s="113" t="b">
        <v>0</v>
      </c>
      <c r="G90" s="113" t="b">
        <v>0</v>
      </c>
    </row>
    <row r="91" spans="1:7" ht="15">
      <c r="A91" s="115" t="s">
        <v>441</v>
      </c>
      <c r="B91" s="113">
        <v>10</v>
      </c>
      <c r="C91" s="117">
        <v>0.0011026951037557404</v>
      </c>
      <c r="D91" s="113" t="s">
        <v>1344</v>
      </c>
      <c r="E91" s="113" t="b">
        <v>0</v>
      </c>
      <c r="F91" s="113" t="b">
        <v>0</v>
      </c>
      <c r="G91" s="113" t="b">
        <v>0</v>
      </c>
    </row>
    <row r="92" spans="1:7" ht="15">
      <c r="A92" s="115" t="s">
        <v>442</v>
      </c>
      <c r="B92" s="113">
        <v>10</v>
      </c>
      <c r="C92" s="117">
        <v>0.0009239748328779474</v>
      </c>
      <c r="D92" s="113" t="s">
        <v>1344</v>
      </c>
      <c r="E92" s="113" t="b">
        <v>0</v>
      </c>
      <c r="F92" s="113" t="b">
        <v>0</v>
      </c>
      <c r="G92" s="113" t="b">
        <v>0</v>
      </c>
    </row>
    <row r="93" spans="1:7" ht="15">
      <c r="A93" s="115" t="s">
        <v>443</v>
      </c>
      <c r="B93" s="113">
        <v>10</v>
      </c>
      <c r="C93" s="117">
        <v>0.0012123181422863008</v>
      </c>
      <c r="D93" s="113" t="s">
        <v>1344</v>
      </c>
      <c r="E93" s="113" t="b">
        <v>0</v>
      </c>
      <c r="F93" s="113" t="b">
        <v>0</v>
      </c>
      <c r="G93" s="113" t="b">
        <v>0</v>
      </c>
    </row>
    <row r="94" spans="1:7" ht="15">
      <c r="A94" s="115" t="s">
        <v>444</v>
      </c>
      <c r="B94" s="113">
        <v>10</v>
      </c>
      <c r="C94" s="117">
        <v>0.0012123181422863008</v>
      </c>
      <c r="D94" s="113" t="s">
        <v>1344</v>
      </c>
      <c r="E94" s="113" t="b">
        <v>0</v>
      </c>
      <c r="F94" s="113" t="b">
        <v>0</v>
      </c>
      <c r="G94" s="113" t="b">
        <v>0</v>
      </c>
    </row>
    <row r="95" spans="1:7" ht="15">
      <c r="A95" s="115" t="s">
        <v>445</v>
      </c>
      <c r="B95" s="113">
        <v>10</v>
      </c>
      <c r="C95" s="117">
        <v>0.0019935875949138797</v>
      </c>
      <c r="D95" s="113" t="s">
        <v>1344</v>
      </c>
      <c r="E95" s="113" t="b">
        <v>0</v>
      </c>
      <c r="F95" s="113" t="b">
        <v>0</v>
      </c>
      <c r="G95" s="113" t="b">
        <v>0</v>
      </c>
    </row>
    <row r="96" spans="1:7" ht="15">
      <c r="A96" s="115" t="s">
        <v>446</v>
      </c>
      <c r="B96" s="113">
        <v>10</v>
      </c>
      <c r="C96" s="117">
        <v>0.0011026951037557404</v>
      </c>
      <c r="D96" s="113" t="s">
        <v>1344</v>
      </c>
      <c r="E96" s="113" t="b">
        <v>0</v>
      </c>
      <c r="F96" s="113" t="b">
        <v>0</v>
      </c>
      <c r="G96" s="113" t="b">
        <v>0</v>
      </c>
    </row>
    <row r="97" spans="1:7" ht="15">
      <c r="A97" s="115" t="s">
        <v>447</v>
      </c>
      <c r="B97" s="113">
        <v>10</v>
      </c>
      <c r="C97" s="117">
        <v>0.001007735308475428</v>
      </c>
      <c r="D97" s="113" t="s">
        <v>1344</v>
      </c>
      <c r="E97" s="113" t="b">
        <v>0</v>
      </c>
      <c r="F97" s="113" t="b">
        <v>0</v>
      </c>
      <c r="G97" s="113" t="b">
        <v>0</v>
      </c>
    </row>
    <row r="98" spans="1:7" ht="15">
      <c r="A98" s="115" t="s">
        <v>448</v>
      </c>
      <c r="B98" s="113">
        <v>10</v>
      </c>
      <c r="C98" s="117">
        <v>0.001007735308475428</v>
      </c>
      <c r="D98" s="113" t="s">
        <v>1344</v>
      </c>
      <c r="E98" s="113" t="b">
        <v>0</v>
      </c>
      <c r="F98" s="113" t="b">
        <v>0</v>
      </c>
      <c r="G98" s="113" t="b">
        <v>0</v>
      </c>
    </row>
    <row r="99" spans="1:7" ht="15">
      <c r="A99" s="115" t="s">
        <v>449</v>
      </c>
      <c r="B99" s="113">
        <v>10</v>
      </c>
      <c r="C99" s="117">
        <v>0.0013419746774879133</v>
      </c>
      <c r="D99" s="113" t="s">
        <v>1344</v>
      </c>
      <c r="E99" s="113" t="b">
        <v>0</v>
      </c>
      <c r="F99" s="113" t="b">
        <v>0</v>
      </c>
      <c r="G99" s="113" t="b">
        <v>0</v>
      </c>
    </row>
    <row r="100" spans="1:7" ht="15">
      <c r="A100" s="115" t="s">
        <v>450</v>
      </c>
      <c r="B100" s="113">
        <v>10</v>
      </c>
      <c r="C100" s="117">
        <v>0.0011026951037557404</v>
      </c>
      <c r="D100" s="113" t="s">
        <v>1344</v>
      </c>
      <c r="E100" s="113" t="b">
        <v>0</v>
      </c>
      <c r="F100" s="113" t="b">
        <v>0</v>
      </c>
      <c r="G100" s="113" t="b">
        <v>0</v>
      </c>
    </row>
    <row r="101" spans="1:7" ht="15">
      <c r="A101" s="115" t="s">
        <v>451</v>
      </c>
      <c r="B101" s="113">
        <v>10</v>
      </c>
      <c r="C101" s="117">
        <v>0.001007735308475428</v>
      </c>
      <c r="D101" s="113" t="s">
        <v>1344</v>
      </c>
      <c r="E101" s="113" t="b">
        <v>0</v>
      </c>
      <c r="F101" s="113" t="b">
        <v>0</v>
      </c>
      <c r="G101" s="113" t="b">
        <v>0</v>
      </c>
    </row>
    <row r="102" spans="1:7" ht="15">
      <c r="A102" s="115" t="s">
        <v>452</v>
      </c>
      <c r="B102" s="113">
        <v>10</v>
      </c>
      <c r="C102" s="117">
        <v>0.0012123181422863008</v>
      </c>
      <c r="D102" s="113" t="s">
        <v>1344</v>
      </c>
      <c r="E102" s="113" t="b">
        <v>0</v>
      </c>
      <c r="F102" s="113" t="b">
        <v>0</v>
      </c>
      <c r="G102" s="113" t="b">
        <v>0</v>
      </c>
    </row>
    <row r="103" spans="1:7" ht="15">
      <c r="A103" s="115" t="s">
        <v>453</v>
      </c>
      <c r="B103" s="113">
        <v>10</v>
      </c>
      <c r="C103" s="117">
        <v>0.0012123181422863008</v>
      </c>
      <c r="D103" s="113" t="s">
        <v>1344</v>
      </c>
      <c r="E103" s="113" t="b">
        <v>0</v>
      </c>
      <c r="F103" s="113" t="b">
        <v>0</v>
      </c>
      <c r="G103" s="113" t="b">
        <v>0</v>
      </c>
    </row>
    <row r="104" spans="1:7" ht="15">
      <c r="A104" s="115" t="s">
        <v>454</v>
      </c>
      <c r="B104" s="113">
        <v>9</v>
      </c>
      <c r="C104" s="117">
        <v>0.0008315773495901527</v>
      </c>
      <c r="D104" s="113" t="s">
        <v>1344</v>
      </c>
      <c r="E104" s="113" t="b">
        <v>0</v>
      </c>
      <c r="F104" s="113" t="b">
        <v>0</v>
      </c>
      <c r="G104" s="113" t="b">
        <v>0</v>
      </c>
    </row>
    <row r="105" spans="1:7" ht="15">
      <c r="A105" s="115" t="s">
        <v>455</v>
      </c>
      <c r="B105" s="113">
        <v>9</v>
      </c>
      <c r="C105" s="117">
        <v>0.0010910863280576707</v>
      </c>
      <c r="D105" s="113" t="s">
        <v>1344</v>
      </c>
      <c r="E105" s="113" t="b">
        <v>0</v>
      </c>
      <c r="F105" s="113" t="b">
        <v>0</v>
      </c>
      <c r="G105" s="113" t="b">
        <v>0</v>
      </c>
    </row>
    <row r="106" spans="1:7" ht="15">
      <c r="A106" s="115" t="s">
        <v>456</v>
      </c>
      <c r="B106" s="113">
        <v>9</v>
      </c>
      <c r="C106" s="117">
        <v>0.0022378623643197946</v>
      </c>
      <c r="D106" s="113" t="s">
        <v>1344</v>
      </c>
      <c r="E106" s="113" t="b">
        <v>0</v>
      </c>
      <c r="F106" s="113" t="b">
        <v>0</v>
      </c>
      <c r="G106" s="113" t="b">
        <v>0</v>
      </c>
    </row>
    <row r="107" spans="1:7" ht="15">
      <c r="A107" s="115" t="s">
        <v>457</v>
      </c>
      <c r="B107" s="113">
        <v>9</v>
      </c>
      <c r="C107" s="117">
        <v>0.0013505953065251885</v>
      </c>
      <c r="D107" s="113" t="s">
        <v>1344</v>
      </c>
      <c r="E107" s="113" t="b">
        <v>0</v>
      </c>
      <c r="F107" s="113" t="b">
        <v>0</v>
      </c>
      <c r="G107" s="113" t="b">
        <v>0</v>
      </c>
    </row>
    <row r="108" spans="1:7" ht="15">
      <c r="A108" s="115" t="s">
        <v>458</v>
      </c>
      <c r="B108" s="113">
        <v>9</v>
      </c>
      <c r="C108" s="117">
        <v>0.001534719856954974</v>
      </c>
      <c r="D108" s="113" t="s">
        <v>1344</v>
      </c>
      <c r="E108" s="113" t="b">
        <v>0</v>
      </c>
      <c r="F108" s="113" t="b">
        <v>0</v>
      </c>
      <c r="G108" s="113" t="b">
        <v>0</v>
      </c>
    </row>
    <row r="109" spans="1:7" ht="15">
      <c r="A109" s="115" t="s">
        <v>459</v>
      </c>
      <c r="B109" s="113">
        <v>9</v>
      </c>
      <c r="C109" s="117">
        <v>0.0017942288354224915</v>
      </c>
      <c r="D109" s="113" t="s">
        <v>1344</v>
      </c>
      <c r="E109" s="113" t="b">
        <v>0</v>
      </c>
      <c r="F109" s="113" t="b">
        <v>0</v>
      </c>
      <c r="G109" s="113" t="b">
        <v>0</v>
      </c>
    </row>
    <row r="110" spans="1:7" ht="15">
      <c r="A110" s="115" t="s">
        <v>460</v>
      </c>
      <c r="B110" s="113">
        <v>9</v>
      </c>
      <c r="C110" s="117">
        <v>0.0010910863280576707</v>
      </c>
      <c r="D110" s="113" t="s">
        <v>1344</v>
      </c>
      <c r="E110" s="113" t="b">
        <v>0</v>
      </c>
      <c r="F110" s="113" t="b">
        <v>0</v>
      </c>
      <c r="G110" s="113" t="b">
        <v>0</v>
      </c>
    </row>
    <row r="111" spans="1:7" ht="15">
      <c r="A111" s="115" t="s">
        <v>461</v>
      </c>
      <c r="B111" s="113">
        <v>9</v>
      </c>
      <c r="C111" s="117">
        <v>0.0009924255933801663</v>
      </c>
      <c r="D111" s="113" t="s">
        <v>1344</v>
      </c>
      <c r="E111" s="113" t="b">
        <v>0</v>
      </c>
      <c r="F111" s="113" t="b">
        <v>0</v>
      </c>
      <c r="G111" s="113" t="b">
        <v>0</v>
      </c>
    </row>
    <row r="112" spans="1:7" ht="15">
      <c r="A112" s="115" t="s">
        <v>462</v>
      </c>
      <c r="B112" s="113">
        <v>9</v>
      </c>
      <c r="C112" s="117">
        <v>0.0009069617776278851</v>
      </c>
      <c r="D112" s="113" t="s">
        <v>1344</v>
      </c>
      <c r="E112" s="113" t="b">
        <v>0</v>
      </c>
      <c r="F112" s="113" t="b">
        <v>0</v>
      </c>
      <c r="G112" s="113" t="b">
        <v>0</v>
      </c>
    </row>
    <row r="113" spans="1:7" ht="15">
      <c r="A113" s="115" t="s">
        <v>463</v>
      </c>
      <c r="B113" s="113">
        <v>9</v>
      </c>
      <c r="C113" s="117">
        <v>0.0012077772097391218</v>
      </c>
      <c r="D113" s="113" t="s">
        <v>1344</v>
      </c>
      <c r="E113" s="113" t="b">
        <v>0</v>
      </c>
      <c r="F113" s="113" t="b">
        <v>0</v>
      </c>
      <c r="G113" s="113" t="b">
        <v>0</v>
      </c>
    </row>
    <row r="114" spans="1:7" ht="15">
      <c r="A114" s="115" t="s">
        <v>464</v>
      </c>
      <c r="B114" s="113">
        <v>9</v>
      </c>
      <c r="C114" s="117">
        <v>0.0010910863280576707</v>
      </c>
      <c r="D114" s="113" t="s">
        <v>1344</v>
      </c>
      <c r="E114" s="113" t="b">
        <v>1</v>
      </c>
      <c r="F114" s="113" t="b">
        <v>0</v>
      </c>
      <c r="G114" s="113" t="b">
        <v>0</v>
      </c>
    </row>
    <row r="115" spans="1:7" ht="15">
      <c r="A115" s="115" t="s">
        <v>465</v>
      </c>
      <c r="B115" s="113">
        <v>8</v>
      </c>
      <c r="C115" s="117">
        <v>0.0008061882467803425</v>
      </c>
      <c r="D115" s="113" t="s">
        <v>1344</v>
      </c>
      <c r="E115" s="113" t="b">
        <v>0</v>
      </c>
      <c r="F115" s="113" t="b">
        <v>0</v>
      </c>
      <c r="G115" s="113" t="b">
        <v>0</v>
      </c>
    </row>
    <row r="116" spans="1:7" ht="15">
      <c r="A116" s="115" t="s">
        <v>466</v>
      </c>
      <c r="B116" s="113">
        <v>8</v>
      </c>
      <c r="C116" s="117">
        <v>0.0010735797419903308</v>
      </c>
      <c r="D116" s="113" t="s">
        <v>1344</v>
      </c>
      <c r="E116" s="113" t="b">
        <v>0</v>
      </c>
      <c r="F116" s="113" t="b">
        <v>0</v>
      </c>
      <c r="G116" s="113" t="b">
        <v>0</v>
      </c>
    </row>
    <row r="117" spans="1:7" ht="15">
      <c r="A117" s="115" t="s">
        <v>467</v>
      </c>
      <c r="B117" s="113">
        <v>8</v>
      </c>
      <c r="C117" s="117">
        <v>0.0012005291613557231</v>
      </c>
      <c r="D117" s="113" t="s">
        <v>1344</v>
      </c>
      <c r="E117" s="113" t="b">
        <v>0</v>
      </c>
      <c r="F117" s="113" t="b">
        <v>0</v>
      </c>
      <c r="G117" s="113" t="b">
        <v>0</v>
      </c>
    </row>
    <row r="118" spans="1:7" ht="15">
      <c r="A118" s="115" t="s">
        <v>468</v>
      </c>
      <c r="B118" s="113">
        <v>8</v>
      </c>
      <c r="C118" s="117">
        <v>0.0013641954284044214</v>
      </c>
      <c r="D118" s="113" t="s">
        <v>1344</v>
      </c>
      <c r="E118" s="113" t="b">
        <v>0</v>
      </c>
      <c r="F118" s="113" t="b">
        <v>0</v>
      </c>
      <c r="G118" s="113" t="b">
        <v>0</v>
      </c>
    </row>
    <row r="119" spans="1:7" ht="15">
      <c r="A119" s="115" t="s">
        <v>469</v>
      </c>
      <c r="B119" s="113">
        <v>8</v>
      </c>
      <c r="C119" s="117">
        <v>0.0008821560830045924</v>
      </c>
      <c r="D119" s="113" t="s">
        <v>1344</v>
      </c>
      <c r="E119" s="113" t="b">
        <v>1</v>
      </c>
      <c r="F119" s="113" t="b">
        <v>0</v>
      </c>
      <c r="G119" s="113" t="b">
        <v>0</v>
      </c>
    </row>
    <row r="120" spans="1:7" ht="15">
      <c r="A120" s="115" t="s">
        <v>470</v>
      </c>
      <c r="B120" s="113">
        <v>8</v>
      </c>
      <c r="C120" s="117">
        <v>0.0008821560830045924</v>
      </c>
      <c r="D120" s="113" t="s">
        <v>1344</v>
      </c>
      <c r="E120" s="113" t="b">
        <v>0</v>
      </c>
      <c r="F120" s="113" t="b">
        <v>0</v>
      </c>
      <c r="G120" s="113" t="b">
        <v>0</v>
      </c>
    </row>
    <row r="121" spans="1:7" ht="15">
      <c r="A121" s="115" t="s">
        <v>471</v>
      </c>
      <c r="B121" s="113">
        <v>8</v>
      </c>
      <c r="C121" s="117">
        <v>0.0008821560830045924</v>
      </c>
      <c r="D121" s="113" t="s">
        <v>1344</v>
      </c>
      <c r="E121" s="113" t="b">
        <v>0</v>
      </c>
      <c r="F121" s="113" t="b">
        <v>0</v>
      </c>
      <c r="G121" s="113" t="b">
        <v>0</v>
      </c>
    </row>
    <row r="122" spans="1:7" ht="15">
      <c r="A122" s="115" t="s">
        <v>472</v>
      </c>
      <c r="B122" s="113">
        <v>8</v>
      </c>
      <c r="C122" s="117">
        <v>0.0009698545138290407</v>
      </c>
      <c r="D122" s="113" t="s">
        <v>1344</v>
      </c>
      <c r="E122" s="113" t="b">
        <v>0</v>
      </c>
      <c r="F122" s="113" t="b">
        <v>0</v>
      </c>
      <c r="G122" s="113" t="b">
        <v>0</v>
      </c>
    </row>
    <row r="123" spans="1:7" ht="15">
      <c r="A123" s="115" t="s">
        <v>473</v>
      </c>
      <c r="B123" s="113">
        <v>8</v>
      </c>
      <c r="C123" s="117">
        <v>0.0008821560830045924</v>
      </c>
      <c r="D123" s="113" t="s">
        <v>1344</v>
      </c>
      <c r="E123" s="113" t="b">
        <v>0</v>
      </c>
      <c r="F123" s="113" t="b">
        <v>0</v>
      </c>
      <c r="G123" s="113" t="b">
        <v>0</v>
      </c>
    </row>
    <row r="124" spans="1:7" ht="15">
      <c r="A124" s="115" t="s">
        <v>474</v>
      </c>
      <c r="B124" s="113">
        <v>8</v>
      </c>
      <c r="C124" s="117">
        <v>0.0008821560830045924</v>
      </c>
      <c r="D124" s="113" t="s">
        <v>1344</v>
      </c>
      <c r="E124" s="113" t="b">
        <v>0</v>
      </c>
      <c r="F124" s="113" t="b">
        <v>0</v>
      </c>
      <c r="G124" s="113" t="b">
        <v>0</v>
      </c>
    </row>
    <row r="125" spans="1:7" ht="15">
      <c r="A125" s="115" t="s">
        <v>475</v>
      </c>
      <c r="B125" s="113">
        <v>8</v>
      </c>
      <c r="C125" s="117">
        <v>0.0009698545138290407</v>
      </c>
      <c r="D125" s="113" t="s">
        <v>1344</v>
      </c>
      <c r="E125" s="113" t="b">
        <v>1</v>
      </c>
      <c r="F125" s="113" t="b">
        <v>0</v>
      </c>
      <c r="G125" s="113" t="b">
        <v>0</v>
      </c>
    </row>
    <row r="126" spans="1:7" ht="15">
      <c r="A126" s="115" t="s">
        <v>476</v>
      </c>
      <c r="B126" s="113">
        <v>8</v>
      </c>
      <c r="C126" s="117">
        <v>0.0010735797419903308</v>
      </c>
      <c r="D126" s="113" t="s">
        <v>1344</v>
      </c>
      <c r="E126" s="113" t="b">
        <v>0</v>
      </c>
      <c r="F126" s="113" t="b">
        <v>0</v>
      </c>
      <c r="G126" s="113" t="b">
        <v>0</v>
      </c>
    </row>
    <row r="127" spans="1:7" ht="15">
      <c r="A127" s="115" t="s">
        <v>477</v>
      </c>
      <c r="B127" s="113">
        <v>8</v>
      </c>
      <c r="C127" s="117">
        <v>0.0010735797419903308</v>
      </c>
      <c r="D127" s="113" t="s">
        <v>1344</v>
      </c>
      <c r="E127" s="113" t="b">
        <v>0</v>
      </c>
      <c r="F127" s="113" t="b">
        <v>0</v>
      </c>
      <c r="G127" s="113" t="b">
        <v>0</v>
      </c>
    </row>
    <row r="128" spans="1:7" ht="15">
      <c r="A128" s="115" t="s">
        <v>478</v>
      </c>
      <c r="B128" s="113">
        <v>8</v>
      </c>
      <c r="C128" s="117">
        <v>0.0009698545138290407</v>
      </c>
      <c r="D128" s="113" t="s">
        <v>1344</v>
      </c>
      <c r="E128" s="113" t="b">
        <v>0</v>
      </c>
      <c r="F128" s="113" t="b">
        <v>0</v>
      </c>
      <c r="G128" s="113" t="b">
        <v>0</v>
      </c>
    </row>
    <row r="129" spans="1:7" ht="15">
      <c r="A129" s="115" t="s">
        <v>479</v>
      </c>
      <c r="B129" s="113">
        <v>8</v>
      </c>
      <c r="C129" s="117">
        <v>0.0012005291613557231</v>
      </c>
      <c r="D129" s="113" t="s">
        <v>1344</v>
      </c>
      <c r="E129" s="113" t="b">
        <v>0</v>
      </c>
      <c r="F129" s="113" t="b">
        <v>0</v>
      </c>
      <c r="G129" s="113" t="b">
        <v>0</v>
      </c>
    </row>
    <row r="130" spans="1:7" ht="15">
      <c r="A130" s="115" t="s">
        <v>480</v>
      </c>
      <c r="B130" s="113">
        <v>8</v>
      </c>
      <c r="C130" s="117">
        <v>0.0009698545138290407</v>
      </c>
      <c r="D130" s="113" t="s">
        <v>1344</v>
      </c>
      <c r="E130" s="113" t="b">
        <v>0</v>
      </c>
      <c r="F130" s="113" t="b">
        <v>0</v>
      </c>
      <c r="G130" s="113" t="b">
        <v>0</v>
      </c>
    </row>
    <row r="131" spans="1:7" ht="15">
      <c r="A131" s="115" t="s">
        <v>481</v>
      </c>
      <c r="B131" s="113">
        <v>7</v>
      </c>
      <c r="C131" s="117">
        <v>0.0007718865726290184</v>
      </c>
      <c r="D131" s="113" t="s">
        <v>1344</v>
      </c>
      <c r="E131" s="113" t="b">
        <v>0</v>
      </c>
      <c r="F131" s="113" t="b">
        <v>0</v>
      </c>
      <c r="G131" s="113" t="b">
        <v>0</v>
      </c>
    </row>
    <row r="132" spans="1:7" ht="15">
      <c r="A132" s="115" t="s">
        <v>482</v>
      </c>
      <c r="B132" s="113">
        <v>7</v>
      </c>
      <c r="C132" s="117">
        <v>0.0007718865726290184</v>
      </c>
      <c r="D132" s="113" t="s">
        <v>1344</v>
      </c>
      <c r="E132" s="113" t="b">
        <v>0</v>
      </c>
      <c r="F132" s="113" t="b">
        <v>0</v>
      </c>
      <c r="G132" s="113" t="b">
        <v>0</v>
      </c>
    </row>
    <row r="133" spans="1:7" ht="15">
      <c r="A133" s="115" t="s">
        <v>483</v>
      </c>
      <c r="B133" s="113">
        <v>7</v>
      </c>
      <c r="C133" s="117">
        <v>0.0009393822742415393</v>
      </c>
      <c r="D133" s="113" t="s">
        <v>1344</v>
      </c>
      <c r="E133" s="113" t="b">
        <v>0</v>
      </c>
      <c r="F133" s="113" t="b">
        <v>0</v>
      </c>
      <c r="G133" s="113" t="b">
        <v>0</v>
      </c>
    </row>
    <row r="134" spans="1:7" ht="15">
      <c r="A134" s="115" t="s">
        <v>484</v>
      </c>
      <c r="B134" s="113">
        <v>7</v>
      </c>
      <c r="C134" s="117">
        <v>0.0008486226996004105</v>
      </c>
      <c r="D134" s="113" t="s">
        <v>1344</v>
      </c>
      <c r="E134" s="113" t="b">
        <v>0</v>
      </c>
      <c r="F134" s="113" t="b">
        <v>0</v>
      </c>
      <c r="G134" s="113" t="b">
        <v>0</v>
      </c>
    </row>
    <row r="135" spans="1:7" ht="15">
      <c r="A135" s="115" t="s">
        <v>485</v>
      </c>
      <c r="B135" s="113">
        <v>7</v>
      </c>
      <c r="C135" s="117">
        <v>0.0008486226996004105</v>
      </c>
      <c r="D135" s="113" t="s">
        <v>1344</v>
      </c>
      <c r="E135" s="113" t="b">
        <v>0</v>
      </c>
      <c r="F135" s="113" t="b">
        <v>0</v>
      </c>
      <c r="G135" s="113" t="b">
        <v>0</v>
      </c>
    </row>
    <row r="136" spans="1:7" ht="15">
      <c r="A136" s="115" t="s">
        <v>486</v>
      </c>
      <c r="B136" s="113">
        <v>7</v>
      </c>
      <c r="C136" s="117">
        <v>0.0009393822742415393</v>
      </c>
      <c r="D136" s="113" t="s">
        <v>1344</v>
      </c>
      <c r="E136" s="113" t="b">
        <v>0</v>
      </c>
      <c r="F136" s="113" t="b">
        <v>0</v>
      </c>
      <c r="G136" s="113" t="b">
        <v>0</v>
      </c>
    </row>
    <row r="137" spans="1:7" ht="15">
      <c r="A137" s="115" t="s">
        <v>487</v>
      </c>
      <c r="B137" s="113">
        <v>7</v>
      </c>
      <c r="C137" s="117">
        <v>0.0008486226996004105</v>
      </c>
      <c r="D137" s="113" t="s">
        <v>1344</v>
      </c>
      <c r="E137" s="113" t="b">
        <v>0</v>
      </c>
      <c r="F137" s="113" t="b">
        <v>0</v>
      </c>
      <c r="G137" s="113" t="b">
        <v>0</v>
      </c>
    </row>
    <row r="138" spans="1:7" ht="15">
      <c r="A138" s="115" t="s">
        <v>488</v>
      </c>
      <c r="B138" s="113">
        <v>7</v>
      </c>
      <c r="C138" s="117">
        <v>0.0009393822742415393</v>
      </c>
      <c r="D138" s="113" t="s">
        <v>1344</v>
      </c>
      <c r="E138" s="113" t="b">
        <v>0</v>
      </c>
      <c r="F138" s="113" t="b">
        <v>0</v>
      </c>
      <c r="G138" s="113" t="b">
        <v>0</v>
      </c>
    </row>
    <row r="139" spans="1:7" ht="15">
      <c r="A139" s="115" t="s">
        <v>489</v>
      </c>
      <c r="B139" s="113">
        <v>7</v>
      </c>
      <c r="C139" s="117">
        <v>0.0013955113164397157</v>
      </c>
      <c r="D139" s="113" t="s">
        <v>1344</v>
      </c>
      <c r="E139" s="113" t="b">
        <v>0</v>
      </c>
      <c r="F139" s="113" t="b">
        <v>0</v>
      </c>
      <c r="G139" s="113" t="b">
        <v>0</v>
      </c>
    </row>
    <row r="140" spans="1:7" ht="15">
      <c r="A140" s="115" t="s">
        <v>490</v>
      </c>
      <c r="B140" s="113">
        <v>7</v>
      </c>
      <c r="C140" s="117">
        <v>0.0009393822742415393</v>
      </c>
      <c r="D140" s="113" t="s">
        <v>1344</v>
      </c>
      <c r="E140" s="113" t="b">
        <v>0</v>
      </c>
      <c r="F140" s="113" t="b">
        <v>0</v>
      </c>
      <c r="G140" s="113" t="b">
        <v>0</v>
      </c>
    </row>
    <row r="141" spans="1:7" ht="15">
      <c r="A141" s="115" t="s">
        <v>491</v>
      </c>
      <c r="B141" s="113">
        <v>7</v>
      </c>
      <c r="C141" s="117">
        <v>0.0009393822742415393</v>
      </c>
      <c r="D141" s="113" t="s">
        <v>1344</v>
      </c>
      <c r="E141" s="113" t="b">
        <v>0</v>
      </c>
      <c r="F141" s="113" t="b">
        <v>0</v>
      </c>
      <c r="G141" s="113" t="b">
        <v>0</v>
      </c>
    </row>
    <row r="142" spans="1:7" ht="15">
      <c r="A142" s="115" t="s">
        <v>492</v>
      </c>
      <c r="B142" s="113">
        <v>7</v>
      </c>
      <c r="C142" s="117">
        <v>0.0013955113164397157</v>
      </c>
      <c r="D142" s="113" t="s">
        <v>1344</v>
      </c>
      <c r="E142" s="113" t="b">
        <v>0</v>
      </c>
      <c r="F142" s="113" t="b">
        <v>0</v>
      </c>
      <c r="G142" s="113" t="b">
        <v>0</v>
      </c>
    </row>
    <row r="143" spans="1:7" ht="15">
      <c r="A143" s="115" t="s">
        <v>493</v>
      </c>
      <c r="B143" s="113">
        <v>7</v>
      </c>
      <c r="C143" s="117">
        <v>0.0008486226996004105</v>
      </c>
      <c r="D143" s="113" t="s">
        <v>1344</v>
      </c>
      <c r="E143" s="113" t="b">
        <v>0</v>
      </c>
      <c r="F143" s="113" t="b">
        <v>0</v>
      </c>
      <c r="G143" s="113" t="b">
        <v>0</v>
      </c>
    </row>
    <row r="144" spans="1:7" ht="15">
      <c r="A144" s="115" t="s">
        <v>494</v>
      </c>
      <c r="B144" s="113">
        <v>7</v>
      </c>
      <c r="C144" s="117">
        <v>0.0008486226996004105</v>
      </c>
      <c r="D144" s="113" t="s">
        <v>1344</v>
      </c>
      <c r="E144" s="113" t="b">
        <v>0</v>
      </c>
      <c r="F144" s="113" t="b">
        <v>0</v>
      </c>
      <c r="G144" s="113" t="b">
        <v>0</v>
      </c>
    </row>
    <row r="145" spans="1:7" ht="15">
      <c r="A145" s="115" t="s">
        <v>495</v>
      </c>
      <c r="B145" s="113">
        <v>7</v>
      </c>
      <c r="C145" s="117">
        <v>0.0009393822742415393</v>
      </c>
      <c r="D145" s="113" t="s">
        <v>1344</v>
      </c>
      <c r="E145" s="113" t="b">
        <v>0</v>
      </c>
      <c r="F145" s="113" t="b">
        <v>0</v>
      </c>
      <c r="G145" s="113" t="b">
        <v>0</v>
      </c>
    </row>
    <row r="146" spans="1:7" ht="15">
      <c r="A146" s="115" t="s">
        <v>496</v>
      </c>
      <c r="B146" s="113">
        <v>7</v>
      </c>
      <c r="C146" s="117">
        <v>0.0009393822742415393</v>
      </c>
      <c r="D146" s="113" t="s">
        <v>1344</v>
      </c>
      <c r="E146" s="113" t="b">
        <v>0</v>
      </c>
      <c r="F146" s="113" t="b">
        <v>0</v>
      </c>
      <c r="G146" s="113" t="b">
        <v>0</v>
      </c>
    </row>
    <row r="147" spans="1:7" ht="15">
      <c r="A147" s="115" t="s">
        <v>497</v>
      </c>
      <c r="B147" s="113">
        <v>7</v>
      </c>
      <c r="C147" s="117">
        <v>0.0010504630161862578</v>
      </c>
      <c r="D147" s="113" t="s">
        <v>1344</v>
      </c>
      <c r="E147" s="113" t="b">
        <v>0</v>
      </c>
      <c r="F147" s="113" t="b">
        <v>0</v>
      </c>
      <c r="G147" s="113" t="b">
        <v>0</v>
      </c>
    </row>
    <row r="148" spans="1:7" ht="15">
      <c r="A148" s="115" t="s">
        <v>498</v>
      </c>
      <c r="B148" s="113">
        <v>7</v>
      </c>
      <c r="C148" s="117">
        <v>0.0011936709998538687</v>
      </c>
      <c r="D148" s="113" t="s">
        <v>1344</v>
      </c>
      <c r="E148" s="113" t="b">
        <v>0</v>
      </c>
      <c r="F148" s="113" t="b">
        <v>0</v>
      </c>
      <c r="G148" s="113" t="b">
        <v>0</v>
      </c>
    </row>
    <row r="149" spans="1:7" ht="15">
      <c r="A149" s="115" t="s">
        <v>499</v>
      </c>
      <c r="B149" s="113">
        <v>7</v>
      </c>
      <c r="C149" s="117">
        <v>0.0010504630161862578</v>
      </c>
      <c r="D149" s="113" t="s">
        <v>1344</v>
      </c>
      <c r="E149" s="113" t="b">
        <v>0</v>
      </c>
      <c r="F149" s="113" t="b">
        <v>0</v>
      </c>
      <c r="G149" s="113" t="b">
        <v>0</v>
      </c>
    </row>
    <row r="150" spans="1:7" ht="15">
      <c r="A150" s="115" t="s">
        <v>500</v>
      </c>
      <c r="B150" s="113">
        <v>7</v>
      </c>
      <c r="C150" s="117">
        <v>0.0009393822742415393</v>
      </c>
      <c r="D150" s="113" t="s">
        <v>1344</v>
      </c>
      <c r="E150" s="113" t="b">
        <v>0</v>
      </c>
      <c r="F150" s="113" t="b">
        <v>0</v>
      </c>
      <c r="G150" s="113" t="b">
        <v>0</v>
      </c>
    </row>
    <row r="151" spans="1:7" ht="15">
      <c r="A151" s="115" t="s">
        <v>501</v>
      </c>
      <c r="B151" s="113">
        <v>7</v>
      </c>
      <c r="C151" s="117">
        <v>0.0011936709998538687</v>
      </c>
      <c r="D151" s="113" t="s">
        <v>1344</v>
      </c>
      <c r="E151" s="113" t="b">
        <v>0</v>
      </c>
      <c r="F151" s="113" t="b">
        <v>0</v>
      </c>
      <c r="G151" s="113" t="b">
        <v>0</v>
      </c>
    </row>
    <row r="152" spans="1:7" ht="15">
      <c r="A152" s="115" t="s">
        <v>502</v>
      </c>
      <c r="B152" s="113">
        <v>7</v>
      </c>
      <c r="C152" s="117">
        <v>0.0013955113164397157</v>
      </c>
      <c r="D152" s="113" t="s">
        <v>1344</v>
      </c>
      <c r="E152" s="113" t="b">
        <v>0</v>
      </c>
      <c r="F152" s="113" t="b">
        <v>0</v>
      </c>
      <c r="G152" s="113" t="b">
        <v>0</v>
      </c>
    </row>
    <row r="153" spans="1:7" ht="15">
      <c r="A153" s="115" t="s">
        <v>503</v>
      </c>
      <c r="B153" s="113">
        <v>7</v>
      </c>
      <c r="C153" s="117">
        <v>0.0013955113164397157</v>
      </c>
      <c r="D153" s="113" t="s">
        <v>1344</v>
      </c>
      <c r="E153" s="113" t="b">
        <v>0</v>
      </c>
      <c r="F153" s="113" t="b">
        <v>0</v>
      </c>
      <c r="G153" s="113" t="b">
        <v>0</v>
      </c>
    </row>
    <row r="154" spans="1:7" ht="15">
      <c r="A154" s="115" t="s">
        <v>504</v>
      </c>
      <c r="B154" s="113">
        <v>6</v>
      </c>
      <c r="C154" s="117">
        <v>0.000805184806492748</v>
      </c>
      <c r="D154" s="113" t="s">
        <v>1344</v>
      </c>
      <c r="E154" s="113" t="b">
        <v>0</v>
      </c>
      <c r="F154" s="113" t="b">
        <v>0</v>
      </c>
      <c r="G154" s="113" t="b">
        <v>0</v>
      </c>
    </row>
    <row r="155" spans="1:7" ht="15">
      <c r="A155" s="115" t="s">
        <v>505</v>
      </c>
      <c r="B155" s="113">
        <v>6</v>
      </c>
      <c r="C155" s="117">
        <v>0.0007273908853717805</v>
      </c>
      <c r="D155" s="113" t="s">
        <v>1344</v>
      </c>
      <c r="E155" s="113" t="b">
        <v>0</v>
      </c>
      <c r="F155" s="113" t="b">
        <v>0</v>
      </c>
      <c r="G155" s="113" t="b">
        <v>0</v>
      </c>
    </row>
    <row r="156" spans="1:7" ht="15">
      <c r="A156" s="115" t="s">
        <v>506</v>
      </c>
      <c r="B156" s="113">
        <v>6</v>
      </c>
      <c r="C156" s="117">
        <v>0.0007273908853717805</v>
      </c>
      <c r="D156" s="113" t="s">
        <v>1344</v>
      </c>
      <c r="E156" s="113" t="b">
        <v>0</v>
      </c>
      <c r="F156" s="113" t="b">
        <v>0</v>
      </c>
      <c r="G156" s="113" t="b">
        <v>0</v>
      </c>
    </row>
    <row r="157" spans="1:7" ht="15">
      <c r="A157" s="115" t="s">
        <v>507</v>
      </c>
      <c r="B157" s="113">
        <v>6</v>
      </c>
      <c r="C157" s="117">
        <v>0.001023146571303316</v>
      </c>
      <c r="D157" s="113" t="s">
        <v>1344</v>
      </c>
      <c r="E157" s="113" t="b">
        <v>0</v>
      </c>
      <c r="F157" s="113" t="b">
        <v>0</v>
      </c>
      <c r="G157" s="113" t="b">
        <v>0</v>
      </c>
    </row>
    <row r="158" spans="1:7" ht="15">
      <c r="A158" s="115" t="s">
        <v>508</v>
      </c>
      <c r="B158" s="113">
        <v>6</v>
      </c>
      <c r="C158" s="117">
        <v>0.001023146571303316</v>
      </c>
      <c r="D158" s="113" t="s">
        <v>1344</v>
      </c>
      <c r="E158" s="113" t="b">
        <v>0</v>
      </c>
      <c r="F158" s="113" t="b">
        <v>0</v>
      </c>
      <c r="G158" s="113" t="b">
        <v>0</v>
      </c>
    </row>
    <row r="159" spans="1:7" ht="15">
      <c r="A159" s="115" t="s">
        <v>509</v>
      </c>
      <c r="B159" s="113">
        <v>6</v>
      </c>
      <c r="C159" s="117">
        <v>0.0009003968710167924</v>
      </c>
      <c r="D159" s="113" t="s">
        <v>1344</v>
      </c>
      <c r="E159" s="113" t="b">
        <v>0</v>
      </c>
      <c r="F159" s="113" t="b">
        <v>0</v>
      </c>
      <c r="G159" s="113" t="b">
        <v>0</v>
      </c>
    </row>
    <row r="160" spans="1:7" ht="15">
      <c r="A160" s="115" t="s">
        <v>510</v>
      </c>
      <c r="B160" s="113">
        <v>6</v>
      </c>
      <c r="C160" s="117">
        <v>0.0009003968710167924</v>
      </c>
      <c r="D160" s="113" t="s">
        <v>1344</v>
      </c>
      <c r="E160" s="113" t="b">
        <v>0</v>
      </c>
      <c r="F160" s="113" t="b">
        <v>0</v>
      </c>
      <c r="G160" s="113" t="b">
        <v>0</v>
      </c>
    </row>
    <row r="161" spans="1:7" ht="15">
      <c r="A161" s="115" t="s">
        <v>511</v>
      </c>
      <c r="B161" s="113">
        <v>6</v>
      </c>
      <c r="C161" s="117">
        <v>0.000805184806492748</v>
      </c>
      <c r="D161" s="113" t="s">
        <v>1344</v>
      </c>
      <c r="E161" s="113" t="b">
        <v>0</v>
      </c>
      <c r="F161" s="113" t="b">
        <v>0</v>
      </c>
      <c r="G161" s="113" t="b">
        <v>0</v>
      </c>
    </row>
    <row r="162" spans="1:7" ht="15">
      <c r="A162" s="115" t="s">
        <v>512</v>
      </c>
      <c r="B162" s="113">
        <v>6</v>
      </c>
      <c r="C162" s="117">
        <v>0.000805184806492748</v>
      </c>
      <c r="D162" s="113" t="s">
        <v>1344</v>
      </c>
      <c r="E162" s="113" t="b">
        <v>0</v>
      </c>
      <c r="F162" s="113" t="b">
        <v>0</v>
      </c>
      <c r="G162" s="113" t="b">
        <v>0</v>
      </c>
    </row>
    <row r="163" spans="1:7" ht="15">
      <c r="A163" s="115" t="s">
        <v>513</v>
      </c>
      <c r="B163" s="113">
        <v>6</v>
      </c>
      <c r="C163" s="117">
        <v>0.001023146571303316</v>
      </c>
      <c r="D163" s="113" t="s">
        <v>1344</v>
      </c>
      <c r="E163" s="113" t="b">
        <v>0</v>
      </c>
      <c r="F163" s="113" t="b">
        <v>0</v>
      </c>
      <c r="G163" s="113" t="b">
        <v>0</v>
      </c>
    </row>
    <row r="164" spans="1:7" ht="15">
      <c r="A164" s="115" t="s">
        <v>514</v>
      </c>
      <c r="B164" s="113">
        <v>6</v>
      </c>
      <c r="C164" s="117">
        <v>0.0007273908853717805</v>
      </c>
      <c r="D164" s="113" t="s">
        <v>1344</v>
      </c>
      <c r="E164" s="113" t="b">
        <v>0</v>
      </c>
      <c r="F164" s="113" t="b">
        <v>0</v>
      </c>
      <c r="G164" s="113" t="b">
        <v>0</v>
      </c>
    </row>
    <row r="165" spans="1:7" ht="15">
      <c r="A165" s="115" t="s">
        <v>515</v>
      </c>
      <c r="B165" s="113">
        <v>6</v>
      </c>
      <c r="C165" s="117">
        <v>0.0009003968710167924</v>
      </c>
      <c r="D165" s="113" t="s">
        <v>1344</v>
      </c>
      <c r="E165" s="113" t="b">
        <v>0</v>
      </c>
      <c r="F165" s="113" t="b">
        <v>0</v>
      </c>
      <c r="G165" s="113" t="b">
        <v>0</v>
      </c>
    </row>
    <row r="166" spans="1:7" ht="15">
      <c r="A166" s="115" t="s">
        <v>516</v>
      </c>
      <c r="B166" s="113">
        <v>6</v>
      </c>
      <c r="C166" s="117">
        <v>0.000805184806492748</v>
      </c>
      <c r="D166" s="113" t="s">
        <v>1344</v>
      </c>
      <c r="E166" s="113" t="b">
        <v>0</v>
      </c>
      <c r="F166" s="113" t="b">
        <v>0</v>
      </c>
      <c r="G166" s="113" t="b">
        <v>0</v>
      </c>
    </row>
    <row r="167" spans="1:7" ht="15">
      <c r="A167" s="115" t="s">
        <v>517</v>
      </c>
      <c r="B167" s="113">
        <v>6</v>
      </c>
      <c r="C167" s="117">
        <v>0.0009003968710167924</v>
      </c>
      <c r="D167" s="113" t="s">
        <v>1344</v>
      </c>
      <c r="E167" s="113" t="b">
        <v>0</v>
      </c>
      <c r="F167" s="113" t="b">
        <v>0</v>
      </c>
      <c r="G167" s="113" t="b">
        <v>0</v>
      </c>
    </row>
    <row r="168" spans="1:7" ht="15">
      <c r="A168" s="115" t="s">
        <v>518</v>
      </c>
      <c r="B168" s="113">
        <v>6</v>
      </c>
      <c r="C168" s="117">
        <v>0.0007273908853717805</v>
      </c>
      <c r="D168" s="113" t="s">
        <v>1344</v>
      </c>
      <c r="E168" s="113" t="b">
        <v>0</v>
      </c>
      <c r="F168" s="113" t="b">
        <v>0</v>
      </c>
      <c r="G168" s="113" t="b">
        <v>0</v>
      </c>
    </row>
    <row r="169" spans="1:7" ht="15">
      <c r="A169" s="115" t="s">
        <v>519</v>
      </c>
      <c r="B169" s="113">
        <v>6</v>
      </c>
      <c r="C169" s="117">
        <v>0.0007273908853717805</v>
      </c>
      <c r="D169" s="113" t="s">
        <v>1344</v>
      </c>
      <c r="E169" s="113" t="b">
        <v>0</v>
      </c>
      <c r="F169" s="113" t="b">
        <v>0</v>
      </c>
      <c r="G169" s="113" t="b">
        <v>0</v>
      </c>
    </row>
    <row r="170" spans="1:7" ht="15">
      <c r="A170" s="115" t="s">
        <v>520</v>
      </c>
      <c r="B170" s="113">
        <v>6</v>
      </c>
      <c r="C170" s="117">
        <v>0.0009003968710167924</v>
      </c>
      <c r="D170" s="113" t="s">
        <v>1344</v>
      </c>
      <c r="E170" s="113" t="b">
        <v>0</v>
      </c>
      <c r="F170" s="113" t="b">
        <v>0</v>
      </c>
      <c r="G170" s="113" t="b">
        <v>0</v>
      </c>
    </row>
    <row r="171" spans="1:7" ht="15">
      <c r="A171" s="115" t="s">
        <v>521</v>
      </c>
      <c r="B171" s="113">
        <v>6</v>
      </c>
      <c r="C171" s="117">
        <v>0.0007273908853717805</v>
      </c>
      <c r="D171" s="113" t="s">
        <v>1344</v>
      </c>
      <c r="E171" s="113" t="b">
        <v>1</v>
      </c>
      <c r="F171" s="113" t="b">
        <v>0</v>
      </c>
      <c r="G171" s="113" t="b">
        <v>0</v>
      </c>
    </row>
    <row r="172" spans="1:7" ht="15">
      <c r="A172" s="115" t="s">
        <v>522</v>
      </c>
      <c r="B172" s="113">
        <v>6</v>
      </c>
      <c r="C172" s="117">
        <v>0.0007273908853717805</v>
      </c>
      <c r="D172" s="113" t="s">
        <v>1344</v>
      </c>
      <c r="E172" s="113" t="b">
        <v>0</v>
      </c>
      <c r="F172" s="113" t="b">
        <v>0</v>
      </c>
      <c r="G172" s="113" t="b">
        <v>0</v>
      </c>
    </row>
    <row r="173" spans="1:7" ht="15">
      <c r="A173" s="115" t="s">
        <v>523</v>
      </c>
      <c r="B173" s="113">
        <v>6</v>
      </c>
      <c r="C173" s="117">
        <v>0.001023146571303316</v>
      </c>
      <c r="D173" s="113" t="s">
        <v>1344</v>
      </c>
      <c r="E173" s="113" t="b">
        <v>0</v>
      </c>
      <c r="F173" s="113" t="b">
        <v>0</v>
      </c>
      <c r="G173" s="113" t="b">
        <v>0</v>
      </c>
    </row>
    <row r="174" spans="1:7" ht="15">
      <c r="A174" s="115" t="s">
        <v>524</v>
      </c>
      <c r="B174" s="113">
        <v>6</v>
      </c>
      <c r="C174" s="117">
        <v>0.0011961525569483278</v>
      </c>
      <c r="D174" s="113" t="s">
        <v>1344</v>
      </c>
      <c r="E174" s="113" t="b">
        <v>0</v>
      </c>
      <c r="F174" s="113" t="b">
        <v>0</v>
      </c>
      <c r="G174" s="113" t="b">
        <v>0</v>
      </c>
    </row>
    <row r="175" spans="1:7" ht="15">
      <c r="A175" s="115" t="s">
        <v>525</v>
      </c>
      <c r="B175" s="113">
        <v>6</v>
      </c>
      <c r="C175" s="117">
        <v>0.0009003968710167924</v>
      </c>
      <c r="D175" s="113" t="s">
        <v>1344</v>
      </c>
      <c r="E175" s="113" t="b">
        <v>1</v>
      </c>
      <c r="F175" s="113" t="b">
        <v>0</v>
      </c>
      <c r="G175" s="113" t="b">
        <v>0</v>
      </c>
    </row>
    <row r="176" spans="1:7" ht="15">
      <c r="A176" s="115" t="s">
        <v>526</v>
      </c>
      <c r="B176" s="113">
        <v>6</v>
      </c>
      <c r="C176" s="117">
        <v>0.0009003968710167924</v>
      </c>
      <c r="D176" s="113" t="s">
        <v>1344</v>
      </c>
      <c r="E176" s="113" t="b">
        <v>0</v>
      </c>
      <c r="F176" s="113" t="b">
        <v>0</v>
      </c>
      <c r="G176" s="113" t="b">
        <v>0</v>
      </c>
    </row>
    <row r="177" spans="1:7" ht="15">
      <c r="A177" s="115" t="s">
        <v>527</v>
      </c>
      <c r="B177" s="113">
        <v>6</v>
      </c>
      <c r="C177" s="117">
        <v>0.001023146571303316</v>
      </c>
      <c r="D177" s="113" t="s">
        <v>1344</v>
      </c>
      <c r="E177" s="113" t="b">
        <v>0</v>
      </c>
      <c r="F177" s="113" t="b">
        <v>0</v>
      </c>
      <c r="G177" s="113" t="b">
        <v>0</v>
      </c>
    </row>
    <row r="178" spans="1:7" ht="15">
      <c r="A178" s="115" t="s">
        <v>528</v>
      </c>
      <c r="B178" s="113">
        <v>6</v>
      </c>
      <c r="C178" s="117">
        <v>0.0009003968710167924</v>
      </c>
      <c r="D178" s="113" t="s">
        <v>1344</v>
      </c>
      <c r="E178" s="113" t="b">
        <v>0</v>
      </c>
      <c r="F178" s="113" t="b">
        <v>0</v>
      </c>
      <c r="G178" s="113" t="b">
        <v>0</v>
      </c>
    </row>
    <row r="179" spans="1:7" ht="15">
      <c r="A179" s="115" t="s">
        <v>529</v>
      </c>
      <c r="B179" s="113">
        <v>6</v>
      </c>
      <c r="C179" s="117">
        <v>0.0007273908853717805</v>
      </c>
      <c r="D179" s="113" t="s">
        <v>1344</v>
      </c>
      <c r="E179" s="113" t="b">
        <v>0</v>
      </c>
      <c r="F179" s="113" t="b">
        <v>0</v>
      </c>
      <c r="G179" s="113" t="b">
        <v>0</v>
      </c>
    </row>
    <row r="180" spans="1:7" ht="15">
      <c r="A180" s="115" t="s">
        <v>530</v>
      </c>
      <c r="B180" s="113">
        <v>6</v>
      </c>
      <c r="C180" s="117">
        <v>0.000805184806492748</v>
      </c>
      <c r="D180" s="113" t="s">
        <v>1344</v>
      </c>
      <c r="E180" s="113" t="b">
        <v>0</v>
      </c>
      <c r="F180" s="113" t="b">
        <v>0</v>
      </c>
      <c r="G180" s="113" t="b">
        <v>0</v>
      </c>
    </row>
    <row r="181" spans="1:7" ht="15">
      <c r="A181" s="115" t="s">
        <v>531</v>
      </c>
      <c r="B181" s="113">
        <v>6</v>
      </c>
      <c r="C181" s="117">
        <v>0.000805184806492748</v>
      </c>
      <c r="D181" s="113" t="s">
        <v>1344</v>
      </c>
      <c r="E181" s="113" t="b">
        <v>0</v>
      </c>
      <c r="F181" s="113" t="b">
        <v>0</v>
      </c>
      <c r="G181" s="113" t="b">
        <v>0</v>
      </c>
    </row>
    <row r="182" spans="1:7" ht="15">
      <c r="A182" s="115" t="s">
        <v>532</v>
      </c>
      <c r="B182" s="113">
        <v>6</v>
      </c>
      <c r="C182" s="117">
        <v>0.000805184806492748</v>
      </c>
      <c r="D182" s="113" t="s">
        <v>1344</v>
      </c>
      <c r="E182" s="113" t="b">
        <v>0</v>
      </c>
      <c r="F182" s="113" t="b">
        <v>0</v>
      </c>
      <c r="G182" s="113" t="b">
        <v>0</v>
      </c>
    </row>
    <row r="183" spans="1:7" ht="15">
      <c r="A183" s="115" t="s">
        <v>533</v>
      </c>
      <c r="B183" s="113">
        <v>6</v>
      </c>
      <c r="C183" s="117">
        <v>0.000805184806492748</v>
      </c>
      <c r="D183" s="113" t="s">
        <v>1344</v>
      </c>
      <c r="E183" s="113" t="b">
        <v>0</v>
      </c>
      <c r="F183" s="113" t="b">
        <v>0</v>
      </c>
      <c r="G183" s="113" t="b">
        <v>0</v>
      </c>
    </row>
    <row r="184" spans="1:7" ht="15">
      <c r="A184" s="115" t="s">
        <v>534</v>
      </c>
      <c r="B184" s="113">
        <v>6</v>
      </c>
      <c r="C184" s="117">
        <v>0.001023146571303316</v>
      </c>
      <c r="D184" s="113" t="s">
        <v>1344</v>
      </c>
      <c r="E184" s="113" t="b">
        <v>0</v>
      </c>
      <c r="F184" s="113" t="b">
        <v>0</v>
      </c>
      <c r="G184" s="113" t="b">
        <v>0</v>
      </c>
    </row>
    <row r="185" spans="1:7" ht="15">
      <c r="A185" s="115" t="s">
        <v>535</v>
      </c>
      <c r="B185" s="113">
        <v>6</v>
      </c>
      <c r="C185" s="117">
        <v>0.000805184806492748</v>
      </c>
      <c r="D185" s="113" t="s">
        <v>1344</v>
      </c>
      <c r="E185" s="113" t="b">
        <v>0</v>
      </c>
      <c r="F185" s="113" t="b">
        <v>0</v>
      </c>
      <c r="G185" s="113" t="b">
        <v>0</v>
      </c>
    </row>
    <row r="186" spans="1:7" ht="15">
      <c r="A186" s="115" t="s">
        <v>536</v>
      </c>
      <c r="B186" s="113">
        <v>6</v>
      </c>
      <c r="C186" s="117">
        <v>0.0009003968710167924</v>
      </c>
      <c r="D186" s="113" t="s">
        <v>1344</v>
      </c>
      <c r="E186" s="113" t="b">
        <v>0</v>
      </c>
      <c r="F186" s="113" t="b">
        <v>0</v>
      </c>
      <c r="G186" s="113" t="b">
        <v>0</v>
      </c>
    </row>
    <row r="187" spans="1:7" ht="15">
      <c r="A187" s="115" t="s">
        <v>537</v>
      </c>
      <c r="B187" s="113">
        <v>6</v>
      </c>
      <c r="C187" s="117">
        <v>0.000805184806492748</v>
      </c>
      <c r="D187" s="113" t="s">
        <v>1344</v>
      </c>
      <c r="E187" s="113" t="b">
        <v>0</v>
      </c>
      <c r="F187" s="113" t="b">
        <v>0</v>
      </c>
      <c r="G187" s="113" t="b">
        <v>0</v>
      </c>
    </row>
    <row r="188" spans="1:7" ht="15">
      <c r="A188" s="115" t="s">
        <v>538</v>
      </c>
      <c r="B188" s="113">
        <v>6</v>
      </c>
      <c r="C188" s="117">
        <v>0.0009003968710167924</v>
      </c>
      <c r="D188" s="113" t="s">
        <v>1344</v>
      </c>
      <c r="E188" s="113" t="b">
        <v>0</v>
      </c>
      <c r="F188" s="113" t="b">
        <v>0</v>
      </c>
      <c r="G188" s="113" t="b">
        <v>0</v>
      </c>
    </row>
    <row r="189" spans="1:7" ht="15">
      <c r="A189" s="115" t="s">
        <v>539</v>
      </c>
      <c r="B189" s="113">
        <v>6</v>
      </c>
      <c r="C189" s="117">
        <v>0.001023146571303316</v>
      </c>
      <c r="D189" s="113" t="s">
        <v>1344</v>
      </c>
      <c r="E189" s="113" t="b">
        <v>0</v>
      </c>
      <c r="F189" s="113" t="b">
        <v>0</v>
      </c>
      <c r="G189" s="113" t="b">
        <v>0</v>
      </c>
    </row>
    <row r="190" spans="1:7" ht="15">
      <c r="A190" s="115" t="s">
        <v>540</v>
      </c>
      <c r="B190" s="113">
        <v>6</v>
      </c>
      <c r="C190" s="117">
        <v>0.0009003968710167924</v>
      </c>
      <c r="D190" s="113" t="s">
        <v>1344</v>
      </c>
      <c r="E190" s="113" t="b">
        <v>0</v>
      </c>
      <c r="F190" s="113" t="b">
        <v>0</v>
      </c>
      <c r="G190" s="113" t="b">
        <v>0</v>
      </c>
    </row>
    <row r="191" spans="1:7" ht="15">
      <c r="A191" s="115" t="s">
        <v>541</v>
      </c>
      <c r="B191" s="113">
        <v>6</v>
      </c>
      <c r="C191" s="117">
        <v>0.0011961525569483278</v>
      </c>
      <c r="D191" s="113" t="s">
        <v>1344</v>
      </c>
      <c r="E191" s="113" t="b">
        <v>0</v>
      </c>
      <c r="F191" s="113" t="b">
        <v>0</v>
      </c>
      <c r="G191" s="113" t="b">
        <v>0</v>
      </c>
    </row>
    <row r="192" spans="1:7" ht="15">
      <c r="A192" s="115" t="s">
        <v>542</v>
      </c>
      <c r="B192" s="113">
        <v>6</v>
      </c>
      <c r="C192" s="117">
        <v>0.0011961525569483278</v>
      </c>
      <c r="D192" s="113" t="s">
        <v>1344</v>
      </c>
      <c r="E192" s="113" t="b">
        <v>0</v>
      </c>
      <c r="F192" s="113" t="b">
        <v>0</v>
      </c>
      <c r="G192" s="113" t="b">
        <v>0</v>
      </c>
    </row>
    <row r="193" spans="1:7" ht="15">
      <c r="A193" s="115" t="s">
        <v>543</v>
      </c>
      <c r="B193" s="113">
        <v>6</v>
      </c>
      <c r="C193" s="117">
        <v>0.001023146571303316</v>
      </c>
      <c r="D193" s="113" t="s">
        <v>1344</v>
      </c>
      <c r="E193" s="113" t="b">
        <v>0</v>
      </c>
      <c r="F193" s="113" t="b">
        <v>0</v>
      </c>
      <c r="G193" s="113" t="b">
        <v>0</v>
      </c>
    </row>
    <row r="194" spans="1:7" ht="15">
      <c r="A194" s="115" t="s">
        <v>544</v>
      </c>
      <c r="B194" s="113">
        <v>6</v>
      </c>
      <c r="C194" s="117">
        <v>0.0011961525569483278</v>
      </c>
      <c r="D194" s="113" t="s">
        <v>1344</v>
      </c>
      <c r="E194" s="113" t="b">
        <v>0</v>
      </c>
      <c r="F194" s="113" t="b">
        <v>0</v>
      </c>
      <c r="G194" s="113" t="b">
        <v>0</v>
      </c>
    </row>
    <row r="195" spans="1:7" ht="15">
      <c r="A195" s="115" t="s">
        <v>545</v>
      </c>
      <c r="B195" s="113">
        <v>6</v>
      </c>
      <c r="C195" s="117">
        <v>0.0011961525569483278</v>
      </c>
      <c r="D195" s="113" t="s">
        <v>1344</v>
      </c>
      <c r="E195" s="113" t="b">
        <v>0</v>
      </c>
      <c r="F195" s="113" t="b">
        <v>0</v>
      </c>
      <c r="G195" s="113" t="b">
        <v>0</v>
      </c>
    </row>
    <row r="196" spans="1:7" ht="15">
      <c r="A196" s="115" t="s">
        <v>546</v>
      </c>
      <c r="B196" s="113">
        <v>6</v>
      </c>
      <c r="C196" s="117">
        <v>0.0014919082428798633</v>
      </c>
      <c r="D196" s="113" t="s">
        <v>1344</v>
      </c>
      <c r="E196" s="113" t="b">
        <v>0</v>
      </c>
      <c r="F196" s="113" t="b">
        <v>0</v>
      </c>
      <c r="G196" s="113" t="b">
        <v>0</v>
      </c>
    </row>
    <row r="197" spans="1:7" ht="15">
      <c r="A197" s="115" t="s">
        <v>547</v>
      </c>
      <c r="B197" s="113">
        <v>5</v>
      </c>
      <c r="C197" s="117">
        <v>0.0008526221427527633</v>
      </c>
      <c r="D197" s="113" t="s">
        <v>1344</v>
      </c>
      <c r="E197" s="113" t="b">
        <v>0</v>
      </c>
      <c r="F197" s="113" t="b">
        <v>0</v>
      </c>
      <c r="G197" s="113" t="b">
        <v>0</v>
      </c>
    </row>
    <row r="198" spans="1:7" ht="15">
      <c r="A198" s="115" t="s">
        <v>548</v>
      </c>
      <c r="B198" s="113">
        <v>5</v>
      </c>
      <c r="C198" s="117">
        <v>0.0009967937974569398</v>
      </c>
      <c r="D198" s="113" t="s">
        <v>1344</v>
      </c>
      <c r="E198" s="113" t="b">
        <v>0</v>
      </c>
      <c r="F198" s="113" t="b">
        <v>0</v>
      </c>
      <c r="G198" s="113" t="b">
        <v>0</v>
      </c>
    </row>
    <row r="199" spans="1:7" ht="15">
      <c r="A199" s="115" t="s">
        <v>549</v>
      </c>
      <c r="B199" s="113">
        <v>5</v>
      </c>
      <c r="C199" s="117">
        <v>0.0009967937974569398</v>
      </c>
      <c r="D199" s="113" t="s">
        <v>1344</v>
      </c>
      <c r="E199" s="113" t="b">
        <v>0</v>
      </c>
      <c r="F199" s="113" t="b">
        <v>0</v>
      </c>
      <c r="G199" s="113" t="b">
        <v>0</v>
      </c>
    </row>
    <row r="200" spans="1:7" ht="15">
      <c r="A200" s="115" t="s">
        <v>550</v>
      </c>
      <c r="B200" s="113">
        <v>5</v>
      </c>
      <c r="C200" s="117">
        <v>0.0008526221427527633</v>
      </c>
      <c r="D200" s="113" t="s">
        <v>1344</v>
      </c>
      <c r="E200" s="113" t="b">
        <v>0</v>
      </c>
      <c r="F200" s="113" t="b">
        <v>0</v>
      </c>
      <c r="G200" s="113" t="b">
        <v>0</v>
      </c>
    </row>
    <row r="201" spans="1:7" ht="15">
      <c r="A201" s="115" t="s">
        <v>551</v>
      </c>
      <c r="B201" s="113">
        <v>5</v>
      </c>
      <c r="C201" s="117">
        <v>0.0007503307258473269</v>
      </c>
      <c r="D201" s="113" t="s">
        <v>1344</v>
      </c>
      <c r="E201" s="113" t="b">
        <v>0</v>
      </c>
      <c r="F201" s="113" t="b">
        <v>0</v>
      </c>
      <c r="G201" s="113" t="b">
        <v>0</v>
      </c>
    </row>
    <row r="202" spans="1:7" ht="15">
      <c r="A202" s="115" t="s">
        <v>552</v>
      </c>
      <c r="B202" s="113">
        <v>5</v>
      </c>
      <c r="C202" s="117">
        <v>0.0006709873387439567</v>
      </c>
      <c r="D202" s="113" t="s">
        <v>1344</v>
      </c>
      <c r="E202" s="113" t="b">
        <v>0</v>
      </c>
      <c r="F202" s="113" t="b">
        <v>0</v>
      </c>
      <c r="G202" s="113" t="b">
        <v>0</v>
      </c>
    </row>
    <row r="203" spans="1:7" ht="15">
      <c r="A203" s="115" t="s">
        <v>553</v>
      </c>
      <c r="B203" s="113">
        <v>5</v>
      </c>
      <c r="C203" s="117">
        <v>0.0008526221427527633</v>
      </c>
      <c r="D203" s="113" t="s">
        <v>1344</v>
      </c>
      <c r="E203" s="113" t="b">
        <v>0</v>
      </c>
      <c r="F203" s="113" t="b">
        <v>0</v>
      </c>
      <c r="G203" s="113" t="b">
        <v>0</v>
      </c>
    </row>
    <row r="204" spans="1:7" ht="15">
      <c r="A204" s="115" t="s">
        <v>554</v>
      </c>
      <c r="B204" s="113">
        <v>5</v>
      </c>
      <c r="C204" s="117">
        <v>0.0006709873387439567</v>
      </c>
      <c r="D204" s="113" t="s">
        <v>1344</v>
      </c>
      <c r="E204" s="113" t="b">
        <v>0</v>
      </c>
      <c r="F204" s="113" t="b">
        <v>0</v>
      </c>
      <c r="G204" s="113" t="b">
        <v>0</v>
      </c>
    </row>
    <row r="205" spans="1:7" ht="15">
      <c r="A205" s="115" t="s">
        <v>555</v>
      </c>
      <c r="B205" s="113">
        <v>5</v>
      </c>
      <c r="C205" s="117">
        <v>0.0006709873387439567</v>
      </c>
      <c r="D205" s="113" t="s">
        <v>1344</v>
      </c>
      <c r="E205" s="113" t="b">
        <v>0</v>
      </c>
      <c r="F205" s="113" t="b">
        <v>0</v>
      </c>
      <c r="G205" s="113" t="b">
        <v>0</v>
      </c>
    </row>
    <row r="206" spans="1:7" ht="15">
      <c r="A206" s="115" t="s">
        <v>556</v>
      </c>
      <c r="B206" s="113">
        <v>5</v>
      </c>
      <c r="C206" s="117">
        <v>0.0006709873387439567</v>
      </c>
      <c r="D206" s="113" t="s">
        <v>1344</v>
      </c>
      <c r="E206" s="113" t="b">
        <v>0</v>
      </c>
      <c r="F206" s="113" t="b">
        <v>0</v>
      </c>
      <c r="G206" s="113" t="b">
        <v>0</v>
      </c>
    </row>
    <row r="207" spans="1:7" ht="15">
      <c r="A207" s="115" t="s">
        <v>557</v>
      </c>
      <c r="B207" s="113">
        <v>5</v>
      </c>
      <c r="C207" s="117">
        <v>0.0008526221427527633</v>
      </c>
      <c r="D207" s="113" t="s">
        <v>1344</v>
      </c>
      <c r="E207" s="113" t="b">
        <v>0</v>
      </c>
      <c r="F207" s="113" t="b">
        <v>0</v>
      </c>
      <c r="G207" s="113" t="b">
        <v>0</v>
      </c>
    </row>
    <row r="208" spans="1:7" ht="15">
      <c r="A208" s="115" t="s">
        <v>558</v>
      </c>
      <c r="B208" s="113">
        <v>5</v>
      </c>
      <c r="C208" s="117">
        <v>0.0006709873387439567</v>
      </c>
      <c r="D208" s="113" t="s">
        <v>1344</v>
      </c>
      <c r="E208" s="113" t="b">
        <v>0</v>
      </c>
      <c r="F208" s="113" t="b">
        <v>0</v>
      </c>
      <c r="G208" s="113" t="b">
        <v>0</v>
      </c>
    </row>
    <row r="209" spans="1:7" ht="15">
      <c r="A209" s="115" t="s">
        <v>559</v>
      </c>
      <c r="B209" s="113">
        <v>5</v>
      </c>
      <c r="C209" s="117">
        <v>0.0008526221427527633</v>
      </c>
      <c r="D209" s="113" t="s">
        <v>1344</v>
      </c>
      <c r="E209" s="113" t="b">
        <v>0</v>
      </c>
      <c r="F209" s="113" t="b">
        <v>0</v>
      </c>
      <c r="G209" s="113" t="b">
        <v>0</v>
      </c>
    </row>
    <row r="210" spans="1:7" ht="15">
      <c r="A210" s="115" t="s">
        <v>560</v>
      </c>
      <c r="B210" s="113">
        <v>5</v>
      </c>
      <c r="C210" s="117">
        <v>0.0006709873387439567</v>
      </c>
      <c r="D210" s="113" t="s">
        <v>1344</v>
      </c>
      <c r="E210" s="113" t="b">
        <v>0</v>
      </c>
      <c r="F210" s="113" t="b">
        <v>0</v>
      </c>
      <c r="G210" s="113" t="b">
        <v>0</v>
      </c>
    </row>
    <row r="211" spans="1:7" ht="15">
      <c r="A211" s="115" t="s">
        <v>561</v>
      </c>
      <c r="B211" s="113">
        <v>5</v>
      </c>
      <c r="C211" s="117">
        <v>0.0008526221427527633</v>
      </c>
      <c r="D211" s="113" t="s">
        <v>1344</v>
      </c>
      <c r="E211" s="113" t="b">
        <v>0</v>
      </c>
      <c r="F211" s="113" t="b">
        <v>0</v>
      </c>
      <c r="G211" s="113" t="b">
        <v>0</v>
      </c>
    </row>
    <row r="212" spans="1:7" ht="15">
      <c r="A212" s="115" t="s">
        <v>562</v>
      </c>
      <c r="B212" s="113">
        <v>5</v>
      </c>
      <c r="C212" s="117">
        <v>0.0006709873387439567</v>
      </c>
      <c r="D212" s="113" t="s">
        <v>1344</v>
      </c>
      <c r="E212" s="113" t="b">
        <v>0</v>
      </c>
      <c r="F212" s="113" t="b">
        <v>0</v>
      </c>
      <c r="G212" s="113" t="b">
        <v>0</v>
      </c>
    </row>
    <row r="213" spans="1:7" ht="15">
      <c r="A213" s="115" t="s">
        <v>563</v>
      </c>
      <c r="B213" s="113">
        <v>5</v>
      </c>
      <c r="C213" s="117">
        <v>0.0006709873387439567</v>
      </c>
      <c r="D213" s="113" t="s">
        <v>1344</v>
      </c>
      <c r="E213" s="113" t="b">
        <v>0</v>
      </c>
      <c r="F213" s="113" t="b">
        <v>0</v>
      </c>
      <c r="G213" s="113" t="b">
        <v>0</v>
      </c>
    </row>
    <row r="214" spans="1:7" ht="15">
      <c r="A214" s="115" t="s">
        <v>564</v>
      </c>
      <c r="B214" s="113">
        <v>5</v>
      </c>
      <c r="C214" s="117">
        <v>0.0007503307258473269</v>
      </c>
      <c r="D214" s="113" t="s">
        <v>1344</v>
      </c>
      <c r="E214" s="113" t="b">
        <v>0</v>
      </c>
      <c r="F214" s="113" t="b">
        <v>0</v>
      </c>
      <c r="G214" s="113" t="b">
        <v>0</v>
      </c>
    </row>
    <row r="215" spans="1:7" ht="15">
      <c r="A215" s="115" t="s">
        <v>565</v>
      </c>
      <c r="B215" s="113">
        <v>5</v>
      </c>
      <c r="C215" s="117">
        <v>0.0008526221427527633</v>
      </c>
      <c r="D215" s="113" t="s">
        <v>1344</v>
      </c>
      <c r="E215" s="113" t="b">
        <v>0</v>
      </c>
      <c r="F215" s="113" t="b">
        <v>0</v>
      </c>
      <c r="G215" s="113" t="b">
        <v>0</v>
      </c>
    </row>
    <row r="216" spans="1:7" ht="15">
      <c r="A216" s="115" t="s">
        <v>566</v>
      </c>
      <c r="B216" s="113">
        <v>5</v>
      </c>
      <c r="C216" s="117">
        <v>0.0006709873387439567</v>
      </c>
      <c r="D216" s="113" t="s">
        <v>1344</v>
      </c>
      <c r="E216" s="113" t="b">
        <v>0</v>
      </c>
      <c r="F216" s="113" t="b">
        <v>0</v>
      </c>
      <c r="G216" s="113" t="b">
        <v>0</v>
      </c>
    </row>
    <row r="217" spans="1:7" ht="15">
      <c r="A217" s="115" t="s">
        <v>567</v>
      </c>
      <c r="B217" s="113">
        <v>5</v>
      </c>
      <c r="C217" s="117">
        <v>0.0009967937974569398</v>
      </c>
      <c r="D217" s="113" t="s">
        <v>1344</v>
      </c>
      <c r="E217" s="113" t="b">
        <v>0</v>
      </c>
      <c r="F217" s="113" t="b">
        <v>0</v>
      </c>
      <c r="G217" s="113" t="b">
        <v>0</v>
      </c>
    </row>
    <row r="218" spans="1:7" ht="15">
      <c r="A218" s="115" t="s">
        <v>568</v>
      </c>
      <c r="B218" s="113">
        <v>5</v>
      </c>
      <c r="C218" s="117">
        <v>0.0009967937974569398</v>
      </c>
      <c r="D218" s="113" t="s">
        <v>1344</v>
      </c>
      <c r="E218" s="113" t="b">
        <v>0</v>
      </c>
      <c r="F218" s="113" t="b">
        <v>0</v>
      </c>
      <c r="G218" s="113" t="b">
        <v>0</v>
      </c>
    </row>
    <row r="219" spans="1:7" ht="15">
      <c r="A219" s="115" t="s">
        <v>569</v>
      </c>
      <c r="B219" s="113">
        <v>5</v>
      </c>
      <c r="C219" s="117">
        <v>0.0008526221427527633</v>
      </c>
      <c r="D219" s="113" t="s">
        <v>1344</v>
      </c>
      <c r="E219" s="113" t="b">
        <v>0</v>
      </c>
      <c r="F219" s="113" t="b">
        <v>0</v>
      </c>
      <c r="G219" s="113" t="b">
        <v>0</v>
      </c>
    </row>
    <row r="220" spans="1:7" ht="15">
      <c r="A220" s="115" t="s">
        <v>570</v>
      </c>
      <c r="B220" s="113">
        <v>5</v>
      </c>
      <c r="C220" s="117">
        <v>0.0007503307258473269</v>
      </c>
      <c r="D220" s="113" t="s">
        <v>1344</v>
      </c>
      <c r="E220" s="113" t="b">
        <v>0</v>
      </c>
      <c r="F220" s="113" t="b">
        <v>0</v>
      </c>
      <c r="G220" s="113" t="b">
        <v>0</v>
      </c>
    </row>
    <row r="221" spans="1:7" ht="15">
      <c r="A221" s="115" t="s">
        <v>571</v>
      </c>
      <c r="B221" s="113">
        <v>5</v>
      </c>
      <c r="C221" s="117">
        <v>0.0008526221427527633</v>
      </c>
      <c r="D221" s="113" t="s">
        <v>1344</v>
      </c>
      <c r="E221" s="113" t="b">
        <v>0</v>
      </c>
      <c r="F221" s="113" t="b">
        <v>0</v>
      </c>
      <c r="G221" s="113" t="b">
        <v>0</v>
      </c>
    </row>
    <row r="222" spans="1:7" ht="15">
      <c r="A222" s="115" t="s">
        <v>572</v>
      </c>
      <c r="B222" s="113">
        <v>5</v>
      </c>
      <c r="C222" s="117">
        <v>0.0008526221427527633</v>
      </c>
      <c r="D222" s="113" t="s">
        <v>1344</v>
      </c>
      <c r="E222" s="113" t="b">
        <v>0</v>
      </c>
      <c r="F222" s="113" t="b">
        <v>0</v>
      </c>
      <c r="G222" s="113" t="b">
        <v>0</v>
      </c>
    </row>
    <row r="223" spans="1:7" ht="15">
      <c r="A223" s="115" t="s">
        <v>573</v>
      </c>
      <c r="B223" s="113">
        <v>5</v>
      </c>
      <c r="C223" s="117">
        <v>0.0008526221427527633</v>
      </c>
      <c r="D223" s="113" t="s">
        <v>1344</v>
      </c>
      <c r="E223" s="113" t="b">
        <v>0</v>
      </c>
      <c r="F223" s="113" t="b">
        <v>0</v>
      </c>
      <c r="G223" s="113" t="b">
        <v>0</v>
      </c>
    </row>
    <row r="224" spans="1:7" ht="15">
      <c r="A224" s="115" t="s">
        <v>574</v>
      </c>
      <c r="B224" s="113">
        <v>5</v>
      </c>
      <c r="C224" s="117">
        <v>0.0007503307258473269</v>
      </c>
      <c r="D224" s="113" t="s">
        <v>1344</v>
      </c>
      <c r="E224" s="113" t="b">
        <v>0</v>
      </c>
      <c r="F224" s="113" t="b">
        <v>0</v>
      </c>
      <c r="G224" s="113" t="b">
        <v>0</v>
      </c>
    </row>
    <row r="225" spans="1:7" ht="15">
      <c r="A225" s="115" t="s">
        <v>575</v>
      </c>
      <c r="B225" s="113">
        <v>5</v>
      </c>
      <c r="C225" s="117">
        <v>0.0009967937974569398</v>
      </c>
      <c r="D225" s="113" t="s">
        <v>1344</v>
      </c>
      <c r="E225" s="113" t="b">
        <v>0</v>
      </c>
      <c r="F225" s="113" t="b">
        <v>0</v>
      </c>
      <c r="G225" s="113" t="b">
        <v>0</v>
      </c>
    </row>
    <row r="226" spans="1:7" ht="15">
      <c r="A226" s="115" t="s">
        <v>576</v>
      </c>
      <c r="B226" s="113">
        <v>5</v>
      </c>
      <c r="C226" s="117">
        <v>0.0007503307258473269</v>
      </c>
      <c r="D226" s="113" t="s">
        <v>1344</v>
      </c>
      <c r="E226" s="113" t="b">
        <v>0</v>
      </c>
      <c r="F226" s="113" t="b">
        <v>0</v>
      </c>
      <c r="G226" s="113" t="b">
        <v>0</v>
      </c>
    </row>
    <row r="227" spans="1:7" ht="15">
      <c r="A227" s="115" t="s">
        <v>577</v>
      </c>
      <c r="B227" s="113">
        <v>5</v>
      </c>
      <c r="C227" s="117">
        <v>0.0009967937974569398</v>
      </c>
      <c r="D227" s="113" t="s">
        <v>1344</v>
      </c>
      <c r="E227" s="113" t="b">
        <v>0</v>
      </c>
      <c r="F227" s="113" t="b">
        <v>0</v>
      </c>
      <c r="G227" s="113" t="b">
        <v>0</v>
      </c>
    </row>
    <row r="228" spans="1:7" ht="15">
      <c r="A228" s="115" t="s">
        <v>578</v>
      </c>
      <c r="B228" s="113">
        <v>5</v>
      </c>
      <c r="C228" s="117">
        <v>0.0009967937974569398</v>
      </c>
      <c r="D228" s="113" t="s">
        <v>1344</v>
      </c>
      <c r="E228" s="113" t="b">
        <v>0</v>
      </c>
      <c r="F228" s="113" t="b">
        <v>0</v>
      </c>
      <c r="G228" s="113" t="b">
        <v>0</v>
      </c>
    </row>
    <row r="229" spans="1:7" ht="15">
      <c r="A229" s="115" t="s">
        <v>579</v>
      </c>
      <c r="B229" s="113">
        <v>5</v>
      </c>
      <c r="C229" s="117">
        <v>0.0006709873387439567</v>
      </c>
      <c r="D229" s="113" t="s">
        <v>1344</v>
      </c>
      <c r="E229" s="113" t="b">
        <v>0</v>
      </c>
      <c r="F229" s="113" t="b">
        <v>0</v>
      </c>
      <c r="G229" s="113" t="b">
        <v>0</v>
      </c>
    </row>
    <row r="230" spans="1:7" ht="15">
      <c r="A230" s="115" t="s">
        <v>580</v>
      </c>
      <c r="B230" s="113">
        <v>5</v>
      </c>
      <c r="C230" s="117">
        <v>0.0006709873387439567</v>
      </c>
      <c r="D230" s="113" t="s">
        <v>1344</v>
      </c>
      <c r="E230" s="113" t="b">
        <v>0</v>
      </c>
      <c r="F230" s="113" t="b">
        <v>0</v>
      </c>
      <c r="G230" s="113" t="b">
        <v>0</v>
      </c>
    </row>
    <row r="231" spans="1:7" ht="15">
      <c r="A231" s="115" t="s">
        <v>581</v>
      </c>
      <c r="B231" s="113">
        <v>5</v>
      </c>
      <c r="C231" s="117">
        <v>0.0007503307258473269</v>
      </c>
      <c r="D231" s="113" t="s">
        <v>1344</v>
      </c>
      <c r="E231" s="113" t="b">
        <v>0</v>
      </c>
      <c r="F231" s="113" t="b">
        <v>0</v>
      </c>
      <c r="G231" s="113" t="b">
        <v>0</v>
      </c>
    </row>
    <row r="232" spans="1:7" ht="15">
      <c r="A232" s="115" t="s">
        <v>582</v>
      </c>
      <c r="B232" s="113">
        <v>5</v>
      </c>
      <c r="C232" s="117">
        <v>0.0009967937974569398</v>
      </c>
      <c r="D232" s="113" t="s">
        <v>1344</v>
      </c>
      <c r="E232" s="113" t="b">
        <v>0</v>
      </c>
      <c r="F232" s="113" t="b">
        <v>0</v>
      </c>
      <c r="G232" s="113" t="b">
        <v>0</v>
      </c>
    </row>
    <row r="233" spans="1:7" ht="15">
      <c r="A233" s="115" t="s">
        <v>583</v>
      </c>
      <c r="B233" s="113">
        <v>5</v>
      </c>
      <c r="C233" s="117">
        <v>0.0008526221427527633</v>
      </c>
      <c r="D233" s="113" t="s">
        <v>1344</v>
      </c>
      <c r="E233" s="113" t="b">
        <v>0</v>
      </c>
      <c r="F233" s="113" t="b">
        <v>0</v>
      </c>
      <c r="G233" s="113" t="b">
        <v>0</v>
      </c>
    </row>
    <row r="234" spans="1:7" ht="15">
      <c r="A234" s="115" t="s">
        <v>584</v>
      </c>
      <c r="B234" s="113">
        <v>5</v>
      </c>
      <c r="C234" s="117">
        <v>0.0007503307258473269</v>
      </c>
      <c r="D234" s="113" t="s">
        <v>1344</v>
      </c>
      <c r="E234" s="113" t="b">
        <v>0</v>
      </c>
      <c r="F234" s="113" t="b">
        <v>0</v>
      </c>
      <c r="G234" s="113" t="b">
        <v>0</v>
      </c>
    </row>
    <row r="235" spans="1:7" ht="15">
      <c r="A235" s="115" t="s">
        <v>585</v>
      </c>
      <c r="B235" s="113">
        <v>5</v>
      </c>
      <c r="C235" s="117">
        <v>0.0007503307258473269</v>
      </c>
      <c r="D235" s="113" t="s">
        <v>1344</v>
      </c>
      <c r="E235" s="113" t="b">
        <v>0</v>
      </c>
      <c r="F235" s="113" t="b">
        <v>0</v>
      </c>
      <c r="G235" s="113" t="b">
        <v>0</v>
      </c>
    </row>
    <row r="236" spans="1:7" ht="15">
      <c r="A236" s="115" t="s">
        <v>586</v>
      </c>
      <c r="B236" s="113">
        <v>5</v>
      </c>
      <c r="C236" s="117">
        <v>0.0008526221427527633</v>
      </c>
      <c r="D236" s="113" t="s">
        <v>1344</v>
      </c>
      <c r="E236" s="113" t="b">
        <v>0</v>
      </c>
      <c r="F236" s="113" t="b">
        <v>0</v>
      </c>
      <c r="G236" s="113" t="b">
        <v>0</v>
      </c>
    </row>
    <row r="237" spans="1:7" ht="15">
      <c r="A237" s="115" t="s">
        <v>587</v>
      </c>
      <c r="B237" s="113">
        <v>5</v>
      </c>
      <c r="C237" s="117">
        <v>0.0008526221427527633</v>
      </c>
      <c r="D237" s="113" t="s">
        <v>1344</v>
      </c>
      <c r="E237" s="113" t="b">
        <v>0</v>
      </c>
      <c r="F237" s="113" t="b">
        <v>0</v>
      </c>
      <c r="G237" s="113" t="b">
        <v>0</v>
      </c>
    </row>
    <row r="238" spans="1:7" ht="15">
      <c r="A238" s="115" t="s">
        <v>588</v>
      </c>
      <c r="B238" s="113">
        <v>5</v>
      </c>
      <c r="C238" s="117">
        <v>0.0008526221427527633</v>
      </c>
      <c r="D238" s="113" t="s">
        <v>1344</v>
      </c>
      <c r="E238" s="113" t="b">
        <v>0</v>
      </c>
      <c r="F238" s="113" t="b">
        <v>0</v>
      </c>
      <c r="G238" s="113" t="b">
        <v>0</v>
      </c>
    </row>
    <row r="239" spans="1:7" ht="15">
      <c r="A239" s="115" t="s">
        <v>589</v>
      </c>
      <c r="B239" s="113">
        <v>5</v>
      </c>
      <c r="C239" s="117">
        <v>0.0007503307258473269</v>
      </c>
      <c r="D239" s="113" t="s">
        <v>1344</v>
      </c>
      <c r="E239" s="113" t="b">
        <v>0</v>
      </c>
      <c r="F239" s="113" t="b">
        <v>0</v>
      </c>
      <c r="G239" s="113" t="b">
        <v>0</v>
      </c>
    </row>
    <row r="240" spans="1:7" ht="15">
      <c r="A240" s="115" t="s">
        <v>590</v>
      </c>
      <c r="B240" s="113">
        <v>5</v>
      </c>
      <c r="C240" s="117">
        <v>0.0009967937974569398</v>
      </c>
      <c r="D240" s="113" t="s">
        <v>1344</v>
      </c>
      <c r="E240" s="113" t="b">
        <v>0</v>
      </c>
      <c r="F240" s="113" t="b">
        <v>0</v>
      </c>
      <c r="G240" s="113" t="b">
        <v>0</v>
      </c>
    </row>
    <row r="241" spans="1:7" ht="15">
      <c r="A241" s="115" t="s">
        <v>591</v>
      </c>
      <c r="B241" s="113">
        <v>5</v>
      </c>
      <c r="C241" s="117">
        <v>0.0007503307258473269</v>
      </c>
      <c r="D241" s="113" t="s">
        <v>1344</v>
      </c>
      <c r="E241" s="113" t="b">
        <v>0</v>
      </c>
      <c r="F241" s="113" t="b">
        <v>0</v>
      </c>
      <c r="G241" s="113" t="b">
        <v>0</v>
      </c>
    </row>
    <row r="242" spans="1:7" ht="15">
      <c r="A242" s="115" t="s">
        <v>592</v>
      </c>
      <c r="B242" s="113">
        <v>5</v>
      </c>
      <c r="C242" s="117">
        <v>0.0008526221427527633</v>
      </c>
      <c r="D242" s="113" t="s">
        <v>1344</v>
      </c>
      <c r="E242" s="113" t="b">
        <v>0</v>
      </c>
      <c r="F242" s="113" t="b">
        <v>1</v>
      </c>
      <c r="G242" s="113" t="b">
        <v>0</v>
      </c>
    </row>
    <row r="243" spans="1:7" ht="15">
      <c r="A243" s="115" t="s">
        <v>593</v>
      </c>
      <c r="B243" s="113">
        <v>5</v>
      </c>
      <c r="C243" s="117">
        <v>0.0009967937974569398</v>
      </c>
      <c r="D243" s="113" t="s">
        <v>1344</v>
      </c>
      <c r="E243" s="113" t="b">
        <v>0</v>
      </c>
      <c r="F243" s="113" t="b">
        <v>0</v>
      </c>
      <c r="G243" s="113" t="b">
        <v>0</v>
      </c>
    </row>
    <row r="244" spans="1:7" ht="15">
      <c r="A244" s="115" t="s">
        <v>594</v>
      </c>
      <c r="B244" s="113">
        <v>5</v>
      </c>
      <c r="C244" s="117">
        <v>0.0009967937974569398</v>
      </c>
      <c r="D244" s="113" t="s">
        <v>1344</v>
      </c>
      <c r="E244" s="113" t="b">
        <v>0</v>
      </c>
      <c r="F244" s="113" t="b">
        <v>0</v>
      </c>
      <c r="G244" s="113" t="b">
        <v>0</v>
      </c>
    </row>
    <row r="245" spans="1:7" ht="15">
      <c r="A245" s="115" t="s">
        <v>595</v>
      </c>
      <c r="B245" s="113">
        <v>5</v>
      </c>
      <c r="C245" s="117">
        <v>0.0009967937974569398</v>
      </c>
      <c r="D245" s="113" t="s">
        <v>1344</v>
      </c>
      <c r="E245" s="113" t="b">
        <v>0</v>
      </c>
      <c r="F245" s="113" t="b">
        <v>0</v>
      </c>
      <c r="G245" s="113" t="b">
        <v>0</v>
      </c>
    </row>
    <row r="246" spans="1:7" ht="15">
      <c r="A246" s="115" t="s">
        <v>596</v>
      </c>
      <c r="B246" s="113">
        <v>5</v>
      </c>
      <c r="C246" s="117">
        <v>0.0009967937974569398</v>
      </c>
      <c r="D246" s="113" t="s">
        <v>1344</v>
      </c>
      <c r="E246" s="113" t="b">
        <v>0</v>
      </c>
      <c r="F246" s="113" t="b">
        <v>0</v>
      </c>
      <c r="G246" s="113" t="b">
        <v>0</v>
      </c>
    </row>
    <row r="247" spans="1:7" ht="15">
      <c r="A247" s="115" t="s">
        <v>597</v>
      </c>
      <c r="B247" s="113">
        <v>5</v>
      </c>
      <c r="C247" s="117">
        <v>0.0008526221427527633</v>
      </c>
      <c r="D247" s="113" t="s">
        <v>1344</v>
      </c>
      <c r="E247" s="113" t="b">
        <v>0</v>
      </c>
      <c r="F247" s="113" t="b">
        <v>0</v>
      </c>
      <c r="G247" s="113" t="b">
        <v>0</v>
      </c>
    </row>
    <row r="248" spans="1:7" ht="15">
      <c r="A248" s="115" t="s">
        <v>598</v>
      </c>
      <c r="B248" s="113">
        <v>5</v>
      </c>
      <c r="C248" s="117">
        <v>0.0008526221427527633</v>
      </c>
      <c r="D248" s="113" t="s">
        <v>1344</v>
      </c>
      <c r="E248" s="113" t="b">
        <v>0</v>
      </c>
      <c r="F248" s="113" t="b">
        <v>0</v>
      </c>
      <c r="G248" s="113" t="b">
        <v>0</v>
      </c>
    </row>
    <row r="249" spans="1:7" ht="15">
      <c r="A249" s="115" t="s">
        <v>599</v>
      </c>
      <c r="B249" s="113">
        <v>5</v>
      </c>
      <c r="C249" s="117">
        <v>0.0007503307258473269</v>
      </c>
      <c r="D249" s="113" t="s">
        <v>1344</v>
      </c>
      <c r="E249" s="113" t="b">
        <v>0</v>
      </c>
      <c r="F249" s="113" t="b">
        <v>0</v>
      </c>
      <c r="G249" s="113" t="b">
        <v>0</v>
      </c>
    </row>
    <row r="250" spans="1:7" ht="15">
      <c r="A250" s="115" t="s">
        <v>600</v>
      </c>
      <c r="B250" s="113">
        <v>5</v>
      </c>
      <c r="C250" s="117">
        <v>0.0012432568690665528</v>
      </c>
      <c r="D250" s="113" t="s">
        <v>1344</v>
      </c>
      <c r="E250" s="113" t="b">
        <v>0</v>
      </c>
      <c r="F250" s="113" t="b">
        <v>0</v>
      </c>
      <c r="G250" s="113" t="b">
        <v>0</v>
      </c>
    </row>
    <row r="251" spans="1:7" ht="15">
      <c r="A251" s="115" t="s">
        <v>601</v>
      </c>
      <c r="B251" s="113">
        <v>5</v>
      </c>
      <c r="C251" s="117">
        <v>0.0008526221427527633</v>
      </c>
      <c r="D251" s="113" t="s">
        <v>1344</v>
      </c>
      <c r="E251" s="113" t="b">
        <v>0</v>
      </c>
      <c r="F251" s="113" t="b">
        <v>0</v>
      </c>
      <c r="G251" s="113" t="b">
        <v>0</v>
      </c>
    </row>
    <row r="252" spans="1:7" ht="15">
      <c r="A252" s="115" t="s">
        <v>602</v>
      </c>
      <c r="B252" s="113">
        <v>5</v>
      </c>
      <c r="C252" s="117">
        <v>0.0008526221427527633</v>
      </c>
      <c r="D252" s="113" t="s">
        <v>1344</v>
      </c>
      <c r="E252" s="113" t="b">
        <v>0</v>
      </c>
      <c r="F252" s="113" t="b">
        <v>0</v>
      </c>
      <c r="G252" s="113" t="b">
        <v>0</v>
      </c>
    </row>
    <row r="253" spans="1:7" ht="15">
      <c r="A253" s="115" t="s">
        <v>603</v>
      </c>
      <c r="B253" s="113">
        <v>4</v>
      </c>
      <c r="C253" s="117">
        <v>0.0007974350379655519</v>
      </c>
      <c r="D253" s="113" t="s">
        <v>1344</v>
      </c>
      <c r="E253" s="113" t="b">
        <v>0</v>
      </c>
      <c r="F253" s="113" t="b">
        <v>0</v>
      </c>
      <c r="G253" s="113" t="b">
        <v>0</v>
      </c>
    </row>
    <row r="254" spans="1:7" ht="15">
      <c r="A254" s="115" t="s">
        <v>604</v>
      </c>
      <c r="B254" s="113">
        <v>4</v>
      </c>
      <c r="C254" s="117">
        <v>0.0006002645806778616</v>
      </c>
      <c r="D254" s="113" t="s">
        <v>1344</v>
      </c>
      <c r="E254" s="113" t="b">
        <v>0</v>
      </c>
      <c r="F254" s="113" t="b">
        <v>0</v>
      </c>
      <c r="G254" s="113" t="b">
        <v>0</v>
      </c>
    </row>
    <row r="255" spans="1:7" ht="15">
      <c r="A255" s="115" t="s">
        <v>605</v>
      </c>
      <c r="B255" s="113">
        <v>4</v>
      </c>
      <c r="C255" s="117">
        <v>0.0009946054952532422</v>
      </c>
      <c r="D255" s="113" t="s">
        <v>1344</v>
      </c>
      <c r="E255" s="113" t="b">
        <v>0</v>
      </c>
      <c r="F255" s="113" t="b">
        <v>0</v>
      </c>
      <c r="G255" s="113" t="b">
        <v>0</v>
      </c>
    </row>
    <row r="256" spans="1:7" ht="15">
      <c r="A256" s="115" t="s">
        <v>606</v>
      </c>
      <c r="B256" s="113">
        <v>4</v>
      </c>
      <c r="C256" s="117">
        <v>0.0007974350379655519</v>
      </c>
      <c r="D256" s="113" t="s">
        <v>1344</v>
      </c>
      <c r="E256" s="113" t="b">
        <v>0</v>
      </c>
      <c r="F256" s="113" t="b">
        <v>0</v>
      </c>
      <c r="G256" s="113" t="b">
        <v>0</v>
      </c>
    </row>
    <row r="257" spans="1:7" ht="15">
      <c r="A257" s="115" t="s">
        <v>607</v>
      </c>
      <c r="B257" s="113">
        <v>4</v>
      </c>
      <c r="C257" s="117">
        <v>0.0006002645806778616</v>
      </c>
      <c r="D257" s="113" t="s">
        <v>1344</v>
      </c>
      <c r="E257" s="113" t="b">
        <v>0</v>
      </c>
      <c r="F257" s="113" t="b">
        <v>0</v>
      </c>
      <c r="G257" s="113" t="b">
        <v>0</v>
      </c>
    </row>
    <row r="258" spans="1:7" ht="15">
      <c r="A258" s="115" t="s">
        <v>608</v>
      </c>
      <c r="B258" s="113">
        <v>4</v>
      </c>
      <c r="C258" s="117">
        <v>0.0007974350379655519</v>
      </c>
      <c r="D258" s="113" t="s">
        <v>1344</v>
      </c>
      <c r="E258" s="113" t="b">
        <v>0</v>
      </c>
      <c r="F258" s="113" t="b">
        <v>0</v>
      </c>
      <c r="G258" s="113" t="b">
        <v>0</v>
      </c>
    </row>
    <row r="259" spans="1:7" ht="15">
      <c r="A259" s="115" t="s">
        <v>609</v>
      </c>
      <c r="B259" s="113">
        <v>4</v>
      </c>
      <c r="C259" s="117">
        <v>0.0006002645806778616</v>
      </c>
      <c r="D259" s="113" t="s">
        <v>1344</v>
      </c>
      <c r="E259" s="113" t="b">
        <v>0</v>
      </c>
      <c r="F259" s="113" t="b">
        <v>0</v>
      </c>
      <c r="G259" s="113" t="b">
        <v>0</v>
      </c>
    </row>
    <row r="260" spans="1:7" ht="15">
      <c r="A260" s="115" t="s">
        <v>610</v>
      </c>
      <c r="B260" s="113">
        <v>4</v>
      </c>
      <c r="C260" s="117">
        <v>0.0006002645806778616</v>
      </c>
      <c r="D260" s="113" t="s">
        <v>1344</v>
      </c>
      <c r="E260" s="113" t="b">
        <v>0</v>
      </c>
      <c r="F260" s="113" t="b">
        <v>0</v>
      </c>
      <c r="G260" s="113" t="b">
        <v>0</v>
      </c>
    </row>
    <row r="261" spans="1:7" ht="15">
      <c r="A261" s="115" t="s">
        <v>611</v>
      </c>
      <c r="B261" s="113">
        <v>4</v>
      </c>
      <c r="C261" s="117">
        <v>0.0006820977142022107</v>
      </c>
      <c r="D261" s="113" t="s">
        <v>1344</v>
      </c>
      <c r="E261" s="113" t="b">
        <v>0</v>
      </c>
      <c r="F261" s="113" t="b">
        <v>0</v>
      </c>
      <c r="G261" s="113" t="b">
        <v>0</v>
      </c>
    </row>
    <row r="262" spans="1:7" ht="15">
      <c r="A262" s="115" t="s">
        <v>612</v>
      </c>
      <c r="B262" s="113">
        <v>4</v>
      </c>
      <c r="C262" s="117">
        <v>0.0006820977142022107</v>
      </c>
      <c r="D262" s="113" t="s">
        <v>1344</v>
      </c>
      <c r="E262" s="113" t="b">
        <v>0</v>
      </c>
      <c r="F262" s="113" t="b">
        <v>0</v>
      </c>
      <c r="G262" s="113" t="b">
        <v>0</v>
      </c>
    </row>
    <row r="263" spans="1:7" ht="15">
      <c r="A263" s="115" t="s">
        <v>613</v>
      </c>
      <c r="B263" s="113">
        <v>4</v>
      </c>
      <c r="C263" s="117">
        <v>0.0006002645806778616</v>
      </c>
      <c r="D263" s="113" t="s">
        <v>1344</v>
      </c>
      <c r="E263" s="113" t="b">
        <v>0</v>
      </c>
      <c r="F263" s="113" t="b">
        <v>0</v>
      </c>
      <c r="G263" s="113" t="b">
        <v>0</v>
      </c>
    </row>
    <row r="264" spans="1:7" ht="15">
      <c r="A264" s="115" t="s">
        <v>614</v>
      </c>
      <c r="B264" s="113">
        <v>4</v>
      </c>
      <c r="C264" s="117">
        <v>0.0006002645806778616</v>
      </c>
      <c r="D264" s="113" t="s">
        <v>1344</v>
      </c>
      <c r="E264" s="113" t="b">
        <v>0</v>
      </c>
      <c r="F264" s="113" t="b">
        <v>0</v>
      </c>
      <c r="G264" s="113" t="b">
        <v>0</v>
      </c>
    </row>
    <row r="265" spans="1:7" ht="15">
      <c r="A265" s="115" t="s">
        <v>615</v>
      </c>
      <c r="B265" s="113">
        <v>4</v>
      </c>
      <c r="C265" s="117">
        <v>0.0006002645806778616</v>
      </c>
      <c r="D265" s="113" t="s">
        <v>1344</v>
      </c>
      <c r="E265" s="113" t="b">
        <v>0</v>
      </c>
      <c r="F265" s="113" t="b">
        <v>0</v>
      </c>
      <c r="G265" s="113" t="b">
        <v>0</v>
      </c>
    </row>
    <row r="266" spans="1:7" ht="15">
      <c r="A266" s="115" t="s">
        <v>616</v>
      </c>
      <c r="B266" s="113">
        <v>4</v>
      </c>
      <c r="C266" s="117">
        <v>0.0006002645806778616</v>
      </c>
      <c r="D266" s="113" t="s">
        <v>1344</v>
      </c>
      <c r="E266" s="113" t="b">
        <v>0</v>
      </c>
      <c r="F266" s="113" t="b">
        <v>0</v>
      </c>
      <c r="G266" s="113" t="b">
        <v>0</v>
      </c>
    </row>
    <row r="267" spans="1:7" ht="15">
      <c r="A267" s="115" t="s">
        <v>617</v>
      </c>
      <c r="B267" s="113">
        <v>4</v>
      </c>
      <c r="C267" s="117">
        <v>0.0006002645806778616</v>
      </c>
      <c r="D267" s="113" t="s">
        <v>1344</v>
      </c>
      <c r="E267" s="113" t="b">
        <v>1</v>
      </c>
      <c r="F267" s="113" t="b">
        <v>0</v>
      </c>
      <c r="G267" s="113" t="b">
        <v>0</v>
      </c>
    </row>
    <row r="268" spans="1:7" ht="15">
      <c r="A268" s="115" t="s">
        <v>618</v>
      </c>
      <c r="B268" s="113">
        <v>4</v>
      </c>
      <c r="C268" s="117">
        <v>0.0006820977142022107</v>
      </c>
      <c r="D268" s="113" t="s">
        <v>1344</v>
      </c>
      <c r="E268" s="113" t="b">
        <v>0</v>
      </c>
      <c r="F268" s="113" t="b">
        <v>0</v>
      </c>
      <c r="G268" s="113" t="b">
        <v>0</v>
      </c>
    </row>
    <row r="269" spans="1:7" ht="15">
      <c r="A269" s="115" t="s">
        <v>619</v>
      </c>
      <c r="B269" s="113">
        <v>4</v>
      </c>
      <c r="C269" s="117">
        <v>0.0006002645806778616</v>
      </c>
      <c r="D269" s="113" t="s">
        <v>1344</v>
      </c>
      <c r="E269" s="113" t="b">
        <v>0</v>
      </c>
      <c r="F269" s="113" t="b">
        <v>0</v>
      </c>
      <c r="G269" s="113" t="b">
        <v>0</v>
      </c>
    </row>
    <row r="270" spans="1:7" ht="15">
      <c r="A270" s="115" t="s">
        <v>620</v>
      </c>
      <c r="B270" s="113">
        <v>4</v>
      </c>
      <c r="C270" s="117">
        <v>0.0006820977142022107</v>
      </c>
      <c r="D270" s="113" t="s">
        <v>1344</v>
      </c>
      <c r="E270" s="113" t="b">
        <v>0</v>
      </c>
      <c r="F270" s="113" t="b">
        <v>0</v>
      </c>
      <c r="G270" s="113" t="b">
        <v>0</v>
      </c>
    </row>
    <row r="271" spans="1:7" ht="15">
      <c r="A271" s="115" t="s">
        <v>621</v>
      </c>
      <c r="B271" s="113">
        <v>4</v>
      </c>
      <c r="C271" s="117">
        <v>0.0007974350379655519</v>
      </c>
      <c r="D271" s="113" t="s">
        <v>1344</v>
      </c>
      <c r="E271" s="113" t="b">
        <v>0</v>
      </c>
      <c r="F271" s="113" t="b">
        <v>0</v>
      </c>
      <c r="G271" s="113" t="b">
        <v>0</v>
      </c>
    </row>
    <row r="272" spans="1:7" ht="15">
      <c r="A272" s="115" t="s">
        <v>622</v>
      </c>
      <c r="B272" s="113">
        <v>4</v>
      </c>
      <c r="C272" s="117">
        <v>0.0006002645806778616</v>
      </c>
      <c r="D272" s="113" t="s">
        <v>1344</v>
      </c>
      <c r="E272" s="113" t="b">
        <v>0</v>
      </c>
      <c r="F272" s="113" t="b">
        <v>0</v>
      </c>
      <c r="G272" s="113" t="b">
        <v>0</v>
      </c>
    </row>
    <row r="273" spans="1:7" ht="15">
      <c r="A273" s="115" t="s">
        <v>623</v>
      </c>
      <c r="B273" s="113">
        <v>4</v>
      </c>
      <c r="C273" s="117">
        <v>0.0006002645806778616</v>
      </c>
      <c r="D273" s="113" t="s">
        <v>1344</v>
      </c>
      <c r="E273" s="113" t="b">
        <v>0</v>
      </c>
      <c r="F273" s="113" t="b">
        <v>0</v>
      </c>
      <c r="G273" s="113" t="b">
        <v>0</v>
      </c>
    </row>
    <row r="274" spans="1:7" ht="15">
      <c r="A274" s="115" t="s">
        <v>624</v>
      </c>
      <c r="B274" s="113">
        <v>4</v>
      </c>
      <c r="C274" s="117">
        <v>0.0006820977142022107</v>
      </c>
      <c r="D274" s="113" t="s">
        <v>1344</v>
      </c>
      <c r="E274" s="113" t="b">
        <v>0</v>
      </c>
      <c r="F274" s="113" t="b">
        <v>0</v>
      </c>
      <c r="G274" s="113" t="b">
        <v>0</v>
      </c>
    </row>
    <row r="275" spans="1:7" ht="15">
      <c r="A275" s="115" t="s">
        <v>625</v>
      </c>
      <c r="B275" s="113">
        <v>4</v>
      </c>
      <c r="C275" s="117">
        <v>0.0006002645806778616</v>
      </c>
      <c r="D275" s="113" t="s">
        <v>1344</v>
      </c>
      <c r="E275" s="113" t="b">
        <v>0</v>
      </c>
      <c r="F275" s="113" t="b">
        <v>0</v>
      </c>
      <c r="G275" s="113" t="b">
        <v>0</v>
      </c>
    </row>
    <row r="276" spans="1:7" ht="15">
      <c r="A276" s="115" t="s">
        <v>626</v>
      </c>
      <c r="B276" s="113">
        <v>4</v>
      </c>
      <c r="C276" s="117">
        <v>0.0007974350379655519</v>
      </c>
      <c r="D276" s="113" t="s">
        <v>1344</v>
      </c>
      <c r="E276" s="113" t="b">
        <v>0</v>
      </c>
      <c r="F276" s="113" t="b">
        <v>0</v>
      </c>
      <c r="G276" s="113" t="b">
        <v>0</v>
      </c>
    </row>
    <row r="277" spans="1:7" ht="15">
      <c r="A277" s="115" t="s">
        <v>627</v>
      </c>
      <c r="B277" s="113">
        <v>4</v>
      </c>
      <c r="C277" s="117">
        <v>0.0006820977142022107</v>
      </c>
      <c r="D277" s="113" t="s">
        <v>1344</v>
      </c>
      <c r="E277" s="113" t="b">
        <v>0</v>
      </c>
      <c r="F277" s="113" t="b">
        <v>0</v>
      </c>
      <c r="G277" s="113" t="b">
        <v>0</v>
      </c>
    </row>
    <row r="278" spans="1:7" ht="15">
      <c r="A278" s="115" t="s">
        <v>628</v>
      </c>
      <c r="B278" s="113">
        <v>4</v>
      </c>
      <c r="C278" s="117">
        <v>0.0006002645806778616</v>
      </c>
      <c r="D278" s="113" t="s">
        <v>1344</v>
      </c>
      <c r="E278" s="113" t="b">
        <v>0</v>
      </c>
      <c r="F278" s="113" t="b">
        <v>0</v>
      </c>
      <c r="G278" s="113" t="b">
        <v>0</v>
      </c>
    </row>
    <row r="279" spans="1:7" ht="15">
      <c r="A279" s="115" t="s">
        <v>629</v>
      </c>
      <c r="B279" s="113">
        <v>4</v>
      </c>
      <c r="C279" s="117">
        <v>0.0006002645806778616</v>
      </c>
      <c r="D279" s="113" t="s">
        <v>1344</v>
      </c>
      <c r="E279" s="113" t="b">
        <v>0</v>
      </c>
      <c r="F279" s="113" t="b">
        <v>0</v>
      </c>
      <c r="G279" s="113" t="b">
        <v>0</v>
      </c>
    </row>
    <row r="280" spans="1:7" ht="15">
      <c r="A280" s="115" t="s">
        <v>630</v>
      </c>
      <c r="B280" s="113">
        <v>4</v>
      </c>
      <c r="C280" s="117">
        <v>0.0006002645806778616</v>
      </c>
      <c r="D280" s="113" t="s">
        <v>1344</v>
      </c>
      <c r="E280" s="113" t="b">
        <v>0</v>
      </c>
      <c r="F280" s="113" t="b">
        <v>0</v>
      </c>
      <c r="G280" s="113" t="b">
        <v>0</v>
      </c>
    </row>
    <row r="281" spans="1:7" ht="15">
      <c r="A281" s="115" t="s">
        <v>631</v>
      </c>
      <c r="B281" s="113">
        <v>4</v>
      </c>
      <c r="C281" s="117">
        <v>0.0006820977142022107</v>
      </c>
      <c r="D281" s="113" t="s">
        <v>1344</v>
      </c>
      <c r="E281" s="113" t="b">
        <v>0</v>
      </c>
      <c r="F281" s="113" t="b">
        <v>0</v>
      </c>
      <c r="G281" s="113" t="b">
        <v>0</v>
      </c>
    </row>
    <row r="282" spans="1:7" ht="15">
      <c r="A282" s="115" t="s">
        <v>632</v>
      </c>
      <c r="B282" s="113">
        <v>4</v>
      </c>
      <c r="C282" s="117">
        <v>0.0006820977142022107</v>
      </c>
      <c r="D282" s="113" t="s">
        <v>1344</v>
      </c>
      <c r="E282" s="113" t="b">
        <v>0</v>
      </c>
      <c r="F282" s="113" t="b">
        <v>0</v>
      </c>
      <c r="G282" s="113" t="b">
        <v>0</v>
      </c>
    </row>
    <row r="283" spans="1:7" ht="15">
      <c r="A283" s="115" t="s">
        <v>633</v>
      </c>
      <c r="B283" s="113">
        <v>4</v>
      </c>
      <c r="C283" s="117">
        <v>0.0006002645806778616</v>
      </c>
      <c r="D283" s="113" t="s">
        <v>1344</v>
      </c>
      <c r="E283" s="113" t="b">
        <v>0</v>
      </c>
      <c r="F283" s="113" t="b">
        <v>0</v>
      </c>
      <c r="G283" s="113" t="b">
        <v>0</v>
      </c>
    </row>
    <row r="284" spans="1:7" ht="15">
      <c r="A284" s="115" t="s">
        <v>634</v>
      </c>
      <c r="B284" s="113">
        <v>4</v>
      </c>
      <c r="C284" s="117">
        <v>0.0006002645806778616</v>
      </c>
      <c r="D284" s="113" t="s">
        <v>1344</v>
      </c>
      <c r="E284" s="113" t="b">
        <v>0</v>
      </c>
      <c r="F284" s="113" t="b">
        <v>0</v>
      </c>
      <c r="G284" s="113" t="b">
        <v>0</v>
      </c>
    </row>
    <row r="285" spans="1:7" ht="15">
      <c r="A285" s="115" t="s">
        <v>635</v>
      </c>
      <c r="B285" s="113">
        <v>4</v>
      </c>
      <c r="C285" s="117">
        <v>0.0006002645806778616</v>
      </c>
      <c r="D285" s="113" t="s">
        <v>1344</v>
      </c>
      <c r="E285" s="113" t="b">
        <v>0</v>
      </c>
      <c r="F285" s="113" t="b">
        <v>0</v>
      </c>
      <c r="G285" s="113" t="b">
        <v>0</v>
      </c>
    </row>
    <row r="286" spans="1:7" ht="15">
      <c r="A286" s="115" t="s">
        <v>636</v>
      </c>
      <c r="B286" s="113">
        <v>4</v>
      </c>
      <c r="C286" s="117">
        <v>0.0006820977142022107</v>
      </c>
      <c r="D286" s="113" t="s">
        <v>1344</v>
      </c>
      <c r="E286" s="113" t="b">
        <v>0</v>
      </c>
      <c r="F286" s="113" t="b">
        <v>0</v>
      </c>
      <c r="G286" s="113" t="b">
        <v>0</v>
      </c>
    </row>
    <row r="287" spans="1:7" ht="15">
      <c r="A287" s="115" t="s">
        <v>637</v>
      </c>
      <c r="B287" s="113">
        <v>4</v>
      </c>
      <c r="C287" s="117">
        <v>0.0006002645806778616</v>
      </c>
      <c r="D287" s="113" t="s">
        <v>1344</v>
      </c>
      <c r="E287" s="113" t="b">
        <v>0</v>
      </c>
      <c r="F287" s="113" t="b">
        <v>0</v>
      </c>
      <c r="G287" s="113" t="b">
        <v>0</v>
      </c>
    </row>
    <row r="288" spans="1:7" ht="15">
      <c r="A288" s="115" t="s">
        <v>638</v>
      </c>
      <c r="B288" s="113">
        <v>4</v>
      </c>
      <c r="C288" s="117">
        <v>0.0006002645806778616</v>
      </c>
      <c r="D288" s="113" t="s">
        <v>1344</v>
      </c>
      <c r="E288" s="113" t="b">
        <v>0</v>
      </c>
      <c r="F288" s="113" t="b">
        <v>0</v>
      </c>
      <c r="G288" s="113" t="b">
        <v>0</v>
      </c>
    </row>
    <row r="289" spans="1:7" ht="15">
      <c r="A289" s="115" t="s">
        <v>639</v>
      </c>
      <c r="B289" s="113">
        <v>4</v>
      </c>
      <c r="C289" s="117">
        <v>0.0009946054952532422</v>
      </c>
      <c r="D289" s="113" t="s">
        <v>1344</v>
      </c>
      <c r="E289" s="113" t="b">
        <v>0</v>
      </c>
      <c r="F289" s="113" t="b">
        <v>0</v>
      </c>
      <c r="G289" s="113" t="b">
        <v>0</v>
      </c>
    </row>
    <row r="290" spans="1:7" ht="15">
      <c r="A290" s="115" t="s">
        <v>640</v>
      </c>
      <c r="B290" s="113">
        <v>4</v>
      </c>
      <c r="C290" s="117">
        <v>0.0007974350379655519</v>
      </c>
      <c r="D290" s="113" t="s">
        <v>1344</v>
      </c>
      <c r="E290" s="113" t="b">
        <v>1</v>
      </c>
      <c r="F290" s="113" t="b">
        <v>0</v>
      </c>
      <c r="G290" s="113" t="b">
        <v>0</v>
      </c>
    </row>
    <row r="291" spans="1:7" ht="15">
      <c r="A291" s="115" t="s">
        <v>641</v>
      </c>
      <c r="B291" s="113">
        <v>4</v>
      </c>
      <c r="C291" s="117">
        <v>0.0006820977142022107</v>
      </c>
      <c r="D291" s="113" t="s">
        <v>1344</v>
      </c>
      <c r="E291" s="113" t="b">
        <v>0</v>
      </c>
      <c r="F291" s="113" t="b">
        <v>0</v>
      </c>
      <c r="G291" s="113" t="b">
        <v>0</v>
      </c>
    </row>
    <row r="292" spans="1:7" ht="15">
      <c r="A292" s="115" t="s">
        <v>642</v>
      </c>
      <c r="B292" s="113">
        <v>4</v>
      </c>
      <c r="C292" s="117">
        <v>0.0006820977142022107</v>
      </c>
      <c r="D292" s="113" t="s">
        <v>1344</v>
      </c>
      <c r="E292" s="113" t="b">
        <v>0</v>
      </c>
      <c r="F292" s="113" t="b">
        <v>0</v>
      </c>
      <c r="G292" s="113" t="b">
        <v>0</v>
      </c>
    </row>
    <row r="293" spans="1:7" ht="15">
      <c r="A293" s="115" t="s">
        <v>643</v>
      </c>
      <c r="B293" s="113">
        <v>4</v>
      </c>
      <c r="C293" s="117">
        <v>0.0007974350379655519</v>
      </c>
      <c r="D293" s="113" t="s">
        <v>1344</v>
      </c>
      <c r="E293" s="113" t="b">
        <v>0</v>
      </c>
      <c r="F293" s="113" t="b">
        <v>0</v>
      </c>
      <c r="G293" s="113" t="b">
        <v>0</v>
      </c>
    </row>
    <row r="294" spans="1:7" ht="15">
      <c r="A294" s="115" t="s">
        <v>644</v>
      </c>
      <c r="B294" s="113">
        <v>4</v>
      </c>
      <c r="C294" s="117">
        <v>0.0006002645806778616</v>
      </c>
      <c r="D294" s="113" t="s">
        <v>1344</v>
      </c>
      <c r="E294" s="113" t="b">
        <v>0</v>
      </c>
      <c r="F294" s="113" t="b">
        <v>0</v>
      </c>
      <c r="G294" s="113" t="b">
        <v>0</v>
      </c>
    </row>
    <row r="295" spans="1:7" ht="15">
      <c r="A295" s="115" t="s">
        <v>645</v>
      </c>
      <c r="B295" s="113">
        <v>4</v>
      </c>
      <c r="C295" s="117">
        <v>0.0006002645806778616</v>
      </c>
      <c r="D295" s="113" t="s">
        <v>1344</v>
      </c>
      <c r="E295" s="113" t="b">
        <v>0</v>
      </c>
      <c r="F295" s="113" t="b">
        <v>0</v>
      </c>
      <c r="G295" s="113" t="b">
        <v>0</v>
      </c>
    </row>
    <row r="296" spans="1:7" ht="15">
      <c r="A296" s="115" t="s">
        <v>646</v>
      </c>
      <c r="B296" s="113">
        <v>4</v>
      </c>
      <c r="C296" s="117">
        <v>0.0006820977142022107</v>
      </c>
      <c r="D296" s="113" t="s">
        <v>1344</v>
      </c>
      <c r="E296" s="113" t="b">
        <v>0</v>
      </c>
      <c r="F296" s="113" t="b">
        <v>0</v>
      </c>
      <c r="G296" s="113" t="b">
        <v>0</v>
      </c>
    </row>
    <row r="297" spans="1:7" ht="15">
      <c r="A297" s="115" t="s">
        <v>647</v>
      </c>
      <c r="B297" s="113">
        <v>4</v>
      </c>
      <c r="C297" s="117">
        <v>0.0006820977142022107</v>
      </c>
      <c r="D297" s="113" t="s">
        <v>1344</v>
      </c>
      <c r="E297" s="113" t="b">
        <v>0</v>
      </c>
      <c r="F297" s="113" t="b">
        <v>0</v>
      </c>
      <c r="G297" s="113" t="b">
        <v>0</v>
      </c>
    </row>
    <row r="298" spans="1:7" ht="15">
      <c r="A298" s="115" t="s">
        <v>648</v>
      </c>
      <c r="B298" s="113">
        <v>4</v>
      </c>
      <c r="C298" s="117">
        <v>0.0006820977142022107</v>
      </c>
      <c r="D298" s="113" t="s">
        <v>1344</v>
      </c>
      <c r="E298" s="113" t="b">
        <v>0</v>
      </c>
      <c r="F298" s="113" t="b">
        <v>0</v>
      </c>
      <c r="G298" s="113" t="b">
        <v>0</v>
      </c>
    </row>
    <row r="299" spans="1:7" ht="15">
      <c r="A299" s="115" t="s">
        <v>649</v>
      </c>
      <c r="B299" s="113">
        <v>4</v>
      </c>
      <c r="C299" s="117">
        <v>0.0007974350379655519</v>
      </c>
      <c r="D299" s="113" t="s">
        <v>1344</v>
      </c>
      <c r="E299" s="113" t="b">
        <v>0</v>
      </c>
      <c r="F299" s="113" t="b">
        <v>0</v>
      </c>
      <c r="G299" s="113" t="b">
        <v>0</v>
      </c>
    </row>
    <row r="300" spans="1:7" ht="15">
      <c r="A300" s="115" t="s">
        <v>650</v>
      </c>
      <c r="B300" s="113">
        <v>4</v>
      </c>
      <c r="C300" s="117">
        <v>0.0007974350379655519</v>
      </c>
      <c r="D300" s="113" t="s">
        <v>1344</v>
      </c>
      <c r="E300" s="113" t="b">
        <v>0</v>
      </c>
      <c r="F300" s="113" t="b">
        <v>0</v>
      </c>
      <c r="G300" s="113" t="b">
        <v>0</v>
      </c>
    </row>
    <row r="301" spans="1:7" ht="15">
      <c r="A301" s="115" t="s">
        <v>651</v>
      </c>
      <c r="B301" s="113">
        <v>4</v>
      </c>
      <c r="C301" s="117">
        <v>0.0006820977142022107</v>
      </c>
      <c r="D301" s="113" t="s">
        <v>1344</v>
      </c>
      <c r="E301" s="113" t="b">
        <v>0</v>
      </c>
      <c r="F301" s="113" t="b">
        <v>0</v>
      </c>
      <c r="G301" s="113" t="b">
        <v>0</v>
      </c>
    </row>
    <row r="302" spans="1:7" ht="15">
      <c r="A302" s="115" t="s">
        <v>652</v>
      </c>
      <c r="B302" s="113">
        <v>4</v>
      </c>
      <c r="C302" s="117">
        <v>0.0006820977142022107</v>
      </c>
      <c r="D302" s="113" t="s">
        <v>1344</v>
      </c>
      <c r="E302" s="113" t="b">
        <v>0</v>
      </c>
      <c r="F302" s="113" t="b">
        <v>0</v>
      </c>
      <c r="G302" s="113" t="b">
        <v>0</v>
      </c>
    </row>
    <row r="303" spans="1:7" ht="15">
      <c r="A303" s="115" t="s">
        <v>653</v>
      </c>
      <c r="B303" s="113">
        <v>4</v>
      </c>
      <c r="C303" s="117">
        <v>0.0006002645806778616</v>
      </c>
      <c r="D303" s="113" t="s">
        <v>1344</v>
      </c>
      <c r="E303" s="113" t="b">
        <v>0</v>
      </c>
      <c r="F303" s="113" t="b">
        <v>1</v>
      </c>
      <c r="G303" s="113" t="b">
        <v>0</v>
      </c>
    </row>
    <row r="304" spans="1:7" ht="15">
      <c r="A304" s="115" t="s">
        <v>654</v>
      </c>
      <c r="B304" s="113">
        <v>4</v>
      </c>
      <c r="C304" s="117">
        <v>0.0006820977142022107</v>
      </c>
      <c r="D304" s="113" t="s">
        <v>1344</v>
      </c>
      <c r="E304" s="113" t="b">
        <v>0</v>
      </c>
      <c r="F304" s="113" t="b">
        <v>0</v>
      </c>
      <c r="G304" s="113" t="b">
        <v>0</v>
      </c>
    </row>
    <row r="305" spans="1:7" ht="15">
      <c r="A305" s="115" t="s">
        <v>655</v>
      </c>
      <c r="B305" s="113">
        <v>4</v>
      </c>
      <c r="C305" s="117">
        <v>0.0007974350379655519</v>
      </c>
      <c r="D305" s="113" t="s">
        <v>1344</v>
      </c>
      <c r="E305" s="113" t="b">
        <v>0</v>
      </c>
      <c r="F305" s="113" t="b">
        <v>0</v>
      </c>
      <c r="G305" s="113" t="b">
        <v>0</v>
      </c>
    </row>
    <row r="306" spans="1:7" ht="15">
      <c r="A306" s="115" t="s">
        <v>656</v>
      </c>
      <c r="B306" s="113">
        <v>4</v>
      </c>
      <c r="C306" s="117">
        <v>0.0006002645806778616</v>
      </c>
      <c r="D306" s="113" t="s">
        <v>1344</v>
      </c>
      <c r="E306" s="113" t="b">
        <v>0</v>
      </c>
      <c r="F306" s="113" t="b">
        <v>0</v>
      </c>
      <c r="G306" s="113" t="b">
        <v>0</v>
      </c>
    </row>
    <row r="307" spans="1:7" ht="15">
      <c r="A307" s="115" t="s">
        <v>657</v>
      </c>
      <c r="B307" s="113">
        <v>4</v>
      </c>
      <c r="C307" s="117">
        <v>0.0006002645806778616</v>
      </c>
      <c r="D307" s="113" t="s">
        <v>1344</v>
      </c>
      <c r="E307" s="113" t="b">
        <v>0</v>
      </c>
      <c r="F307" s="113" t="b">
        <v>0</v>
      </c>
      <c r="G307" s="113" t="b">
        <v>0</v>
      </c>
    </row>
    <row r="308" spans="1:7" ht="15">
      <c r="A308" s="115" t="s">
        <v>658</v>
      </c>
      <c r="B308" s="113">
        <v>4</v>
      </c>
      <c r="C308" s="117">
        <v>0.0006820977142022107</v>
      </c>
      <c r="D308" s="113" t="s">
        <v>1344</v>
      </c>
      <c r="E308" s="113" t="b">
        <v>0</v>
      </c>
      <c r="F308" s="113" t="b">
        <v>0</v>
      </c>
      <c r="G308" s="113" t="b">
        <v>0</v>
      </c>
    </row>
    <row r="309" spans="1:7" ht="15">
      <c r="A309" s="115" t="s">
        <v>659</v>
      </c>
      <c r="B309" s="113">
        <v>4</v>
      </c>
      <c r="C309" s="117">
        <v>0.0009946054952532422</v>
      </c>
      <c r="D309" s="113" t="s">
        <v>1344</v>
      </c>
      <c r="E309" s="113" t="b">
        <v>0</v>
      </c>
      <c r="F309" s="113" t="b">
        <v>0</v>
      </c>
      <c r="G309" s="113" t="b">
        <v>0</v>
      </c>
    </row>
    <row r="310" spans="1:7" ht="15">
      <c r="A310" s="115" t="s">
        <v>660</v>
      </c>
      <c r="B310" s="113">
        <v>4</v>
      </c>
      <c r="C310" s="117">
        <v>0.0006002645806778616</v>
      </c>
      <c r="D310" s="113" t="s">
        <v>1344</v>
      </c>
      <c r="E310" s="113" t="b">
        <v>0</v>
      </c>
      <c r="F310" s="113" t="b">
        <v>0</v>
      </c>
      <c r="G310" s="113" t="b">
        <v>0</v>
      </c>
    </row>
    <row r="311" spans="1:7" ht="15">
      <c r="A311" s="115" t="s">
        <v>661</v>
      </c>
      <c r="B311" s="113">
        <v>4</v>
      </c>
      <c r="C311" s="117">
        <v>0.0006002645806778616</v>
      </c>
      <c r="D311" s="113" t="s">
        <v>1344</v>
      </c>
      <c r="E311" s="113" t="b">
        <v>0</v>
      </c>
      <c r="F311" s="113" t="b">
        <v>0</v>
      </c>
      <c r="G311" s="113" t="b">
        <v>0</v>
      </c>
    </row>
    <row r="312" spans="1:7" ht="15">
      <c r="A312" s="115" t="s">
        <v>662</v>
      </c>
      <c r="B312" s="113">
        <v>4</v>
      </c>
      <c r="C312" s="117">
        <v>0.0006820977142022107</v>
      </c>
      <c r="D312" s="113" t="s">
        <v>1344</v>
      </c>
      <c r="E312" s="113" t="b">
        <v>0</v>
      </c>
      <c r="F312" s="113" t="b">
        <v>0</v>
      </c>
      <c r="G312" s="113" t="b">
        <v>0</v>
      </c>
    </row>
    <row r="313" spans="1:7" ht="15">
      <c r="A313" s="115" t="s">
        <v>663</v>
      </c>
      <c r="B313" s="113">
        <v>4</v>
      </c>
      <c r="C313" s="117">
        <v>0.0006002645806778616</v>
      </c>
      <c r="D313" s="113" t="s">
        <v>1344</v>
      </c>
      <c r="E313" s="113" t="b">
        <v>0</v>
      </c>
      <c r="F313" s="113" t="b">
        <v>0</v>
      </c>
      <c r="G313" s="113" t="b">
        <v>0</v>
      </c>
    </row>
    <row r="314" spans="1:7" ht="15">
      <c r="A314" s="115" t="s">
        <v>664</v>
      </c>
      <c r="B314" s="113">
        <v>4</v>
      </c>
      <c r="C314" s="117">
        <v>0.0006002645806778616</v>
      </c>
      <c r="D314" s="113" t="s">
        <v>1344</v>
      </c>
      <c r="E314" s="113" t="b">
        <v>0</v>
      </c>
      <c r="F314" s="113" t="b">
        <v>0</v>
      </c>
      <c r="G314" s="113" t="b">
        <v>0</v>
      </c>
    </row>
    <row r="315" spans="1:7" ht="15">
      <c r="A315" s="115" t="s">
        <v>665</v>
      </c>
      <c r="B315" s="113">
        <v>4</v>
      </c>
      <c r="C315" s="117">
        <v>0.0007974350379655519</v>
      </c>
      <c r="D315" s="113" t="s">
        <v>1344</v>
      </c>
      <c r="E315" s="113" t="b">
        <v>0</v>
      </c>
      <c r="F315" s="113" t="b">
        <v>0</v>
      </c>
      <c r="G315" s="113" t="b">
        <v>0</v>
      </c>
    </row>
    <row r="316" spans="1:7" ht="15">
      <c r="A316" s="115" t="s">
        <v>666</v>
      </c>
      <c r="B316" s="113">
        <v>4</v>
      </c>
      <c r="C316" s="117">
        <v>0.0006002645806778616</v>
      </c>
      <c r="D316" s="113" t="s">
        <v>1344</v>
      </c>
      <c r="E316" s="113" t="b">
        <v>0</v>
      </c>
      <c r="F316" s="113" t="b">
        <v>0</v>
      </c>
      <c r="G316" s="113" t="b">
        <v>0</v>
      </c>
    </row>
    <row r="317" spans="1:7" ht="15">
      <c r="A317" s="115" t="s">
        <v>667</v>
      </c>
      <c r="B317" s="113">
        <v>4</v>
      </c>
      <c r="C317" s="117">
        <v>0.0006820977142022107</v>
      </c>
      <c r="D317" s="113" t="s">
        <v>1344</v>
      </c>
      <c r="E317" s="113" t="b">
        <v>0</v>
      </c>
      <c r="F317" s="113" t="b">
        <v>0</v>
      </c>
      <c r="G317" s="113" t="b">
        <v>0</v>
      </c>
    </row>
    <row r="318" spans="1:7" ht="15">
      <c r="A318" s="115" t="s">
        <v>668</v>
      </c>
      <c r="B318" s="113">
        <v>4</v>
      </c>
      <c r="C318" s="117">
        <v>0.0006002645806778616</v>
      </c>
      <c r="D318" s="113" t="s">
        <v>1344</v>
      </c>
      <c r="E318" s="113" t="b">
        <v>0</v>
      </c>
      <c r="F318" s="113" t="b">
        <v>0</v>
      </c>
      <c r="G318" s="113" t="b">
        <v>0</v>
      </c>
    </row>
    <row r="319" spans="1:7" ht="15">
      <c r="A319" s="115" t="s">
        <v>669</v>
      </c>
      <c r="B319" s="113">
        <v>4</v>
      </c>
      <c r="C319" s="117">
        <v>0.0006002645806778616</v>
      </c>
      <c r="D319" s="113" t="s">
        <v>1344</v>
      </c>
      <c r="E319" s="113" t="b">
        <v>0</v>
      </c>
      <c r="F319" s="113" t="b">
        <v>0</v>
      </c>
      <c r="G319" s="113" t="b">
        <v>0</v>
      </c>
    </row>
    <row r="320" spans="1:7" ht="15">
      <c r="A320" s="115" t="s">
        <v>670</v>
      </c>
      <c r="B320" s="113">
        <v>4</v>
      </c>
      <c r="C320" s="117">
        <v>0.0006002645806778616</v>
      </c>
      <c r="D320" s="113" t="s">
        <v>1344</v>
      </c>
      <c r="E320" s="113" t="b">
        <v>0</v>
      </c>
      <c r="F320" s="113" t="b">
        <v>0</v>
      </c>
      <c r="G320" s="113" t="b">
        <v>0</v>
      </c>
    </row>
    <row r="321" spans="1:7" ht="15">
      <c r="A321" s="115" t="s">
        <v>671</v>
      </c>
      <c r="B321" s="113">
        <v>4</v>
      </c>
      <c r="C321" s="117">
        <v>0.0006002645806778616</v>
      </c>
      <c r="D321" s="113" t="s">
        <v>1344</v>
      </c>
      <c r="E321" s="113" t="b">
        <v>0</v>
      </c>
      <c r="F321" s="113" t="b">
        <v>0</v>
      </c>
      <c r="G321" s="113" t="b">
        <v>0</v>
      </c>
    </row>
    <row r="322" spans="1:7" ht="15">
      <c r="A322" s="115" t="s">
        <v>672</v>
      </c>
      <c r="B322" s="113">
        <v>4</v>
      </c>
      <c r="C322" s="117">
        <v>0.0009946054952532422</v>
      </c>
      <c r="D322" s="113" t="s">
        <v>1344</v>
      </c>
      <c r="E322" s="113" t="b">
        <v>0</v>
      </c>
      <c r="F322" s="113" t="b">
        <v>0</v>
      </c>
      <c r="G322" s="113" t="b">
        <v>0</v>
      </c>
    </row>
    <row r="323" spans="1:7" ht="15">
      <c r="A323" s="115" t="s">
        <v>673</v>
      </c>
      <c r="B323" s="113">
        <v>4</v>
      </c>
      <c r="C323" s="117">
        <v>0.0009946054952532422</v>
      </c>
      <c r="D323" s="113" t="s">
        <v>1344</v>
      </c>
      <c r="E323" s="113" t="b">
        <v>0</v>
      </c>
      <c r="F323" s="113" t="b">
        <v>0</v>
      </c>
      <c r="G323" s="113" t="b">
        <v>0</v>
      </c>
    </row>
    <row r="324" spans="1:7" ht="15">
      <c r="A324" s="115" t="s">
        <v>674</v>
      </c>
      <c r="B324" s="113">
        <v>4</v>
      </c>
      <c r="C324" s="117">
        <v>0.0006820977142022107</v>
      </c>
      <c r="D324" s="113" t="s">
        <v>1344</v>
      </c>
      <c r="E324" s="113" t="b">
        <v>0</v>
      </c>
      <c r="F324" s="113" t="b">
        <v>0</v>
      </c>
      <c r="G324" s="113" t="b">
        <v>0</v>
      </c>
    </row>
    <row r="325" spans="1:7" ht="15">
      <c r="A325" s="115" t="s">
        <v>675</v>
      </c>
      <c r="B325" s="113">
        <v>4</v>
      </c>
      <c r="C325" s="117">
        <v>0.0006820977142022107</v>
      </c>
      <c r="D325" s="113" t="s">
        <v>1344</v>
      </c>
      <c r="E325" s="113" t="b">
        <v>0</v>
      </c>
      <c r="F325" s="113" t="b">
        <v>0</v>
      </c>
      <c r="G325" s="113" t="b">
        <v>0</v>
      </c>
    </row>
    <row r="326" spans="1:7" ht="15">
      <c r="A326" s="115" t="s">
        <v>676</v>
      </c>
      <c r="B326" s="113">
        <v>4</v>
      </c>
      <c r="C326" s="117">
        <v>0.0006820977142022107</v>
      </c>
      <c r="D326" s="113" t="s">
        <v>1344</v>
      </c>
      <c r="E326" s="113" t="b">
        <v>0</v>
      </c>
      <c r="F326" s="113" t="b">
        <v>0</v>
      </c>
      <c r="G326" s="113" t="b">
        <v>0</v>
      </c>
    </row>
    <row r="327" spans="1:7" ht="15">
      <c r="A327" s="115" t="s">
        <v>677</v>
      </c>
      <c r="B327" s="113">
        <v>4</v>
      </c>
      <c r="C327" s="117">
        <v>0.0006002645806778616</v>
      </c>
      <c r="D327" s="113" t="s">
        <v>1344</v>
      </c>
      <c r="E327" s="113" t="b">
        <v>1</v>
      </c>
      <c r="F327" s="113" t="b">
        <v>0</v>
      </c>
      <c r="G327" s="113" t="b">
        <v>0</v>
      </c>
    </row>
    <row r="328" spans="1:7" ht="15">
      <c r="A328" s="115" t="s">
        <v>678</v>
      </c>
      <c r="B328" s="113">
        <v>4</v>
      </c>
      <c r="C328" s="117">
        <v>0.0006820977142022107</v>
      </c>
      <c r="D328" s="113" t="s">
        <v>1344</v>
      </c>
      <c r="E328" s="113" t="b">
        <v>0</v>
      </c>
      <c r="F328" s="113" t="b">
        <v>0</v>
      </c>
      <c r="G328" s="113" t="b">
        <v>0</v>
      </c>
    </row>
    <row r="329" spans="1:7" ht="15">
      <c r="A329" s="115" t="s">
        <v>679</v>
      </c>
      <c r="B329" s="113">
        <v>4</v>
      </c>
      <c r="C329" s="117">
        <v>0.0006002645806778616</v>
      </c>
      <c r="D329" s="113" t="s">
        <v>1344</v>
      </c>
      <c r="E329" s="113" t="b">
        <v>0</v>
      </c>
      <c r="F329" s="113" t="b">
        <v>0</v>
      </c>
      <c r="G329" s="113" t="b">
        <v>0</v>
      </c>
    </row>
    <row r="330" spans="1:7" ht="15">
      <c r="A330" s="115" t="s">
        <v>680</v>
      </c>
      <c r="B330" s="113">
        <v>4</v>
      </c>
      <c r="C330" s="117">
        <v>0.0006820977142022107</v>
      </c>
      <c r="D330" s="113" t="s">
        <v>1344</v>
      </c>
      <c r="E330" s="113" t="b">
        <v>0</v>
      </c>
      <c r="F330" s="113" t="b">
        <v>0</v>
      </c>
      <c r="G330" s="113" t="b">
        <v>0</v>
      </c>
    </row>
    <row r="331" spans="1:7" ht="15">
      <c r="A331" s="115" t="s">
        <v>681</v>
      </c>
      <c r="B331" s="113">
        <v>4</v>
      </c>
      <c r="C331" s="117">
        <v>0.0006820977142022107</v>
      </c>
      <c r="D331" s="113" t="s">
        <v>1344</v>
      </c>
      <c r="E331" s="113" t="b">
        <v>0</v>
      </c>
      <c r="F331" s="113" t="b">
        <v>0</v>
      </c>
      <c r="G331" s="113" t="b">
        <v>0</v>
      </c>
    </row>
    <row r="332" spans="1:7" ht="15">
      <c r="A332" s="115" t="s">
        <v>682</v>
      </c>
      <c r="B332" s="113">
        <v>4</v>
      </c>
      <c r="C332" s="117">
        <v>0.0006002645806778616</v>
      </c>
      <c r="D332" s="113" t="s">
        <v>1344</v>
      </c>
      <c r="E332" s="113" t="b">
        <v>0</v>
      </c>
      <c r="F332" s="113" t="b">
        <v>0</v>
      </c>
      <c r="G332" s="113" t="b">
        <v>0</v>
      </c>
    </row>
    <row r="333" spans="1:7" ht="15">
      <c r="A333" s="115" t="s">
        <v>683</v>
      </c>
      <c r="B333" s="113">
        <v>4</v>
      </c>
      <c r="C333" s="117">
        <v>0.0006820977142022107</v>
      </c>
      <c r="D333" s="113" t="s">
        <v>1344</v>
      </c>
      <c r="E333" s="113" t="b">
        <v>0</v>
      </c>
      <c r="F333" s="113" t="b">
        <v>0</v>
      </c>
      <c r="G333" s="113" t="b">
        <v>0</v>
      </c>
    </row>
    <row r="334" spans="1:7" ht="15">
      <c r="A334" s="115" t="s">
        <v>684</v>
      </c>
      <c r="B334" s="113">
        <v>4</v>
      </c>
      <c r="C334" s="117">
        <v>0.0006820977142022107</v>
      </c>
      <c r="D334" s="113" t="s">
        <v>1344</v>
      </c>
      <c r="E334" s="113" t="b">
        <v>0</v>
      </c>
      <c r="F334" s="113" t="b">
        <v>0</v>
      </c>
      <c r="G334" s="113" t="b">
        <v>0</v>
      </c>
    </row>
    <row r="335" spans="1:7" ht="15">
      <c r="A335" s="115" t="s">
        <v>685</v>
      </c>
      <c r="B335" s="113">
        <v>4</v>
      </c>
      <c r="C335" s="117">
        <v>0.0006820977142022107</v>
      </c>
      <c r="D335" s="113" t="s">
        <v>1344</v>
      </c>
      <c r="E335" s="113" t="b">
        <v>0</v>
      </c>
      <c r="F335" s="113" t="b">
        <v>0</v>
      </c>
      <c r="G335" s="113" t="b">
        <v>0</v>
      </c>
    </row>
    <row r="336" spans="1:7" ht="15">
      <c r="A336" s="115" t="s">
        <v>686</v>
      </c>
      <c r="B336" s="113">
        <v>4</v>
      </c>
      <c r="C336" s="117">
        <v>0.0007974350379655519</v>
      </c>
      <c r="D336" s="113" t="s">
        <v>1344</v>
      </c>
      <c r="E336" s="113" t="b">
        <v>0</v>
      </c>
      <c r="F336" s="113" t="b">
        <v>0</v>
      </c>
      <c r="G336" s="113" t="b">
        <v>0</v>
      </c>
    </row>
    <row r="337" spans="1:7" ht="15">
      <c r="A337" s="115" t="s">
        <v>687</v>
      </c>
      <c r="B337" s="113">
        <v>4</v>
      </c>
      <c r="C337" s="117">
        <v>0.0006002645806778616</v>
      </c>
      <c r="D337" s="113" t="s">
        <v>1344</v>
      </c>
      <c r="E337" s="113" t="b">
        <v>0</v>
      </c>
      <c r="F337" s="113" t="b">
        <v>1</v>
      </c>
      <c r="G337" s="113" t="b">
        <v>0</v>
      </c>
    </row>
    <row r="338" spans="1:7" ht="15">
      <c r="A338" s="115" t="s">
        <v>688</v>
      </c>
      <c r="B338" s="113">
        <v>4</v>
      </c>
      <c r="C338" s="117">
        <v>0.0006820977142022107</v>
      </c>
      <c r="D338" s="113" t="s">
        <v>1344</v>
      </c>
      <c r="E338" s="113" t="b">
        <v>0</v>
      </c>
      <c r="F338" s="113" t="b">
        <v>0</v>
      </c>
      <c r="G338" s="113" t="b">
        <v>0</v>
      </c>
    </row>
    <row r="339" spans="1:7" ht="15">
      <c r="A339" s="115" t="s">
        <v>689</v>
      </c>
      <c r="B339" s="113">
        <v>4</v>
      </c>
      <c r="C339" s="117">
        <v>0.0006002645806778616</v>
      </c>
      <c r="D339" s="113" t="s">
        <v>1344</v>
      </c>
      <c r="E339" s="113" t="b">
        <v>0</v>
      </c>
      <c r="F339" s="113" t="b">
        <v>0</v>
      </c>
      <c r="G339" s="113" t="b">
        <v>0</v>
      </c>
    </row>
    <row r="340" spans="1:7" ht="15">
      <c r="A340" s="115" t="s">
        <v>690</v>
      </c>
      <c r="B340" s="113">
        <v>4</v>
      </c>
      <c r="C340" s="117">
        <v>0.0006820977142022107</v>
      </c>
      <c r="D340" s="113" t="s">
        <v>1344</v>
      </c>
      <c r="E340" s="113" t="b">
        <v>0</v>
      </c>
      <c r="F340" s="113" t="b">
        <v>1</v>
      </c>
      <c r="G340" s="113" t="b">
        <v>0</v>
      </c>
    </row>
    <row r="341" spans="1:7" ht="15">
      <c r="A341" s="115" t="s">
        <v>691</v>
      </c>
      <c r="B341" s="113">
        <v>4</v>
      </c>
      <c r="C341" s="117">
        <v>0.0006820977142022107</v>
      </c>
      <c r="D341" s="113" t="s">
        <v>1344</v>
      </c>
      <c r="E341" s="113" t="b">
        <v>0</v>
      </c>
      <c r="F341" s="113" t="b">
        <v>0</v>
      </c>
      <c r="G341" s="113" t="b">
        <v>0</v>
      </c>
    </row>
    <row r="342" spans="1:7" ht="15">
      <c r="A342" s="115" t="s">
        <v>692</v>
      </c>
      <c r="B342" s="113">
        <v>4</v>
      </c>
      <c r="C342" s="117">
        <v>0.0006002645806778616</v>
      </c>
      <c r="D342" s="113" t="s">
        <v>1344</v>
      </c>
      <c r="E342" s="113" t="b">
        <v>0</v>
      </c>
      <c r="F342" s="113" t="b">
        <v>0</v>
      </c>
      <c r="G342" s="113" t="b">
        <v>0</v>
      </c>
    </row>
    <row r="343" spans="1:7" ht="15">
      <c r="A343" s="115" t="s">
        <v>693</v>
      </c>
      <c r="B343" s="113">
        <v>4</v>
      </c>
      <c r="C343" s="117">
        <v>0.0006002645806778616</v>
      </c>
      <c r="D343" s="113" t="s">
        <v>1344</v>
      </c>
      <c r="E343" s="113" t="b">
        <v>0</v>
      </c>
      <c r="F343" s="113" t="b">
        <v>0</v>
      </c>
      <c r="G343" s="113" t="b">
        <v>0</v>
      </c>
    </row>
    <row r="344" spans="1:7" ht="15">
      <c r="A344" s="115" t="s">
        <v>694</v>
      </c>
      <c r="B344" s="113">
        <v>4</v>
      </c>
      <c r="C344" s="117">
        <v>0.0006820977142022107</v>
      </c>
      <c r="D344" s="113" t="s">
        <v>1344</v>
      </c>
      <c r="E344" s="113" t="b">
        <v>0</v>
      </c>
      <c r="F344" s="113" t="b">
        <v>0</v>
      </c>
      <c r="G344" s="113" t="b">
        <v>0</v>
      </c>
    </row>
    <row r="345" spans="1:7" ht="15">
      <c r="A345" s="115" t="s">
        <v>695</v>
      </c>
      <c r="B345" s="113">
        <v>4</v>
      </c>
      <c r="C345" s="117">
        <v>0.0006820977142022107</v>
      </c>
      <c r="D345" s="113" t="s">
        <v>1344</v>
      </c>
      <c r="E345" s="113" t="b">
        <v>0</v>
      </c>
      <c r="F345" s="113" t="b">
        <v>0</v>
      </c>
      <c r="G345" s="113" t="b">
        <v>0</v>
      </c>
    </row>
    <row r="346" spans="1:7" ht="15">
      <c r="A346" s="115" t="s">
        <v>696</v>
      </c>
      <c r="B346" s="113">
        <v>4</v>
      </c>
      <c r="C346" s="117">
        <v>0.0007974350379655519</v>
      </c>
      <c r="D346" s="113" t="s">
        <v>1344</v>
      </c>
      <c r="E346" s="113" t="b">
        <v>0</v>
      </c>
      <c r="F346" s="113" t="b">
        <v>0</v>
      </c>
      <c r="G346" s="113" t="b">
        <v>0</v>
      </c>
    </row>
    <row r="347" spans="1:7" ht="15">
      <c r="A347" s="115" t="s">
        <v>697</v>
      </c>
      <c r="B347" s="113">
        <v>4</v>
      </c>
      <c r="C347" s="117">
        <v>0.0007974350379655519</v>
      </c>
      <c r="D347" s="113" t="s">
        <v>1344</v>
      </c>
      <c r="E347" s="113" t="b">
        <v>0</v>
      </c>
      <c r="F347" s="113" t="b">
        <v>0</v>
      </c>
      <c r="G347" s="113" t="b">
        <v>0</v>
      </c>
    </row>
    <row r="348" spans="1:7" ht="15">
      <c r="A348" s="115" t="s">
        <v>698</v>
      </c>
      <c r="B348" s="113">
        <v>4</v>
      </c>
      <c r="C348" s="117">
        <v>0.0006820977142022107</v>
      </c>
      <c r="D348" s="113" t="s">
        <v>1344</v>
      </c>
      <c r="E348" s="113" t="b">
        <v>0</v>
      </c>
      <c r="F348" s="113" t="b">
        <v>0</v>
      </c>
      <c r="G348" s="113" t="b">
        <v>0</v>
      </c>
    </row>
    <row r="349" spans="1:7" ht="15">
      <c r="A349" s="115" t="s">
        <v>699</v>
      </c>
      <c r="B349" s="113">
        <v>4</v>
      </c>
      <c r="C349" s="117">
        <v>0.0007974350379655519</v>
      </c>
      <c r="D349" s="113" t="s">
        <v>1344</v>
      </c>
      <c r="E349" s="113" t="b">
        <v>0</v>
      </c>
      <c r="F349" s="113" t="b">
        <v>0</v>
      </c>
      <c r="G349" s="113" t="b">
        <v>0</v>
      </c>
    </row>
    <row r="350" spans="1:7" ht="15">
      <c r="A350" s="115" t="s">
        <v>700</v>
      </c>
      <c r="B350" s="113">
        <v>4</v>
      </c>
      <c r="C350" s="117">
        <v>0.0006002645806778616</v>
      </c>
      <c r="D350" s="113" t="s">
        <v>1344</v>
      </c>
      <c r="E350" s="113" t="b">
        <v>0</v>
      </c>
      <c r="F350" s="113" t="b">
        <v>0</v>
      </c>
      <c r="G350" s="113" t="b">
        <v>0</v>
      </c>
    </row>
    <row r="351" spans="1:7" ht="15">
      <c r="A351" s="115" t="s">
        <v>701</v>
      </c>
      <c r="B351" s="113">
        <v>4</v>
      </c>
      <c r="C351" s="117">
        <v>0.0006820977142022107</v>
      </c>
      <c r="D351" s="113" t="s">
        <v>1344</v>
      </c>
      <c r="E351" s="113" t="b">
        <v>0</v>
      </c>
      <c r="F351" s="113" t="b">
        <v>0</v>
      </c>
      <c r="G351" s="113" t="b">
        <v>0</v>
      </c>
    </row>
    <row r="352" spans="1:7" ht="15">
      <c r="A352" s="115" t="s">
        <v>702</v>
      </c>
      <c r="B352" s="113">
        <v>4</v>
      </c>
      <c r="C352" s="117">
        <v>0.0006002645806778616</v>
      </c>
      <c r="D352" s="113" t="s">
        <v>1344</v>
      </c>
      <c r="E352" s="113" t="b">
        <v>1</v>
      </c>
      <c r="F352" s="113" t="b">
        <v>0</v>
      </c>
      <c r="G352" s="113" t="b">
        <v>0</v>
      </c>
    </row>
    <row r="353" spans="1:7" ht="15">
      <c r="A353" s="115" t="s">
        <v>703</v>
      </c>
      <c r="B353" s="113">
        <v>4</v>
      </c>
      <c r="C353" s="117">
        <v>0.0007974350379655519</v>
      </c>
      <c r="D353" s="113" t="s">
        <v>1344</v>
      </c>
      <c r="E353" s="113" t="b">
        <v>0</v>
      </c>
      <c r="F353" s="113" t="b">
        <v>0</v>
      </c>
      <c r="G353" s="113" t="b">
        <v>0</v>
      </c>
    </row>
    <row r="354" spans="1:7" ht="15">
      <c r="A354" s="115" t="s">
        <v>704</v>
      </c>
      <c r="B354" s="113">
        <v>4</v>
      </c>
      <c r="C354" s="117">
        <v>0.0009946054952532422</v>
      </c>
      <c r="D354" s="113" t="s">
        <v>1344</v>
      </c>
      <c r="E354" s="113" t="b">
        <v>0</v>
      </c>
      <c r="F354" s="113" t="b">
        <v>0</v>
      </c>
      <c r="G354" s="113" t="b">
        <v>0</v>
      </c>
    </row>
    <row r="355" spans="1:7" ht="15">
      <c r="A355" s="115" t="s">
        <v>705</v>
      </c>
      <c r="B355" s="113">
        <v>4</v>
      </c>
      <c r="C355" s="117">
        <v>0.0007974350379655519</v>
      </c>
      <c r="D355" s="113" t="s">
        <v>1344</v>
      </c>
      <c r="E355" s="113" t="b">
        <v>0</v>
      </c>
      <c r="F355" s="113" t="b">
        <v>1</v>
      </c>
      <c r="G355" s="113" t="b">
        <v>0</v>
      </c>
    </row>
    <row r="356" spans="1:7" ht="15">
      <c r="A356" s="115" t="s">
        <v>706</v>
      </c>
      <c r="B356" s="113">
        <v>4</v>
      </c>
      <c r="C356" s="117">
        <v>0.0006002645806778616</v>
      </c>
      <c r="D356" s="113" t="s">
        <v>1344</v>
      </c>
      <c r="E356" s="113" t="b">
        <v>0</v>
      </c>
      <c r="F356" s="113" t="b">
        <v>0</v>
      </c>
      <c r="G356" s="113" t="b">
        <v>0</v>
      </c>
    </row>
    <row r="357" spans="1:7" ht="15">
      <c r="A357" s="115" t="s">
        <v>707</v>
      </c>
      <c r="B357" s="113">
        <v>4</v>
      </c>
      <c r="C357" s="117">
        <v>0.0006820977142022107</v>
      </c>
      <c r="D357" s="113" t="s">
        <v>1344</v>
      </c>
      <c r="E357" s="113" t="b">
        <v>0</v>
      </c>
      <c r="F357" s="113" t="b">
        <v>0</v>
      </c>
      <c r="G357" s="113" t="b">
        <v>0</v>
      </c>
    </row>
    <row r="358" spans="1:7" ht="15">
      <c r="A358" s="115" t="s">
        <v>708</v>
      </c>
      <c r="B358" s="113">
        <v>4</v>
      </c>
      <c r="C358" s="117">
        <v>0.0009946054952532422</v>
      </c>
      <c r="D358" s="113" t="s">
        <v>1344</v>
      </c>
      <c r="E358" s="113" t="b">
        <v>0</v>
      </c>
      <c r="F358" s="113" t="b">
        <v>0</v>
      </c>
      <c r="G358" s="113" t="b">
        <v>0</v>
      </c>
    </row>
    <row r="359" spans="1:7" ht="15">
      <c r="A359" s="115" t="s">
        <v>709</v>
      </c>
      <c r="B359" s="113">
        <v>4</v>
      </c>
      <c r="C359" s="117">
        <v>0.0009946054952532422</v>
      </c>
      <c r="D359" s="113" t="s">
        <v>1344</v>
      </c>
      <c r="E359" s="113" t="b">
        <v>0</v>
      </c>
      <c r="F359" s="113" t="b">
        <v>0</v>
      </c>
      <c r="G359" s="113" t="b">
        <v>0</v>
      </c>
    </row>
    <row r="360" spans="1:7" ht="15">
      <c r="A360" s="115" t="s">
        <v>710</v>
      </c>
      <c r="B360" s="113">
        <v>4</v>
      </c>
      <c r="C360" s="117">
        <v>0.0007974350379655519</v>
      </c>
      <c r="D360" s="113" t="s">
        <v>1344</v>
      </c>
      <c r="E360" s="113" t="b">
        <v>0</v>
      </c>
      <c r="F360" s="113" t="b">
        <v>0</v>
      </c>
      <c r="G360" s="113" t="b">
        <v>0</v>
      </c>
    </row>
    <row r="361" spans="1:7" ht="15">
      <c r="A361" s="115" t="s">
        <v>711</v>
      </c>
      <c r="B361" s="113">
        <v>4</v>
      </c>
      <c r="C361" s="117">
        <v>0.0007974350379655519</v>
      </c>
      <c r="D361" s="113" t="s">
        <v>1344</v>
      </c>
      <c r="E361" s="113" t="b">
        <v>0</v>
      </c>
      <c r="F361" s="113" t="b">
        <v>0</v>
      </c>
      <c r="G361" s="113" t="b">
        <v>0</v>
      </c>
    </row>
    <row r="362" spans="1:7" ht="15">
      <c r="A362" s="115" t="s">
        <v>712</v>
      </c>
      <c r="B362" s="113">
        <v>4</v>
      </c>
      <c r="C362" s="117">
        <v>0.0006820977142022107</v>
      </c>
      <c r="D362" s="113" t="s">
        <v>1344</v>
      </c>
      <c r="E362" s="113" t="b">
        <v>0</v>
      </c>
      <c r="F362" s="113" t="b">
        <v>0</v>
      </c>
      <c r="G362" s="113" t="b">
        <v>0</v>
      </c>
    </row>
    <row r="363" spans="1:7" ht="15">
      <c r="A363" s="115" t="s">
        <v>713</v>
      </c>
      <c r="B363" s="113">
        <v>4</v>
      </c>
      <c r="C363" s="117">
        <v>0.0007974350379655519</v>
      </c>
      <c r="D363" s="113" t="s">
        <v>1344</v>
      </c>
      <c r="E363" s="113" t="b">
        <v>0</v>
      </c>
      <c r="F363" s="113" t="b">
        <v>0</v>
      </c>
      <c r="G363" s="113" t="b">
        <v>0</v>
      </c>
    </row>
    <row r="364" spans="1:7" ht="15">
      <c r="A364" s="115" t="s">
        <v>714</v>
      </c>
      <c r="B364" s="113">
        <v>4</v>
      </c>
      <c r="C364" s="117">
        <v>0.0006820977142022107</v>
      </c>
      <c r="D364" s="113" t="s">
        <v>1344</v>
      </c>
      <c r="E364" s="113" t="b">
        <v>1</v>
      </c>
      <c r="F364" s="113" t="b">
        <v>0</v>
      </c>
      <c r="G364" s="113" t="b">
        <v>0</v>
      </c>
    </row>
    <row r="365" spans="1:7" ht="15">
      <c r="A365" s="115" t="s">
        <v>715</v>
      </c>
      <c r="B365" s="113">
        <v>4</v>
      </c>
      <c r="C365" s="117">
        <v>0.0007974350379655519</v>
      </c>
      <c r="D365" s="113" t="s">
        <v>1344</v>
      </c>
      <c r="E365" s="113" t="b">
        <v>0</v>
      </c>
      <c r="F365" s="113" t="b">
        <v>0</v>
      </c>
      <c r="G365" s="113" t="b">
        <v>0</v>
      </c>
    </row>
    <row r="366" spans="1:7" ht="15">
      <c r="A366" s="115" t="s">
        <v>716</v>
      </c>
      <c r="B366" s="113">
        <v>4</v>
      </c>
      <c r="C366" s="117">
        <v>0.0009946054952532422</v>
      </c>
      <c r="D366" s="113" t="s">
        <v>1344</v>
      </c>
      <c r="E366" s="113" t="b">
        <v>0</v>
      </c>
      <c r="F366" s="113" t="b">
        <v>0</v>
      </c>
      <c r="G366" s="113" t="b">
        <v>0</v>
      </c>
    </row>
    <row r="367" spans="1:7" ht="15">
      <c r="A367" s="115" t="s">
        <v>717</v>
      </c>
      <c r="B367" s="113">
        <v>4</v>
      </c>
      <c r="C367" s="117">
        <v>0.0007974350379655519</v>
      </c>
      <c r="D367" s="113" t="s">
        <v>1344</v>
      </c>
      <c r="E367" s="113" t="b">
        <v>0</v>
      </c>
      <c r="F367" s="113" t="b">
        <v>0</v>
      </c>
      <c r="G367" s="113" t="b">
        <v>0</v>
      </c>
    </row>
    <row r="368" spans="1:7" ht="15">
      <c r="A368" s="115" t="s">
        <v>718</v>
      </c>
      <c r="B368" s="113">
        <v>3</v>
      </c>
      <c r="C368" s="117">
        <v>0.000511573285651658</v>
      </c>
      <c r="D368" s="113" t="s">
        <v>1344</v>
      </c>
      <c r="E368" s="113" t="b">
        <v>0</v>
      </c>
      <c r="F368" s="113" t="b">
        <v>1</v>
      </c>
      <c r="G368" s="113" t="b">
        <v>0</v>
      </c>
    </row>
    <row r="369" spans="1:7" ht="15">
      <c r="A369" s="115" t="s">
        <v>719</v>
      </c>
      <c r="B369" s="113">
        <v>3</v>
      </c>
      <c r="C369" s="117">
        <v>0.0007459541214399316</v>
      </c>
      <c r="D369" s="113" t="s">
        <v>1344</v>
      </c>
      <c r="E369" s="113" t="b">
        <v>0</v>
      </c>
      <c r="F369" s="113" t="b">
        <v>0</v>
      </c>
      <c r="G369" s="113" t="b">
        <v>0</v>
      </c>
    </row>
    <row r="370" spans="1:7" ht="15">
      <c r="A370" s="115" t="s">
        <v>720</v>
      </c>
      <c r="B370" s="113">
        <v>3</v>
      </c>
      <c r="C370" s="117">
        <v>0.0007459541214399316</v>
      </c>
      <c r="D370" s="113" t="s">
        <v>1344</v>
      </c>
      <c r="E370" s="113" t="b">
        <v>0</v>
      </c>
      <c r="F370" s="113" t="b">
        <v>1</v>
      </c>
      <c r="G370" s="113" t="b">
        <v>0</v>
      </c>
    </row>
    <row r="371" spans="1:7" ht="15">
      <c r="A371" s="115" t="s">
        <v>721</v>
      </c>
      <c r="B371" s="113">
        <v>3</v>
      </c>
      <c r="C371" s="117">
        <v>0.000511573285651658</v>
      </c>
      <c r="D371" s="113" t="s">
        <v>1344</v>
      </c>
      <c r="E371" s="113" t="b">
        <v>0</v>
      </c>
      <c r="F371" s="113" t="b">
        <v>0</v>
      </c>
      <c r="G371" s="113" t="b">
        <v>0</v>
      </c>
    </row>
    <row r="372" spans="1:7" ht="15">
      <c r="A372" s="115" t="s">
        <v>722</v>
      </c>
      <c r="B372" s="113">
        <v>3</v>
      </c>
      <c r="C372" s="117">
        <v>0.0007459541214399316</v>
      </c>
      <c r="D372" s="113" t="s">
        <v>1344</v>
      </c>
      <c r="E372" s="113" t="b">
        <v>0</v>
      </c>
      <c r="F372" s="113" t="b">
        <v>0</v>
      </c>
      <c r="G372" s="113" t="b">
        <v>0</v>
      </c>
    </row>
    <row r="373" spans="1:7" ht="15">
      <c r="A373" s="115" t="s">
        <v>723</v>
      </c>
      <c r="B373" s="113">
        <v>3</v>
      </c>
      <c r="C373" s="117">
        <v>0.000511573285651658</v>
      </c>
      <c r="D373" s="113" t="s">
        <v>1344</v>
      </c>
      <c r="E373" s="113" t="b">
        <v>0</v>
      </c>
      <c r="F373" s="113" t="b">
        <v>0</v>
      </c>
      <c r="G373" s="113" t="b">
        <v>0</v>
      </c>
    </row>
    <row r="374" spans="1:7" ht="15">
      <c r="A374" s="115" t="s">
        <v>724</v>
      </c>
      <c r="B374" s="113">
        <v>3</v>
      </c>
      <c r="C374" s="117">
        <v>0.000511573285651658</v>
      </c>
      <c r="D374" s="113" t="s">
        <v>1344</v>
      </c>
      <c r="E374" s="113" t="b">
        <v>1</v>
      </c>
      <c r="F374" s="113" t="b">
        <v>0</v>
      </c>
      <c r="G374" s="113" t="b">
        <v>0</v>
      </c>
    </row>
    <row r="375" spans="1:7" ht="15">
      <c r="A375" s="115" t="s">
        <v>725</v>
      </c>
      <c r="B375" s="113">
        <v>3</v>
      </c>
      <c r="C375" s="117">
        <v>0.000511573285651658</v>
      </c>
      <c r="D375" s="113" t="s">
        <v>1344</v>
      </c>
      <c r="E375" s="113" t="b">
        <v>0</v>
      </c>
      <c r="F375" s="113" t="b">
        <v>0</v>
      </c>
      <c r="G375" s="113" t="b">
        <v>0</v>
      </c>
    </row>
    <row r="376" spans="1:7" ht="15">
      <c r="A376" s="115" t="s">
        <v>726</v>
      </c>
      <c r="B376" s="113">
        <v>3</v>
      </c>
      <c r="C376" s="117">
        <v>0.000511573285651658</v>
      </c>
      <c r="D376" s="113" t="s">
        <v>1344</v>
      </c>
      <c r="E376" s="113" t="b">
        <v>0</v>
      </c>
      <c r="F376" s="113" t="b">
        <v>0</v>
      </c>
      <c r="G376" s="113" t="b">
        <v>0</v>
      </c>
    </row>
    <row r="377" spans="1:7" ht="15">
      <c r="A377" s="115" t="s">
        <v>727</v>
      </c>
      <c r="B377" s="113">
        <v>3</v>
      </c>
      <c r="C377" s="117">
        <v>0.0005980762784741639</v>
      </c>
      <c r="D377" s="113" t="s">
        <v>1344</v>
      </c>
      <c r="E377" s="113" t="b">
        <v>0</v>
      </c>
      <c r="F377" s="113" t="b">
        <v>0</v>
      </c>
      <c r="G377" s="113" t="b">
        <v>0</v>
      </c>
    </row>
    <row r="378" spans="1:7" ht="15">
      <c r="A378" s="115" t="s">
        <v>728</v>
      </c>
      <c r="B378" s="113">
        <v>3</v>
      </c>
      <c r="C378" s="117">
        <v>0.0007459541214399316</v>
      </c>
      <c r="D378" s="113" t="s">
        <v>1344</v>
      </c>
      <c r="E378" s="113" t="b">
        <v>0</v>
      </c>
      <c r="F378" s="113" t="b">
        <v>1</v>
      </c>
      <c r="G378" s="113" t="b">
        <v>0</v>
      </c>
    </row>
    <row r="379" spans="1:7" ht="15">
      <c r="A379" s="115" t="s">
        <v>729</v>
      </c>
      <c r="B379" s="113">
        <v>3</v>
      </c>
      <c r="C379" s="117">
        <v>0.000511573285651658</v>
      </c>
      <c r="D379" s="113" t="s">
        <v>1344</v>
      </c>
      <c r="E379" s="113" t="b">
        <v>0</v>
      </c>
      <c r="F379" s="113" t="b">
        <v>0</v>
      </c>
      <c r="G379" s="113" t="b">
        <v>0</v>
      </c>
    </row>
    <row r="380" spans="1:7" ht="15">
      <c r="A380" s="115" t="s">
        <v>730</v>
      </c>
      <c r="B380" s="113">
        <v>3</v>
      </c>
      <c r="C380" s="117">
        <v>0.000511573285651658</v>
      </c>
      <c r="D380" s="113" t="s">
        <v>1344</v>
      </c>
      <c r="E380" s="113" t="b">
        <v>0</v>
      </c>
      <c r="F380" s="113" t="b">
        <v>0</v>
      </c>
      <c r="G380" s="113" t="b">
        <v>0</v>
      </c>
    </row>
    <row r="381" spans="1:7" ht="15">
      <c r="A381" s="115" t="s">
        <v>731</v>
      </c>
      <c r="B381" s="113">
        <v>3</v>
      </c>
      <c r="C381" s="117">
        <v>0.0005980762784741639</v>
      </c>
      <c r="D381" s="113" t="s">
        <v>1344</v>
      </c>
      <c r="E381" s="113" t="b">
        <v>0</v>
      </c>
      <c r="F381" s="113" t="b">
        <v>0</v>
      </c>
      <c r="G381" s="113" t="b">
        <v>0</v>
      </c>
    </row>
    <row r="382" spans="1:7" ht="15">
      <c r="A382" s="115" t="s">
        <v>732</v>
      </c>
      <c r="B382" s="113">
        <v>3</v>
      </c>
      <c r="C382" s="117">
        <v>0.000511573285651658</v>
      </c>
      <c r="D382" s="113" t="s">
        <v>1344</v>
      </c>
      <c r="E382" s="113" t="b">
        <v>0</v>
      </c>
      <c r="F382" s="113" t="b">
        <v>0</v>
      </c>
      <c r="G382" s="113" t="b">
        <v>0</v>
      </c>
    </row>
    <row r="383" spans="1:7" ht="15">
      <c r="A383" s="115" t="s">
        <v>733</v>
      </c>
      <c r="B383" s="113">
        <v>3</v>
      </c>
      <c r="C383" s="117">
        <v>0.0005980762784741639</v>
      </c>
      <c r="D383" s="113" t="s">
        <v>1344</v>
      </c>
      <c r="E383" s="113" t="b">
        <v>0</v>
      </c>
      <c r="F383" s="113" t="b">
        <v>0</v>
      </c>
      <c r="G383" s="113" t="b">
        <v>0</v>
      </c>
    </row>
    <row r="384" spans="1:7" ht="15">
      <c r="A384" s="115" t="s">
        <v>734</v>
      </c>
      <c r="B384" s="113">
        <v>3</v>
      </c>
      <c r="C384" s="117">
        <v>0.000511573285651658</v>
      </c>
      <c r="D384" s="113" t="s">
        <v>1344</v>
      </c>
      <c r="E384" s="113" t="b">
        <v>0</v>
      </c>
      <c r="F384" s="113" t="b">
        <v>0</v>
      </c>
      <c r="G384" s="113" t="b">
        <v>0</v>
      </c>
    </row>
    <row r="385" spans="1:7" ht="15">
      <c r="A385" s="115" t="s">
        <v>735</v>
      </c>
      <c r="B385" s="113">
        <v>3</v>
      </c>
      <c r="C385" s="117">
        <v>0.0005980762784741639</v>
      </c>
      <c r="D385" s="113" t="s">
        <v>1344</v>
      </c>
      <c r="E385" s="113" t="b">
        <v>0</v>
      </c>
      <c r="F385" s="113" t="b">
        <v>0</v>
      </c>
      <c r="G385" s="113" t="b">
        <v>0</v>
      </c>
    </row>
    <row r="386" spans="1:7" ht="15">
      <c r="A386" s="115" t="s">
        <v>736</v>
      </c>
      <c r="B386" s="113">
        <v>3</v>
      </c>
      <c r="C386" s="117">
        <v>0.000511573285651658</v>
      </c>
      <c r="D386" s="113" t="s">
        <v>1344</v>
      </c>
      <c r="E386" s="113" t="b">
        <v>0</v>
      </c>
      <c r="F386" s="113" t="b">
        <v>0</v>
      </c>
      <c r="G386" s="113" t="b">
        <v>0</v>
      </c>
    </row>
    <row r="387" spans="1:7" ht="15">
      <c r="A387" s="115" t="s">
        <v>737</v>
      </c>
      <c r="B387" s="113">
        <v>3</v>
      </c>
      <c r="C387" s="117">
        <v>0.000511573285651658</v>
      </c>
      <c r="D387" s="113" t="s">
        <v>1344</v>
      </c>
      <c r="E387" s="113" t="b">
        <v>0</v>
      </c>
      <c r="F387" s="113" t="b">
        <v>0</v>
      </c>
      <c r="G387" s="113" t="b">
        <v>0</v>
      </c>
    </row>
    <row r="388" spans="1:7" ht="15">
      <c r="A388" s="115" t="s">
        <v>738</v>
      </c>
      <c r="B388" s="113">
        <v>3</v>
      </c>
      <c r="C388" s="117">
        <v>0.000511573285651658</v>
      </c>
      <c r="D388" s="113" t="s">
        <v>1344</v>
      </c>
      <c r="E388" s="113" t="b">
        <v>0</v>
      </c>
      <c r="F388" s="113" t="b">
        <v>0</v>
      </c>
      <c r="G388" s="113" t="b">
        <v>0</v>
      </c>
    </row>
    <row r="389" spans="1:7" ht="15">
      <c r="A389" s="115" t="s">
        <v>739</v>
      </c>
      <c r="B389" s="113">
        <v>3</v>
      </c>
      <c r="C389" s="117">
        <v>0.000511573285651658</v>
      </c>
      <c r="D389" s="113" t="s">
        <v>1344</v>
      </c>
      <c r="E389" s="113" t="b">
        <v>0</v>
      </c>
      <c r="F389" s="113" t="b">
        <v>0</v>
      </c>
      <c r="G389" s="113" t="b">
        <v>0</v>
      </c>
    </row>
    <row r="390" spans="1:7" ht="15">
      <c r="A390" s="115" t="s">
        <v>740</v>
      </c>
      <c r="B390" s="113">
        <v>3</v>
      </c>
      <c r="C390" s="117">
        <v>0.000511573285651658</v>
      </c>
      <c r="D390" s="113" t="s">
        <v>1344</v>
      </c>
      <c r="E390" s="113" t="b">
        <v>0</v>
      </c>
      <c r="F390" s="113" t="b">
        <v>0</v>
      </c>
      <c r="G390" s="113" t="b">
        <v>0</v>
      </c>
    </row>
    <row r="391" spans="1:7" ht="15">
      <c r="A391" s="115" t="s">
        <v>741</v>
      </c>
      <c r="B391" s="113">
        <v>3</v>
      </c>
      <c r="C391" s="117">
        <v>0.000511573285651658</v>
      </c>
      <c r="D391" s="113" t="s">
        <v>1344</v>
      </c>
      <c r="E391" s="113" t="b">
        <v>0</v>
      </c>
      <c r="F391" s="113" t="b">
        <v>0</v>
      </c>
      <c r="G391" s="113" t="b">
        <v>0</v>
      </c>
    </row>
    <row r="392" spans="1:7" ht="15">
      <c r="A392" s="115" t="s">
        <v>742</v>
      </c>
      <c r="B392" s="113">
        <v>3</v>
      </c>
      <c r="C392" s="117">
        <v>0.000511573285651658</v>
      </c>
      <c r="D392" s="113" t="s">
        <v>1344</v>
      </c>
      <c r="E392" s="113" t="b">
        <v>0</v>
      </c>
      <c r="F392" s="113" t="b">
        <v>0</v>
      </c>
      <c r="G392" s="113" t="b">
        <v>0</v>
      </c>
    </row>
    <row r="393" spans="1:7" ht="15">
      <c r="A393" s="115" t="s">
        <v>743</v>
      </c>
      <c r="B393" s="113">
        <v>3</v>
      </c>
      <c r="C393" s="117">
        <v>0.000511573285651658</v>
      </c>
      <c r="D393" s="113" t="s">
        <v>1344</v>
      </c>
      <c r="E393" s="113" t="b">
        <v>0</v>
      </c>
      <c r="F393" s="113" t="b">
        <v>0</v>
      </c>
      <c r="G393" s="113" t="b">
        <v>0</v>
      </c>
    </row>
    <row r="394" spans="1:7" ht="15">
      <c r="A394" s="115" t="s">
        <v>744</v>
      </c>
      <c r="B394" s="113">
        <v>3</v>
      </c>
      <c r="C394" s="117">
        <v>0.000511573285651658</v>
      </c>
      <c r="D394" s="113" t="s">
        <v>1344</v>
      </c>
      <c r="E394" s="113" t="b">
        <v>0</v>
      </c>
      <c r="F394" s="113" t="b">
        <v>0</v>
      </c>
      <c r="G394" s="113" t="b">
        <v>0</v>
      </c>
    </row>
    <row r="395" spans="1:7" ht="15">
      <c r="A395" s="115" t="s">
        <v>745</v>
      </c>
      <c r="B395" s="113">
        <v>3</v>
      </c>
      <c r="C395" s="117">
        <v>0.000511573285651658</v>
      </c>
      <c r="D395" s="113" t="s">
        <v>1344</v>
      </c>
      <c r="E395" s="113" t="b">
        <v>0</v>
      </c>
      <c r="F395" s="113" t="b">
        <v>0</v>
      </c>
      <c r="G395" s="113" t="b">
        <v>0</v>
      </c>
    </row>
    <row r="396" spans="1:7" ht="15">
      <c r="A396" s="115" t="s">
        <v>746</v>
      </c>
      <c r="B396" s="113">
        <v>3</v>
      </c>
      <c r="C396" s="117">
        <v>0.000511573285651658</v>
      </c>
      <c r="D396" s="113" t="s">
        <v>1344</v>
      </c>
      <c r="E396" s="113" t="b">
        <v>0</v>
      </c>
      <c r="F396" s="113" t="b">
        <v>0</v>
      </c>
      <c r="G396" s="113" t="b">
        <v>0</v>
      </c>
    </row>
    <row r="397" spans="1:7" ht="15">
      <c r="A397" s="115" t="s">
        <v>747</v>
      </c>
      <c r="B397" s="113">
        <v>3</v>
      </c>
      <c r="C397" s="117">
        <v>0.000511573285651658</v>
      </c>
      <c r="D397" s="113" t="s">
        <v>1344</v>
      </c>
      <c r="E397" s="113" t="b">
        <v>0</v>
      </c>
      <c r="F397" s="113" t="b">
        <v>0</v>
      </c>
      <c r="G397" s="113" t="b">
        <v>0</v>
      </c>
    </row>
    <row r="398" spans="1:7" ht="15">
      <c r="A398" s="115" t="s">
        <v>748</v>
      </c>
      <c r="B398" s="113">
        <v>3</v>
      </c>
      <c r="C398" s="117">
        <v>0.0005980762784741639</v>
      </c>
      <c r="D398" s="113" t="s">
        <v>1344</v>
      </c>
      <c r="E398" s="113" t="b">
        <v>0</v>
      </c>
      <c r="F398" s="113" t="b">
        <v>0</v>
      </c>
      <c r="G398" s="113" t="b">
        <v>0</v>
      </c>
    </row>
    <row r="399" spans="1:7" ht="15">
      <c r="A399" s="115" t="s">
        <v>749</v>
      </c>
      <c r="B399" s="113">
        <v>3</v>
      </c>
      <c r="C399" s="117">
        <v>0.000511573285651658</v>
      </c>
      <c r="D399" s="113" t="s">
        <v>1344</v>
      </c>
      <c r="E399" s="113" t="b">
        <v>0</v>
      </c>
      <c r="F399" s="113" t="b">
        <v>0</v>
      </c>
      <c r="G399" s="113" t="b">
        <v>0</v>
      </c>
    </row>
    <row r="400" spans="1:7" ht="15">
      <c r="A400" s="115" t="s">
        <v>750</v>
      </c>
      <c r="B400" s="113">
        <v>3</v>
      </c>
      <c r="C400" s="117">
        <v>0.000511573285651658</v>
      </c>
      <c r="D400" s="113" t="s">
        <v>1344</v>
      </c>
      <c r="E400" s="113" t="b">
        <v>0</v>
      </c>
      <c r="F400" s="113" t="b">
        <v>0</v>
      </c>
      <c r="G400" s="113" t="b">
        <v>0</v>
      </c>
    </row>
    <row r="401" spans="1:7" ht="15">
      <c r="A401" s="115" t="s">
        <v>751</v>
      </c>
      <c r="B401" s="113">
        <v>3</v>
      </c>
      <c r="C401" s="117">
        <v>0.000511573285651658</v>
      </c>
      <c r="D401" s="113" t="s">
        <v>1344</v>
      </c>
      <c r="E401" s="113" t="b">
        <v>0</v>
      </c>
      <c r="F401" s="113" t="b">
        <v>0</v>
      </c>
      <c r="G401" s="113" t="b">
        <v>0</v>
      </c>
    </row>
    <row r="402" spans="1:7" ht="15">
      <c r="A402" s="115" t="s">
        <v>752</v>
      </c>
      <c r="B402" s="113">
        <v>3</v>
      </c>
      <c r="C402" s="117">
        <v>0.000511573285651658</v>
      </c>
      <c r="D402" s="113" t="s">
        <v>1344</v>
      </c>
      <c r="E402" s="113" t="b">
        <v>0</v>
      </c>
      <c r="F402" s="113" t="b">
        <v>0</v>
      </c>
      <c r="G402" s="113" t="b">
        <v>0</v>
      </c>
    </row>
    <row r="403" spans="1:7" ht="15">
      <c r="A403" s="115" t="s">
        <v>753</v>
      </c>
      <c r="B403" s="113">
        <v>3</v>
      </c>
      <c r="C403" s="117">
        <v>0.000511573285651658</v>
      </c>
      <c r="D403" s="113" t="s">
        <v>1344</v>
      </c>
      <c r="E403" s="113" t="b">
        <v>0</v>
      </c>
      <c r="F403" s="113" t="b">
        <v>0</v>
      </c>
      <c r="G403" s="113" t="b">
        <v>0</v>
      </c>
    </row>
    <row r="404" spans="1:7" ht="15">
      <c r="A404" s="115" t="s">
        <v>754</v>
      </c>
      <c r="B404" s="113">
        <v>3</v>
      </c>
      <c r="C404" s="117">
        <v>0.000511573285651658</v>
      </c>
      <c r="D404" s="113" t="s">
        <v>1344</v>
      </c>
      <c r="E404" s="113" t="b">
        <v>0</v>
      </c>
      <c r="F404" s="113" t="b">
        <v>0</v>
      </c>
      <c r="G404" s="113" t="b">
        <v>0</v>
      </c>
    </row>
    <row r="405" spans="1:7" ht="15">
      <c r="A405" s="115" t="s">
        <v>755</v>
      </c>
      <c r="B405" s="113">
        <v>3</v>
      </c>
      <c r="C405" s="117">
        <v>0.000511573285651658</v>
      </c>
      <c r="D405" s="113" t="s">
        <v>1344</v>
      </c>
      <c r="E405" s="113" t="b">
        <v>0</v>
      </c>
      <c r="F405" s="113" t="b">
        <v>0</v>
      </c>
      <c r="G405" s="113" t="b">
        <v>0</v>
      </c>
    </row>
    <row r="406" spans="1:7" ht="15">
      <c r="A406" s="115" t="s">
        <v>756</v>
      </c>
      <c r="B406" s="113">
        <v>3</v>
      </c>
      <c r="C406" s="117">
        <v>0.0005980762784741639</v>
      </c>
      <c r="D406" s="113" t="s">
        <v>1344</v>
      </c>
      <c r="E406" s="113" t="b">
        <v>0</v>
      </c>
      <c r="F406" s="113" t="b">
        <v>0</v>
      </c>
      <c r="G406" s="113" t="b">
        <v>0</v>
      </c>
    </row>
    <row r="407" spans="1:7" ht="15">
      <c r="A407" s="115" t="s">
        <v>757</v>
      </c>
      <c r="B407" s="113">
        <v>3</v>
      </c>
      <c r="C407" s="117">
        <v>0.000511573285651658</v>
      </c>
      <c r="D407" s="113" t="s">
        <v>1344</v>
      </c>
      <c r="E407" s="113" t="b">
        <v>1</v>
      </c>
      <c r="F407" s="113" t="b">
        <v>0</v>
      </c>
      <c r="G407" s="113" t="b">
        <v>0</v>
      </c>
    </row>
    <row r="408" spans="1:7" ht="15">
      <c r="A408" s="115" t="s">
        <v>758</v>
      </c>
      <c r="B408" s="113">
        <v>3</v>
      </c>
      <c r="C408" s="117">
        <v>0.000511573285651658</v>
      </c>
      <c r="D408" s="113" t="s">
        <v>1344</v>
      </c>
      <c r="E408" s="113" t="b">
        <v>0</v>
      </c>
      <c r="F408" s="113" t="b">
        <v>0</v>
      </c>
      <c r="G408" s="113" t="b">
        <v>0</v>
      </c>
    </row>
    <row r="409" spans="1:7" ht="15">
      <c r="A409" s="115" t="s">
        <v>759</v>
      </c>
      <c r="B409" s="113">
        <v>3</v>
      </c>
      <c r="C409" s="117">
        <v>0.0005980762784741639</v>
      </c>
      <c r="D409" s="113" t="s">
        <v>1344</v>
      </c>
      <c r="E409" s="113" t="b">
        <v>0</v>
      </c>
      <c r="F409" s="113" t="b">
        <v>0</v>
      </c>
      <c r="G409" s="113" t="b">
        <v>0</v>
      </c>
    </row>
    <row r="410" spans="1:7" ht="15">
      <c r="A410" s="115" t="s">
        <v>760</v>
      </c>
      <c r="B410" s="113">
        <v>3</v>
      </c>
      <c r="C410" s="117">
        <v>0.000511573285651658</v>
      </c>
      <c r="D410" s="113" t="s">
        <v>1344</v>
      </c>
      <c r="E410" s="113" t="b">
        <v>0</v>
      </c>
      <c r="F410" s="113" t="b">
        <v>0</v>
      </c>
      <c r="G410" s="113" t="b">
        <v>0</v>
      </c>
    </row>
    <row r="411" spans="1:7" ht="15">
      <c r="A411" s="115" t="s">
        <v>761</v>
      </c>
      <c r="B411" s="113">
        <v>3</v>
      </c>
      <c r="C411" s="117">
        <v>0.000511573285651658</v>
      </c>
      <c r="D411" s="113" t="s">
        <v>1344</v>
      </c>
      <c r="E411" s="113" t="b">
        <v>0</v>
      </c>
      <c r="F411" s="113" t="b">
        <v>0</v>
      </c>
      <c r="G411" s="113" t="b">
        <v>0</v>
      </c>
    </row>
    <row r="412" spans="1:7" ht="15">
      <c r="A412" s="115" t="s">
        <v>762</v>
      </c>
      <c r="B412" s="113">
        <v>3</v>
      </c>
      <c r="C412" s="117">
        <v>0.000511573285651658</v>
      </c>
      <c r="D412" s="113" t="s">
        <v>1344</v>
      </c>
      <c r="E412" s="113" t="b">
        <v>0</v>
      </c>
      <c r="F412" s="113" t="b">
        <v>0</v>
      </c>
      <c r="G412" s="113" t="b">
        <v>0</v>
      </c>
    </row>
    <row r="413" spans="1:7" ht="15">
      <c r="A413" s="115" t="s">
        <v>763</v>
      </c>
      <c r="B413" s="113">
        <v>3</v>
      </c>
      <c r="C413" s="117">
        <v>0.000511573285651658</v>
      </c>
      <c r="D413" s="113" t="s">
        <v>1344</v>
      </c>
      <c r="E413" s="113" t="b">
        <v>0</v>
      </c>
      <c r="F413" s="113" t="b">
        <v>0</v>
      </c>
      <c r="G413" s="113" t="b">
        <v>0</v>
      </c>
    </row>
    <row r="414" spans="1:7" ht="15">
      <c r="A414" s="115" t="s">
        <v>764</v>
      </c>
      <c r="B414" s="113">
        <v>3</v>
      </c>
      <c r="C414" s="117">
        <v>0.000511573285651658</v>
      </c>
      <c r="D414" s="113" t="s">
        <v>1344</v>
      </c>
      <c r="E414" s="113" t="b">
        <v>0</v>
      </c>
      <c r="F414" s="113" t="b">
        <v>0</v>
      </c>
      <c r="G414" s="113" t="b">
        <v>0</v>
      </c>
    </row>
    <row r="415" spans="1:7" ht="15">
      <c r="A415" s="115" t="s">
        <v>765</v>
      </c>
      <c r="B415" s="113">
        <v>3</v>
      </c>
      <c r="C415" s="117">
        <v>0.000511573285651658</v>
      </c>
      <c r="D415" s="113" t="s">
        <v>1344</v>
      </c>
      <c r="E415" s="113" t="b">
        <v>0</v>
      </c>
      <c r="F415" s="113" t="b">
        <v>0</v>
      </c>
      <c r="G415" s="113" t="b">
        <v>0</v>
      </c>
    </row>
    <row r="416" spans="1:7" ht="15">
      <c r="A416" s="115" t="s">
        <v>766</v>
      </c>
      <c r="B416" s="113">
        <v>3</v>
      </c>
      <c r="C416" s="117">
        <v>0.000511573285651658</v>
      </c>
      <c r="D416" s="113" t="s">
        <v>1344</v>
      </c>
      <c r="E416" s="113" t="b">
        <v>0</v>
      </c>
      <c r="F416" s="113" t="b">
        <v>0</v>
      </c>
      <c r="G416" s="113" t="b">
        <v>0</v>
      </c>
    </row>
    <row r="417" spans="1:7" ht="15">
      <c r="A417" s="115" t="s">
        <v>767</v>
      </c>
      <c r="B417" s="113">
        <v>3</v>
      </c>
      <c r="C417" s="117">
        <v>0.000511573285651658</v>
      </c>
      <c r="D417" s="113" t="s">
        <v>1344</v>
      </c>
      <c r="E417" s="113" t="b">
        <v>0</v>
      </c>
      <c r="F417" s="113" t="b">
        <v>0</v>
      </c>
      <c r="G417" s="113" t="b">
        <v>0</v>
      </c>
    </row>
    <row r="418" spans="1:7" ht="15">
      <c r="A418" s="115" t="s">
        <v>768</v>
      </c>
      <c r="B418" s="113">
        <v>3</v>
      </c>
      <c r="C418" s="117">
        <v>0.000511573285651658</v>
      </c>
      <c r="D418" s="113" t="s">
        <v>1344</v>
      </c>
      <c r="E418" s="113" t="b">
        <v>0</v>
      </c>
      <c r="F418" s="113" t="b">
        <v>0</v>
      </c>
      <c r="G418" s="113" t="b">
        <v>0</v>
      </c>
    </row>
    <row r="419" spans="1:7" ht="15">
      <c r="A419" s="115" t="s">
        <v>769</v>
      </c>
      <c r="B419" s="113">
        <v>3</v>
      </c>
      <c r="C419" s="117">
        <v>0.000511573285651658</v>
      </c>
      <c r="D419" s="113" t="s">
        <v>1344</v>
      </c>
      <c r="E419" s="113" t="b">
        <v>0</v>
      </c>
      <c r="F419" s="113" t="b">
        <v>0</v>
      </c>
      <c r="G419" s="113" t="b">
        <v>0</v>
      </c>
    </row>
    <row r="420" spans="1:7" ht="15">
      <c r="A420" s="115" t="s">
        <v>770</v>
      </c>
      <c r="B420" s="113">
        <v>3</v>
      </c>
      <c r="C420" s="117">
        <v>0.000511573285651658</v>
      </c>
      <c r="D420" s="113" t="s">
        <v>1344</v>
      </c>
      <c r="E420" s="113" t="b">
        <v>0</v>
      </c>
      <c r="F420" s="113" t="b">
        <v>0</v>
      </c>
      <c r="G420" s="113" t="b">
        <v>0</v>
      </c>
    </row>
    <row r="421" spans="1:7" ht="15">
      <c r="A421" s="115" t="s">
        <v>771</v>
      </c>
      <c r="B421" s="113">
        <v>3</v>
      </c>
      <c r="C421" s="117">
        <v>0.0005980762784741639</v>
      </c>
      <c r="D421" s="113" t="s">
        <v>1344</v>
      </c>
      <c r="E421" s="113" t="b">
        <v>0</v>
      </c>
      <c r="F421" s="113" t="b">
        <v>0</v>
      </c>
      <c r="G421" s="113" t="b">
        <v>0</v>
      </c>
    </row>
    <row r="422" spans="1:7" ht="15">
      <c r="A422" s="115" t="s">
        <v>772</v>
      </c>
      <c r="B422" s="113">
        <v>3</v>
      </c>
      <c r="C422" s="117">
        <v>0.000511573285651658</v>
      </c>
      <c r="D422" s="113" t="s">
        <v>1344</v>
      </c>
      <c r="E422" s="113" t="b">
        <v>0</v>
      </c>
      <c r="F422" s="113" t="b">
        <v>0</v>
      </c>
      <c r="G422" s="113" t="b">
        <v>0</v>
      </c>
    </row>
    <row r="423" spans="1:7" ht="15">
      <c r="A423" s="115" t="s">
        <v>773</v>
      </c>
      <c r="B423" s="113">
        <v>3</v>
      </c>
      <c r="C423" s="117">
        <v>0.000511573285651658</v>
      </c>
      <c r="D423" s="113" t="s">
        <v>1344</v>
      </c>
      <c r="E423" s="113" t="b">
        <v>0</v>
      </c>
      <c r="F423" s="113" t="b">
        <v>0</v>
      </c>
      <c r="G423" s="113" t="b">
        <v>0</v>
      </c>
    </row>
    <row r="424" spans="1:7" ht="15">
      <c r="A424" s="115" t="s">
        <v>774</v>
      </c>
      <c r="B424" s="113">
        <v>3</v>
      </c>
      <c r="C424" s="117">
        <v>0.0005980762784741639</v>
      </c>
      <c r="D424" s="113" t="s">
        <v>1344</v>
      </c>
      <c r="E424" s="113" t="b">
        <v>0</v>
      </c>
      <c r="F424" s="113" t="b">
        <v>0</v>
      </c>
      <c r="G424" s="113" t="b">
        <v>0</v>
      </c>
    </row>
    <row r="425" spans="1:7" ht="15">
      <c r="A425" s="115" t="s">
        <v>775</v>
      </c>
      <c r="B425" s="113">
        <v>3</v>
      </c>
      <c r="C425" s="117">
        <v>0.000511573285651658</v>
      </c>
      <c r="D425" s="113" t="s">
        <v>1344</v>
      </c>
      <c r="E425" s="113" t="b">
        <v>0</v>
      </c>
      <c r="F425" s="113" t="b">
        <v>0</v>
      </c>
      <c r="G425" s="113" t="b">
        <v>0</v>
      </c>
    </row>
    <row r="426" spans="1:7" ht="15">
      <c r="A426" s="115" t="s">
        <v>776</v>
      </c>
      <c r="B426" s="113">
        <v>3</v>
      </c>
      <c r="C426" s="117">
        <v>0.000511573285651658</v>
      </c>
      <c r="D426" s="113" t="s">
        <v>1344</v>
      </c>
      <c r="E426" s="113" t="b">
        <v>0</v>
      </c>
      <c r="F426" s="113" t="b">
        <v>0</v>
      </c>
      <c r="G426" s="113" t="b">
        <v>0</v>
      </c>
    </row>
    <row r="427" spans="1:7" ht="15">
      <c r="A427" s="115" t="s">
        <v>777</v>
      </c>
      <c r="B427" s="113">
        <v>3</v>
      </c>
      <c r="C427" s="117">
        <v>0.0005980762784741639</v>
      </c>
      <c r="D427" s="113" t="s">
        <v>1344</v>
      </c>
      <c r="E427" s="113" t="b">
        <v>0</v>
      </c>
      <c r="F427" s="113" t="b">
        <v>0</v>
      </c>
      <c r="G427" s="113" t="b">
        <v>0</v>
      </c>
    </row>
    <row r="428" spans="1:7" ht="15">
      <c r="A428" s="115" t="s">
        <v>778</v>
      </c>
      <c r="B428" s="113">
        <v>3</v>
      </c>
      <c r="C428" s="117">
        <v>0.0005980762784741639</v>
      </c>
      <c r="D428" s="113" t="s">
        <v>1344</v>
      </c>
      <c r="E428" s="113" t="b">
        <v>0</v>
      </c>
      <c r="F428" s="113" t="b">
        <v>0</v>
      </c>
      <c r="G428" s="113" t="b">
        <v>0</v>
      </c>
    </row>
    <row r="429" spans="1:7" ht="15">
      <c r="A429" s="115" t="s">
        <v>779</v>
      </c>
      <c r="B429" s="113">
        <v>3</v>
      </c>
      <c r="C429" s="117">
        <v>0.000511573285651658</v>
      </c>
      <c r="D429" s="113" t="s">
        <v>1344</v>
      </c>
      <c r="E429" s="113" t="b">
        <v>1</v>
      </c>
      <c r="F429" s="113" t="b">
        <v>0</v>
      </c>
      <c r="G429" s="113" t="b">
        <v>0</v>
      </c>
    </row>
    <row r="430" spans="1:7" ht="15">
      <c r="A430" s="115" t="s">
        <v>780</v>
      </c>
      <c r="B430" s="113">
        <v>3</v>
      </c>
      <c r="C430" s="117">
        <v>0.0005980762784741639</v>
      </c>
      <c r="D430" s="113" t="s">
        <v>1344</v>
      </c>
      <c r="E430" s="113" t="b">
        <v>0</v>
      </c>
      <c r="F430" s="113" t="b">
        <v>0</v>
      </c>
      <c r="G430" s="113" t="b">
        <v>0</v>
      </c>
    </row>
    <row r="431" spans="1:7" ht="15">
      <c r="A431" s="115" t="s">
        <v>781</v>
      </c>
      <c r="B431" s="113">
        <v>3</v>
      </c>
      <c r="C431" s="117">
        <v>0.000511573285651658</v>
      </c>
      <c r="D431" s="113" t="s">
        <v>1344</v>
      </c>
      <c r="E431" s="113" t="b">
        <v>0</v>
      </c>
      <c r="F431" s="113" t="b">
        <v>0</v>
      </c>
      <c r="G431" s="113" t="b">
        <v>0</v>
      </c>
    </row>
    <row r="432" spans="1:7" ht="15">
      <c r="A432" s="115" t="s">
        <v>782</v>
      </c>
      <c r="B432" s="113">
        <v>3</v>
      </c>
      <c r="C432" s="117">
        <v>0.000511573285651658</v>
      </c>
      <c r="D432" s="113" t="s">
        <v>1344</v>
      </c>
      <c r="E432" s="113" t="b">
        <v>0</v>
      </c>
      <c r="F432" s="113" t="b">
        <v>0</v>
      </c>
      <c r="G432" s="113" t="b">
        <v>0</v>
      </c>
    </row>
    <row r="433" spans="1:7" ht="15">
      <c r="A433" s="115" t="s">
        <v>783</v>
      </c>
      <c r="B433" s="113">
        <v>3</v>
      </c>
      <c r="C433" s="117">
        <v>0.0005980762784741639</v>
      </c>
      <c r="D433" s="113" t="s">
        <v>1344</v>
      </c>
      <c r="E433" s="113" t="b">
        <v>0</v>
      </c>
      <c r="F433" s="113" t="b">
        <v>0</v>
      </c>
      <c r="G433" s="113" t="b">
        <v>0</v>
      </c>
    </row>
    <row r="434" spans="1:7" ht="15">
      <c r="A434" s="115" t="s">
        <v>784</v>
      </c>
      <c r="B434" s="113">
        <v>3</v>
      </c>
      <c r="C434" s="117">
        <v>0.000511573285651658</v>
      </c>
      <c r="D434" s="113" t="s">
        <v>1344</v>
      </c>
      <c r="E434" s="113" t="b">
        <v>0</v>
      </c>
      <c r="F434" s="113" t="b">
        <v>0</v>
      </c>
      <c r="G434" s="113" t="b">
        <v>0</v>
      </c>
    </row>
    <row r="435" spans="1:7" ht="15">
      <c r="A435" s="115" t="s">
        <v>785</v>
      </c>
      <c r="B435" s="113">
        <v>3</v>
      </c>
      <c r="C435" s="117">
        <v>0.000511573285651658</v>
      </c>
      <c r="D435" s="113" t="s">
        <v>1344</v>
      </c>
      <c r="E435" s="113" t="b">
        <v>0</v>
      </c>
      <c r="F435" s="113" t="b">
        <v>0</v>
      </c>
      <c r="G435" s="113" t="b">
        <v>0</v>
      </c>
    </row>
    <row r="436" spans="1:7" ht="15">
      <c r="A436" s="115" t="s">
        <v>786</v>
      </c>
      <c r="B436" s="113">
        <v>3</v>
      </c>
      <c r="C436" s="117">
        <v>0.000511573285651658</v>
      </c>
      <c r="D436" s="113" t="s">
        <v>1344</v>
      </c>
      <c r="E436" s="113" t="b">
        <v>0</v>
      </c>
      <c r="F436" s="113" t="b">
        <v>0</v>
      </c>
      <c r="G436" s="113" t="b">
        <v>0</v>
      </c>
    </row>
    <row r="437" spans="1:7" ht="15">
      <c r="A437" s="115" t="s">
        <v>787</v>
      </c>
      <c r="B437" s="113">
        <v>3</v>
      </c>
      <c r="C437" s="117">
        <v>0.0005980762784741639</v>
      </c>
      <c r="D437" s="113" t="s">
        <v>1344</v>
      </c>
      <c r="E437" s="113" t="b">
        <v>0</v>
      </c>
      <c r="F437" s="113" t="b">
        <v>0</v>
      </c>
      <c r="G437" s="113" t="b">
        <v>0</v>
      </c>
    </row>
    <row r="438" spans="1:7" ht="15">
      <c r="A438" s="115" t="s">
        <v>788</v>
      </c>
      <c r="B438" s="113">
        <v>3</v>
      </c>
      <c r="C438" s="117">
        <v>0.0005980762784741639</v>
      </c>
      <c r="D438" s="113" t="s">
        <v>1344</v>
      </c>
      <c r="E438" s="113" t="b">
        <v>0</v>
      </c>
      <c r="F438" s="113" t="b">
        <v>0</v>
      </c>
      <c r="G438" s="113" t="b">
        <v>0</v>
      </c>
    </row>
    <row r="439" spans="1:7" ht="15">
      <c r="A439" s="115" t="s">
        <v>789</v>
      </c>
      <c r="B439" s="113">
        <v>3</v>
      </c>
      <c r="C439" s="117">
        <v>0.000511573285651658</v>
      </c>
      <c r="D439" s="113" t="s">
        <v>1344</v>
      </c>
      <c r="E439" s="113" t="b">
        <v>0</v>
      </c>
      <c r="F439" s="113" t="b">
        <v>0</v>
      </c>
      <c r="G439" s="113" t="b">
        <v>0</v>
      </c>
    </row>
    <row r="440" spans="1:7" ht="15">
      <c r="A440" s="115" t="s">
        <v>790</v>
      </c>
      <c r="B440" s="113">
        <v>3</v>
      </c>
      <c r="C440" s="117">
        <v>0.0005980762784741639</v>
      </c>
      <c r="D440" s="113" t="s">
        <v>1344</v>
      </c>
      <c r="E440" s="113" t="b">
        <v>0</v>
      </c>
      <c r="F440" s="113" t="b">
        <v>0</v>
      </c>
      <c r="G440" s="113" t="b">
        <v>0</v>
      </c>
    </row>
    <row r="441" spans="1:7" ht="15">
      <c r="A441" s="115" t="s">
        <v>791</v>
      </c>
      <c r="B441" s="113">
        <v>3</v>
      </c>
      <c r="C441" s="117">
        <v>0.0005980762784741639</v>
      </c>
      <c r="D441" s="113" t="s">
        <v>1344</v>
      </c>
      <c r="E441" s="113" t="b">
        <v>0</v>
      </c>
      <c r="F441" s="113" t="b">
        <v>0</v>
      </c>
      <c r="G441" s="113" t="b">
        <v>0</v>
      </c>
    </row>
    <row r="442" spans="1:7" ht="15">
      <c r="A442" s="115" t="s">
        <v>792</v>
      </c>
      <c r="B442" s="113">
        <v>3</v>
      </c>
      <c r="C442" s="117">
        <v>0.000511573285651658</v>
      </c>
      <c r="D442" s="113" t="s">
        <v>1344</v>
      </c>
      <c r="E442" s="113" t="b">
        <v>0</v>
      </c>
      <c r="F442" s="113" t="b">
        <v>0</v>
      </c>
      <c r="G442" s="113" t="b">
        <v>0</v>
      </c>
    </row>
    <row r="443" spans="1:7" ht="15">
      <c r="A443" s="115" t="s">
        <v>793</v>
      </c>
      <c r="B443" s="113">
        <v>3</v>
      </c>
      <c r="C443" s="117">
        <v>0.000511573285651658</v>
      </c>
      <c r="D443" s="113" t="s">
        <v>1344</v>
      </c>
      <c r="E443" s="113" t="b">
        <v>0</v>
      </c>
      <c r="F443" s="113" t="b">
        <v>0</v>
      </c>
      <c r="G443" s="113" t="b">
        <v>0</v>
      </c>
    </row>
    <row r="444" spans="1:7" ht="15">
      <c r="A444" s="115" t="s">
        <v>794</v>
      </c>
      <c r="B444" s="113">
        <v>3</v>
      </c>
      <c r="C444" s="117">
        <v>0.000511573285651658</v>
      </c>
      <c r="D444" s="113" t="s">
        <v>1344</v>
      </c>
      <c r="E444" s="113" t="b">
        <v>0</v>
      </c>
      <c r="F444" s="113" t="b">
        <v>0</v>
      </c>
      <c r="G444" s="113" t="b">
        <v>0</v>
      </c>
    </row>
    <row r="445" spans="1:7" ht="15">
      <c r="A445" s="115" t="s">
        <v>795</v>
      </c>
      <c r="B445" s="113">
        <v>3</v>
      </c>
      <c r="C445" s="117">
        <v>0.000511573285651658</v>
      </c>
      <c r="D445" s="113" t="s">
        <v>1344</v>
      </c>
      <c r="E445" s="113" t="b">
        <v>0</v>
      </c>
      <c r="F445" s="113" t="b">
        <v>0</v>
      </c>
      <c r="G445" s="113" t="b">
        <v>0</v>
      </c>
    </row>
    <row r="446" spans="1:7" ht="15">
      <c r="A446" s="115" t="s">
        <v>796</v>
      </c>
      <c r="B446" s="113">
        <v>3</v>
      </c>
      <c r="C446" s="117">
        <v>0.000511573285651658</v>
      </c>
      <c r="D446" s="113" t="s">
        <v>1344</v>
      </c>
      <c r="E446" s="113" t="b">
        <v>0</v>
      </c>
      <c r="F446" s="113" t="b">
        <v>0</v>
      </c>
      <c r="G446" s="113" t="b">
        <v>0</v>
      </c>
    </row>
    <row r="447" spans="1:7" ht="15">
      <c r="A447" s="115" t="s">
        <v>797</v>
      </c>
      <c r="B447" s="113">
        <v>3</v>
      </c>
      <c r="C447" s="117">
        <v>0.000511573285651658</v>
      </c>
      <c r="D447" s="113" t="s">
        <v>1344</v>
      </c>
      <c r="E447" s="113" t="b">
        <v>0</v>
      </c>
      <c r="F447" s="113" t="b">
        <v>0</v>
      </c>
      <c r="G447" s="113" t="b">
        <v>0</v>
      </c>
    </row>
    <row r="448" spans="1:7" ht="15">
      <c r="A448" s="115" t="s">
        <v>798</v>
      </c>
      <c r="B448" s="113">
        <v>3</v>
      </c>
      <c r="C448" s="117">
        <v>0.000511573285651658</v>
      </c>
      <c r="D448" s="113" t="s">
        <v>1344</v>
      </c>
      <c r="E448" s="113" t="b">
        <v>0</v>
      </c>
      <c r="F448" s="113" t="b">
        <v>0</v>
      </c>
      <c r="G448" s="113" t="b">
        <v>0</v>
      </c>
    </row>
    <row r="449" spans="1:7" ht="15">
      <c r="A449" s="115" t="s">
        <v>799</v>
      </c>
      <c r="B449" s="113">
        <v>3</v>
      </c>
      <c r="C449" s="117">
        <v>0.000511573285651658</v>
      </c>
      <c r="D449" s="113" t="s">
        <v>1344</v>
      </c>
      <c r="E449" s="113" t="b">
        <v>0</v>
      </c>
      <c r="F449" s="113" t="b">
        <v>0</v>
      </c>
      <c r="G449" s="113" t="b">
        <v>0</v>
      </c>
    </row>
    <row r="450" spans="1:7" ht="15">
      <c r="A450" s="115" t="s">
        <v>800</v>
      </c>
      <c r="B450" s="113">
        <v>3</v>
      </c>
      <c r="C450" s="117">
        <v>0.0005980762784741639</v>
      </c>
      <c r="D450" s="113" t="s">
        <v>1344</v>
      </c>
      <c r="E450" s="113" t="b">
        <v>0</v>
      </c>
      <c r="F450" s="113" t="b">
        <v>0</v>
      </c>
      <c r="G450" s="113" t="b">
        <v>0</v>
      </c>
    </row>
    <row r="451" spans="1:7" ht="15">
      <c r="A451" s="115" t="s">
        <v>801</v>
      </c>
      <c r="B451" s="113">
        <v>3</v>
      </c>
      <c r="C451" s="117">
        <v>0.0005980762784741639</v>
      </c>
      <c r="D451" s="113" t="s">
        <v>1344</v>
      </c>
      <c r="E451" s="113" t="b">
        <v>0</v>
      </c>
      <c r="F451" s="113" t="b">
        <v>0</v>
      </c>
      <c r="G451" s="113" t="b">
        <v>0</v>
      </c>
    </row>
    <row r="452" spans="1:7" ht="15">
      <c r="A452" s="115" t="s">
        <v>802</v>
      </c>
      <c r="B452" s="113">
        <v>3</v>
      </c>
      <c r="C452" s="117">
        <v>0.000511573285651658</v>
      </c>
      <c r="D452" s="113" t="s">
        <v>1344</v>
      </c>
      <c r="E452" s="113" t="b">
        <v>0</v>
      </c>
      <c r="F452" s="113" t="b">
        <v>0</v>
      </c>
      <c r="G452" s="113" t="b">
        <v>0</v>
      </c>
    </row>
    <row r="453" spans="1:7" ht="15">
      <c r="A453" s="115" t="s">
        <v>803</v>
      </c>
      <c r="B453" s="113">
        <v>3</v>
      </c>
      <c r="C453" s="117">
        <v>0.0005980762784741639</v>
      </c>
      <c r="D453" s="113" t="s">
        <v>1344</v>
      </c>
      <c r="E453" s="113" t="b">
        <v>0</v>
      </c>
      <c r="F453" s="113" t="b">
        <v>0</v>
      </c>
      <c r="G453" s="113" t="b">
        <v>0</v>
      </c>
    </row>
    <row r="454" spans="1:7" ht="15">
      <c r="A454" s="115" t="s">
        <v>804</v>
      </c>
      <c r="B454" s="113">
        <v>3</v>
      </c>
      <c r="C454" s="117">
        <v>0.0005980762784741639</v>
      </c>
      <c r="D454" s="113" t="s">
        <v>1344</v>
      </c>
      <c r="E454" s="113" t="b">
        <v>0</v>
      </c>
      <c r="F454" s="113" t="b">
        <v>0</v>
      </c>
      <c r="G454" s="113" t="b">
        <v>0</v>
      </c>
    </row>
    <row r="455" spans="1:7" ht="15">
      <c r="A455" s="115" t="s">
        <v>805</v>
      </c>
      <c r="B455" s="113">
        <v>3</v>
      </c>
      <c r="C455" s="117">
        <v>0.000511573285651658</v>
      </c>
      <c r="D455" s="113" t="s">
        <v>1344</v>
      </c>
      <c r="E455" s="113" t="b">
        <v>0</v>
      </c>
      <c r="F455" s="113" t="b">
        <v>0</v>
      </c>
      <c r="G455" s="113" t="b">
        <v>0</v>
      </c>
    </row>
    <row r="456" spans="1:7" ht="15">
      <c r="A456" s="115" t="s">
        <v>806</v>
      </c>
      <c r="B456" s="113">
        <v>3</v>
      </c>
      <c r="C456" s="117">
        <v>0.000511573285651658</v>
      </c>
      <c r="D456" s="113" t="s">
        <v>1344</v>
      </c>
      <c r="E456" s="113" t="b">
        <v>1</v>
      </c>
      <c r="F456" s="113" t="b">
        <v>0</v>
      </c>
      <c r="G456" s="113" t="b">
        <v>0</v>
      </c>
    </row>
    <row r="457" spans="1:7" ht="15">
      <c r="A457" s="115" t="s">
        <v>807</v>
      </c>
      <c r="B457" s="113">
        <v>3</v>
      </c>
      <c r="C457" s="117">
        <v>0.000511573285651658</v>
      </c>
      <c r="D457" s="113" t="s">
        <v>1344</v>
      </c>
      <c r="E457" s="113" t="b">
        <v>0</v>
      </c>
      <c r="F457" s="113" t="b">
        <v>0</v>
      </c>
      <c r="G457" s="113" t="b">
        <v>0</v>
      </c>
    </row>
    <row r="458" spans="1:7" ht="15">
      <c r="A458" s="115" t="s">
        <v>808</v>
      </c>
      <c r="B458" s="113">
        <v>3</v>
      </c>
      <c r="C458" s="117">
        <v>0.000511573285651658</v>
      </c>
      <c r="D458" s="113" t="s">
        <v>1344</v>
      </c>
      <c r="E458" s="113" t="b">
        <v>0</v>
      </c>
      <c r="F458" s="113" t="b">
        <v>0</v>
      </c>
      <c r="G458" s="113" t="b">
        <v>0</v>
      </c>
    </row>
    <row r="459" spans="1:7" ht="15">
      <c r="A459" s="115" t="s">
        <v>809</v>
      </c>
      <c r="B459" s="113">
        <v>3</v>
      </c>
      <c r="C459" s="117">
        <v>0.000511573285651658</v>
      </c>
      <c r="D459" s="113" t="s">
        <v>1344</v>
      </c>
      <c r="E459" s="113" t="b">
        <v>0</v>
      </c>
      <c r="F459" s="113" t="b">
        <v>0</v>
      </c>
      <c r="G459" s="113" t="b">
        <v>0</v>
      </c>
    </row>
    <row r="460" spans="1:7" ht="15">
      <c r="A460" s="115" t="s">
        <v>810</v>
      </c>
      <c r="B460" s="113">
        <v>3</v>
      </c>
      <c r="C460" s="117">
        <v>0.0005980762784741639</v>
      </c>
      <c r="D460" s="113" t="s">
        <v>1344</v>
      </c>
      <c r="E460" s="113" t="b">
        <v>0</v>
      </c>
      <c r="F460" s="113" t="b">
        <v>0</v>
      </c>
      <c r="G460" s="113" t="b">
        <v>0</v>
      </c>
    </row>
    <row r="461" spans="1:7" ht="15">
      <c r="A461" s="115" t="s">
        <v>811</v>
      </c>
      <c r="B461" s="113">
        <v>3</v>
      </c>
      <c r="C461" s="117">
        <v>0.0005980762784741639</v>
      </c>
      <c r="D461" s="113" t="s">
        <v>1344</v>
      </c>
      <c r="E461" s="113" t="b">
        <v>0</v>
      </c>
      <c r="F461" s="113" t="b">
        <v>0</v>
      </c>
      <c r="G461" s="113" t="b">
        <v>0</v>
      </c>
    </row>
    <row r="462" spans="1:7" ht="15">
      <c r="A462" s="115" t="s">
        <v>812</v>
      </c>
      <c r="B462" s="113">
        <v>3</v>
      </c>
      <c r="C462" s="117">
        <v>0.0005980762784741639</v>
      </c>
      <c r="D462" s="113" t="s">
        <v>1344</v>
      </c>
      <c r="E462" s="113" t="b">
        <v>0</v>
      </c>
      <c r="F462" s="113" t="b">
        <v>0</v>
      </c>
      <c r="G462" s="113" t="b">
        <v>0</v>
      </c>
    </row>
    <row r="463" spans="1:7" ht="15">
      <c r="A463" s="115" t="s">
        <v>813</v>
      </c>
      <c r="B463" s="113">
        <v>3</v>
      </c>
      <c r="C463" s="117">
        <v>0.0005980762784741639</v>
      </c>
      <c r="D463" s="113" t="s">
        <v>1344</v>
      </c>
      <c r="E463" s="113" t="b">
        <v>0</v>
      </c>
      <c r="F463" s="113" t="b">
        <v>0</v>
      </c>
      <c r="G463" s="113" t="b">
        <v>0</v>
      </c>
    </row>
    <row r="464" spans="1:7" ht="15">
      <c r="A464" s="115" t="s">
        <v>814</v>
      </c>
      <c r="B464" s="113">
        <v>3</v>
      </c>
      <c r="C464" s="117">
        <v>0.0007459541214399316</v>
      </c>
      <c r="D464" s="113" t="s">
        <v>1344</v>
      </c>
      <c r="E464" s="113" t="b">
        <v>0</v>
      </c>
      <c r="F464" s="113" t="b">
        <v>0</v>
      </c>
      <c r="G464" s="113" t="b">
        <v>0</v>
      </c>
    </row>
    <row r="465" spans="1:7" ht="15">
      <c r="A465" s="115" t="s">
        <v>815</v>
      </c>
      <c r="B465" s="113">
        <v>3</v>
      </c>
      <c r="C465" s="117">
        <v>0.0007459541214399316</v>
      </c>
      <c r="D465" s="113" t="s">
        <v>1344</v>
      </c>
      <c r="E465" s="113" t="b">
        <v>0</v>
      </c>
      <c r="F465" s="113" t="b">
        <v>0</v>
      </c>
      <c r="G465" s="113" t="b">
        <v>0</v>
      </c>
    </row>
    <row r="466" spans="1:7" ht="15">
      <c r="A466" s="115" t="s">
        <v>816</v>
      </c>
      <c r="B466" s="113">
        <v>3</v>
      </c>
      <c r="C466" s="117">
        <v>0.000511573285651658</v>
      </c>
      <c r="D466" s="113" t="s">
        <v>1344</v>
      </c>
      <c r="E466" s="113" t="b">
        <v>0</v>
      </c>
      <c r="F466" s="113" t="b">
        <v>0</v>
      </c>
      <c r="G466" s="113" t="b">
        <v>0</v>
      </c>
    </row>
    <row r="467" spans="1:7" ht="15">
      <c r="A467" s="115" t="s">
        <v>817</v>
      </c>
      <c r="B467" s="113">
        <v>3</v>
      </c>
      <c r="C467" s="117">
        <v>0.0005980762784741639</v>
      </c>
      <c r="D467" s="113" t="s">
        <v>1344</v>
      </c>
      <c r="E467" s="113" t="b">
        <v>0</v>
      </c>
      <c r="F467" s="113" t="b">
        <v>0</v>
      </c>
      <c r="G467" s="113" t="b">
        <v>0</v>
      </c>
    </row>
    <row r="468" spans="1:7" ht="15">
      <c r="A468" s="115" t="s">
        <v>818</v>
      </c>
      <c r="B468" s="113">
        <v>3</v>
      </c>
      <c r="C468" s="117">
        <v>0.0007459541214399316</v>
      </c>
      <c r="D468" s="113" t="s">
        <v>1344</v>
      </c>
      <c r="E468" s="113" t="b">
        <v>0</v>
      </c>
      <c r="F468" s="113" t="b">
        <v>0</v>
      </c>
      <c r="G468" s="113" t="b">
        <v>0</v>
      </c>
    </row>
    <row r="469" spans="1:7" ht="15">
      <c r="A469" s="115" t="s">
        <v>819</v>
      </c>
      <c r="B469" s="113">
        <v>3</v>
      </c>
      <c r="C469" s="117">
        <v>0.0007459541214399316</v>
      </c>
      <c r="D469" s="113" t="s">
        <v>1344</v>
      </c>
      <c r="E469" s="113" t="b">
        <v>0</v>
      </c>
      <c r="F469" s="113" t="b">
        <v>0</v>
      </c>
      <c r="G469" s="113" t="b">
        <v>0</v>
      </c>
    </row>
    <row r="470" spans="1:7" ht="15">
      <c r="A470" s="115" t="s">
        <v>820</v>
      </c>
      <c r="B470" s="113">
        <v>3</v>
      </c>
      <c r="C470" s="117">
        <v>0.0005980762784741639</v>
      </c>
      <c r="D470" s="113" t="s">
        <v>1344</v>
      </c>
      <c r="E470" s="113" t="b">
        <v>0</v>
      </c>
      <c r="F470" s="113" t="b">
        <v>0</v>
      </c>
      <c r="G470" s="113" t="b">
        <v>0</v>
      </c>
    </row>
    <row r="471" spans="1:7" ht="15">
      <c r="A471" s="115" t="s">
        <v>821</v>
      </c>
      <c r="B471" s="113">
        <v>3</v>
      </c>
      <c r="C471" s="117">
        <v>0.0007459541214399316</v>
      </c>
      <c r="D471" s="113" t="s">
        <v>1344</v>
      </c>
      <c r="E471" s="113" t="b">
        <v>0</v>
      </c>
      <c r="F471" s="113" t="b">
        <v>0</v>
      </c>
      <c r="G471" s="113" t="b">
        <v>0</v>
      </c>
    </row>
    <row r="472" spans="1:7" ht="15">
      <c r="A472" s="115" t="s">
        <v>822</v>
      </c>
      <c r="B472" s="113">
        <v>3</v>
      </c>
      <c r="C472" s="117">
        <v>0.0005980762784741639</v>
      </c>
      <c r="D472" s="113" t="s">
        <v>1344</v>
      </c>
      <c r="E472" s="113" t="b">
        <v>0</v>
      </c>
      <c r="F472" s="113" t="b">
        <v>0</v>
      </c>
      <c r="G472" s="113" t="b">
        <v>0</v>
      </c>
    </row>
    <row r="473" spans="1:7" ht="15">
      <c r="A473" s="115" t="s">
        <v>823</v>
      </c>
      <c r="B473" s="113">
        <v>3</v>
      </c>
      <c r="C473" s="117">
        <v>0.000511573285651658</v>
      </c>
      <c r="D473" s="113" t="s">
        <v>1344</v>
      </c>
      <c r="E473" s="113" t="b">
        <v>0</v>
      </c>
      <c r="F473" s="113" t="b">
        <v>0</v>
      </c>
      <c r="G473" s="113" t="b">
        <v>0</v>
      </c>
    </row>
    <row r="474" spans="1:7" ht="15">
      <c r="A474" s="115" t="s">
        <v>824</v>
      </c>
      <c r="B474" s="113">
        <v>3</v>
      </c>
      <c r="C474" s="117">
        <v>0.000511573285651658</v>
      </c>
      <c r="D474" s="113" t="s">
        <v>1344</v>
      </c>
      <c r="E474" s="113" t="b">
        <v>0</v>
      </c>
      <c r="F474" s="113" t="b">
        <v>0</v>
      </c>
      <c r="G474" s="113" t="b">
        <v>0</v>
      </c>
    </row>
    <row r="475" spans="1:7" ht="15">
      <c r="A475" s="115" t="s">
        <v>825</v>
      </c>
      <c r="B475" s="113">
        <v>3</v>
      </c>
      <c r="C475" s="117">
        <v>0.000511573285651658</v>
      </c>
      <c r="D475" s="113" t="s">
        <v>1344</v>
      </c>
      <c r="E475" s="113" t="b">
        <v>0</v>
      </c>
      <c r="F475" s="113" t="b">
        <v>0</v>
      </c>
      <c r="G475" s="113" t="b">
        <v>0</v>
      </c>
    </row>
    <row r="476" spans="1:7" ht="15">
      <c r="A476" s="115" t="s">
        <v>826</v>
      </c>
      <c r="B476" s="113">
        <v>3</v>
      </c>
      <c r="C476" s="117">
        <v>0.0005980762784741639</v>
      </c>
      <c r="D476" s="113" t="s">
        <v>1344</v>
      </c>
      <c r="E476" s="113" t="b">
        <v>0</v>
      </c>
      <c r="F476" s="113" t="b">
        <v>0</v>
      </c>
      <c r="G476" s="113" t="b">
        <v>0</v>
      </c>
    </row>
    <row r="477" spans="1:7" ht="15">
      <c r="A477" s="115" t="s">
        <v>827</v>
      </c>
      <c r="B477" s="113">
        <v>3</v>
      </c>
      <c r="C477" s="117">
        <v>0.000511573285651658</v>
      </c>
      <c r="D477" s="113" t="s">
        <v>1344</v>
      </c>
      <c r="E477" s="113" t="b">
        <v>0</v>
      </c>
      <c r="F477" s="113" t="b">
        <v>0</v>
      </c>
      <c r="G477" s="113" t="b">
        <v>0</v>
      </c>
    </row>
    <row r="478" spans="1:7" ht="15">
      <c r="A478" s="115" t="s">
        <v>828</v>
      </c>
      <c r="B478" s="113">
        <v>3</v>
      </c>
      <c r="C478" s="117">
        <v>0.0005980762784741639</v>
      </c>
      <c r="D478" s="113" t="s">
        <v>1344</v>
      </c>
      <c r="E478" s="113" t="b">
        <v>0</v>
      </c>
      <c r="F478" s="113" t="b">
        <v>1</v>
      </c>
      <c r="G478" s="113" t="b">
        <v>0</v>
      </c>
    </row>
    <row r="479" spans="1:7" ht="15">
      <c r="A479" s="115" t="s">
        <v>829</v>
      </c>
      <c r="B479" s="113">
        <v>3</v>
      </c>
      <c r="C479" s="117">
        <v>0.0005980762784741639</v>
      </c>
      <c r="D479" s="113" t="s">
        <v>1344</v>
      </c>
      <c r="E479" s="113" t="b">
        <v>0</v>
      </c>
      <c r="F479" s="113" t="b">
        <v>0</v>
      </c>
      <c r="G479" s="113" t="b">
        <v>0</v>
      </c>
    </row>
    <row r="480" spans="1:7" ht="15">
      <c r="A480" s="115" t="s">
        <v>830</v>
      </c>
      <c r="B480" s="113">
        <v>3</v>
      </c>
      <c r="C480" s="117">
        <v>0.0005980762784741639</v>
      </c>
      <c r="D480" s="113" t="s">
        <v>1344</v>
      </c>
      <c r="E480" s="113" t="b">
        <v>0</v>
      </c>
      <c r="F480" s="113" t="b">
        <v>0</v>
      </c>
      <c r="G480" s="113" t="b">
        <v>0</v>
      </c>
    </row>
    <row r="481" spans="1:7" ht="15">
      <c r="A481" s="115" t="s">
        <v>831</v>
      </c>
      <c r="B481" s="113">
        <v>3</v>
      </c>
      <c r="C481" s="117">
        <v>0.000511573285651658</v>
      </c>
      <c r="D481" s="113" t="s">
        <v>1344</v>
      </c>
      <c r="E481" s="113" t="b">
        <v>0</v>
      </c>
      <c r="F481" s="113" t="b">
        <v>0</v>
      </c>
      <c r="G481" s="113" t="b">
        <v>0</v>
      </c>
    </row>
    <row r="482" spans="1:7" ht="15">
      <c r="A482" s="115" t="s">
        <v>832</v>
      </c>
      <c r="B482" s="113">
        <v>3</v>
      </c>
      <c r="C482" s="117">
        <v>0.0005980762784741639</v>
      </c>
      <c r="D482" s="113" t="s">
        <v>1344</v>
      </c>
      <c r="E482" s="113" t="b">
        <v>0</v>
      </c>
      <c r="F482" s="113" t="b">
        <v>0</v>
      </c>
      <c r="G482" s="113" t="b">
        <v>0</v>
      </c>
    </row>
    <row r="483" spans="1:7" ht="15">
      <c r="A483" s="115" t="s">
        <v>833</v>
      </c>
      <c r="B483" s="113">
        <v>3</v>
      </c>
      <c r="C483" s="117">
        <v>0.000511573285651658</v>
      </c>
      <c r="D483" s="113" t="s">
        <v>1344</v>
      </c>
      <c r="E483" s="113" t="b">
        <v>1</v>
      </c>
      <c r="F483" s="113" t="b">
        <v>0</v>
      </c>
      <c r="G483" s="113" t="b">
        <v>0</v>
      </c>
    </row>
    <row r="484" spans="1:7" ht="15">
      <c r="A484" s="115" t="s">
        <v>834</v>
      </c>
      <c r="B484" s="113">
        <v>3</v>
      </c>
      <c r="C484" s="117">
        <v>0.0007459541214399316</v>
      </c>
      <c r="D484" s="113" t="s">
        <v>1344</v>
      </c>
      <c r="E484" s="113" t="b">
        <v>0</v>
      </c>
      <c r="F484" s="113" t="b">
        <v>0</v>
      </c>
      <c r="G484" s="113" t="b">
        <v>0</v>
      </c>
    </row>
    <row r="485" spans="1:7" ht="15">
      <c r="A485" s="115" t="s">
        <v>835</v>
      </c>
      <c r="B485" s="113">
        <v>3</v>
      </c>
      <c r="C485" s="117">
        <v>0.0005980762784741639</v>
      </c>
      <c r="D485" s="113" t="s">
        <v>1344</v>
      </c>
      <c r="E485" s="113" t="b">
        <v>0</v>
      </c>
      <c r="F485" s="113" t="b">
        <v>0</v>
      </c>
      <c r="G485" s="113" t="b">
        <v>0</v>
      </c>
    </row>
    <row r="486" spans="1:7" ht="15">
      <c r="A486" s="115" t="s">
        <v>836</v>
      </c>
      <c r="B486" s="113">
        <v>3</v>
      </c>
      <c r="C486" s="117">
        <v>0.000511573285651658</v>
      </c>
      <c r="D486" s="113" t="s">
        <v>1344</v>
      </c>
      <c r="E486" s="113" t="b">
        <v>0</v>
      </c>
      <c r="F486" s="113" t="b">
        <v>0</v>
      </c>
      <c r="G486" s="113" t="b">
        <v>0</v>
      </c>
    </row>
    <row r="487" spans="1:7" ht="15">
      <c r="A487" s="115" t="s">
        <v>837</v>
      </c>
      <c r="B487" s="113">
        <v>3</v>
      </c>
      <c r="C487" s="117">
        <v>0.0007459541214399316</v>
      </c>
      <c r="D487" s="113" t="s">
        <v>1344</v>
      </c>
      <c r="E487" s="113" t="b">
        <v>0</v>
      </c>
      <c r="F487" s="113" t="b">
        <v>0</v>
      </c>
      <c r="G487" s="113" t="b">
        <v>0</v>
      </c>
    </row>
    <row r="488" spans="1:7" ht="15">
      <c r="A488" s="115" t="s">
        <v>838</v>
      </c>
      <c r="B488" s="113">
        <v>3</v>
      </c>
      <c r="C488" s="117">
        <v>0.000511573285651658</v>
      </c>
      <c r="D488" s="113" t="s">
        <v>1344</v>
      </c>
      <c r="E488" s="113" t="b">
        <v>0</v>
      </c>
      <c r="F488" s="113" t="b">
        <v>0</v>
      </c>
      <c r="G488" s="113" t="b">
        <v>0</v>
      </c>
    </row>
    <row r="489" spans="1:7" ht="15">
      <c r="A489" s="115" t="s">
        <v>839</v>
      </c>
      <c r="B489" s="113">
        <v>3</v>
      </c>
      <c r="C489" s="117">
        <v>0.000511573285651658</v>
      </c>
      <c r="D489" s="113" t="s">
        <v>1344</v>
      </c>
      <c r="E489" s="113" t="b">
        <v>0</v>
      </c>
      <c r="F489" s="113" t="b">
        <v>1</v>
      </c>
      <c r="G489" s="113" t="b">
        <v>0</v>
      </c>
    </row>
    <row r="490" spans="1:7" ht="15">
      <c r="A490" s="115" t="s">
        <v>840</v>
      </c>
      <c r="B490" s="113">
        <v>3</v>
      </c>
      <c r="C490" s="117">
        <v>0.0005980762784741639</v>
      </c>
      <c r="D490" s="113" t="s">
        <v>1344</v>
      </c>
      <c r="E490" s="113" t="b">
        <v>0</v>
      </c>
      <c r="F490" s="113" t="b">
        <v>0</v>
      </c>
      <c r="G490" s="113" t="b">
        <v>0</v>
      </c>
    </row>
    <row r="491" spans="1:7" ht="15">
      <c r="A491" s="115" t="s">
        <v>841</v>
      </c>
      <c r="B491" s="113">
        <v>3</v>
      </c>
      <c r="C491" s="117">
        <v>0.0007459541214399316</v>
      </c>
      <c r="D491" s="113" t="s">
        <v>1344</v>
      </c>
      <c r="E491" s="113" t="b">
        <v>0</v>
      </c>
      <c r="F491" s="113" t="b">
        <v>0</v>
      </c>
      <c r="G491" s="113" t="b">
        <v>0</v>
      </c>
    </row>
    <row r="492" spans="1:7" ht="15">
      <c r="A492" s="115" t="s">
        <v>842</v>
      </c>
      <c r="B492" s="113">
        <v>3</v>
      </c>
      <c r="C492" s="117">
        <v>0.000511573285651658</v>
      </c>
      <c r="D492" s="113" t="s">
        <v>1344</v>
      </c>
      <c r="E492" s="113" t="b">
        <v>0</v>
      </c>
      <c r="F492" s="113" t="b">
        <v>0</v>
      </c>
      <c r="G492" s="113" t="b">
        <v>0</v>
      </c>
    </row>
    <row r="493" spans="1:7" ht="15">
      <c r="A493" s="115" t="s">
        <v>843</v>
      </c>
      <c r="B493" s="113">
        <v>3</v>
      </c>
      <c r="C493" s="117">
        <v>0.0007459541214399316</v>
      </c>
      <c r="D493" s="113" t="s">
        <v>1344</v>
      </c>
      <c r="E493" s="113" t="b">
        <v>0</v>
      </c>
      <c r="F493" s="113" t="b">
        <v>0</v>
      </c>
      <c r="G493" s="113" t="b">
        <v>0</v>
      </c>
    </row>
    <row r="494" spans="1:7" ht="15">
      <c r="A494" s="115" t="s">
        <v>844</v>
      </c>
      <c r="B494" s="113">
        <v>3</v>
      </c>
      <c r="C494" s="117">
        <v>0.000511573285651658</v>
      </c>
      <c r="D494" s="113" t="s">
        <v>1344</v>
      </c>
      <c r="E494" s="113" t="b">
        <v>0</v>
      </c>
      <c r="F494" s="113" t="b">
        <v>0</v>
      </c>
      <c r="G494" s="113" t="b">
        <v>0</v>
      </c>
    </row>
    <row r="495" spans="1:7" ht="15">
      <c r="A495" s="115" t="s">
        <v>845</v>
      </c>
      <c r="B495" s="113">
        <v>3</v>
      </c>
      <c r="C495" s="117">
        <v>0.000511573285651658</v>
      </c>
      <c r="D495" s="113" t="s">
        <v>1344</v>
      </c>
      <c r="E495" s="113" t="b">
        <v>0</v>
      </c>
      <c r="F495" s="113" t="b">
        <v>0</v>
      </c>
      <c r="G495" s="113" t="b">
        <v>0</v>
      </c>
    </row>
    <row r="496" spans="1:7" ht="15">
      <c r="A496" s="115" t="s">
        <v>846</v>
      </c>
      <c r="B496" s="113">
        <v>3</v>
      </c>
      <c r="C496" s="117">
        <v>0.0005980762784741639</v>
      </c>
      <c r="D496" s="113" t="s">
        <v>1344</v>
      </c>
      <c r="E496" s="113" t="b">
        <v>0</v>
      </c>
      <c r="F496" s="113" t="b">
        <v>0</v>
      </c>
      <c r="G496" s="113" t="b">
        <v>0</v>
      </c>
    </row>
    <row r="497" spans="1:7" ht="15">
      <c r="A497" s="115" t="s">
        <v>847</v>
      </c>
      <c r="B497" s="113">
        <v>3</v>
      </c>
      <c r="C497" s="117">
        <v>0.0005980762784741639</v>
      </c>
      <c r="D497" s="113" t="s">
        <v>1344</v>
      </c>
      <c r="E497" s="113" t="b">
        <v>0</v>
      </c>
      <c r="F497" s="113" t="b">
        <v>0</v>
      </c>
      <c r="G497" s="113" t="b">
        <v>0</v>
      </c>
    </row>
    <row r="498" spans="1:7" ht="15">
      <c r="A498" s="115" t="s">
        <v>848</v>
      </c>
      <c r="B498" s="113">
        <v>3</v>
      </c>
      <c r="C498" s="117">
        <v>0.0005980762784741639</v>
      </c>
      <c r="D498" s="113" t="s">
        <v>1344</v>
      </c>
      <c r="E498" s="113" t="b">
        <v>0</v>
      </c>
      <c r="F498" s="113" t="b">
        <v>0</v>
      </c>
      <c r="G498" s="113" t="b">
        <v>0</v>
      </c>
    </row>
    <row r="499" spans="1:7" ht="15">
      <c r="A499" s="115" t="s">
        <v>849</v>
      </c>
      <c r="B499" s="113">
        <v>3</v>
      </c>
      <c r="C499" s="117">
        <v>0.0005980762784741639</v>
      </c>
      <c r="D499" s="113" t="s">
        <v>1344</v>
      </c>
      <c r="E499" s="113" t="b">
        <v>0</v>
      </c>
      <c r="F499" s="113" t="b">
        <v>1</v>
      </c>
      <c r="G499" s="113" t="b">
        <v>0</v>
      </c>
    </row>
    <row r="500" spans="1:7" ht="15">
      <c r="A500" s="115" t="s">
        <v>850</v>
      </c>
      <c r="B500" s="113">
        <v>3</v>
      </c>
      <c r="C500" s="117">
        <v>0.0005980762784741639</v>
      </c>
      <c r="D500" s="113" t="s">
        <v>1344</v>
      </c>
      <c r="E500" s="113" t="b">
        <v>0</v>
      </c>
      <c r="F500" s="113" t="b">
        <v>1</v>
      </c>
      <c r="G500" s="113" t="b">
        <v>0</v>
      </c>
    </row>
    <row r="501" spans="1:7" ht="15">
      <c r="A501" s="115" t="s">
        <v>851</v>
      </c>
      <c r="B501" s="113">
        <v>3</v>
      </c>
      <c r="C501" s="117">
        <v>0.000511573285651658</v>
      </c>
      <c r="D501" s="113" t="s">
        <v>1344</v>
      </c>
      <c r="E501" s="113" t="b">
        <v>0</v>
      </c>
      <c r="F501" s="113" t="b">
        <v>1</v>
      </c>
      <c r="G501" s="113" t="b">
        <v>0</v>
      </c>
    </row>
    <row r="502" spans="1:7" ht="15">
      <c r="A502" s="115" t="s">
        <v>852</v>
      </c>
      <c r="B502" s="113">
        <v>3</v>
      </c>
      <c r="C502" s="117">
        <v>0.0005980762784741639</v>
      </c>
      <c r="D502" s="113" t="s">
        <v>1344</v>
      </c>
      <c r="E502" s="113" t="b">
        <v>0</v>
      </c>
      <c r="F502" s="113" t="b">
        <v>1</v>
      </c>
      <c r="G502" s="113" t="b">
        <v>0</v>
      </c>
    </row>
    <row r="503" spans="1:7" ht="15">
      <c r="A503" s="115" t="s">
        <v>853</v>
      </c>
      <c r="B503" s="113">
        <v>3</v>
      </c>
      <c r="C503" s="117">
        <v>0.000511573285651658</v>
      </c>
      <c r="D503" s="113" t="s">
        <v>1344</v>
      </c>
      <c r="E503" s="113" t="b">
        <v>1</v>
      </c>
      <c r="F503" s="113" t="b">
        <v>0</v>
      </c>
      <c r="G503" s="113" t="b">
        <v>0</v>
      </c>
    </row>
    <row r="504" spans="1:7" ht="15">
      <c r="A504" s="115" t="s">
        <v>854</v>
      </c>
      <c r="B504" s="113">
        <v>3</v>
      </c>
      <c r="C504" s="117">
        <v>0.000511573285651658</v>
      </c>
      <c r="D504" s="113" t="s">
        <v>1344</v>
      </c>
      <c r="E504" s="113" t="b">
        <v>0</v>
      </c>
      <c r="F504" s="113" t="b">
        <v>0</v>
      </c>
      <c r="G504" s="113" t="b">
        <v>0</v>
      </c>
    </row>
    <row r="505" spans="1:7" ht="15">
      <c r="A505" s="115" t="s">
        <v>855</v>
      </c>
      <c r="B505" s="113">
        <v>3</v>
      </c>
      <c r="C505" s="117">
        <v>0.0007459541214399316</v>
      </c>
      <c r="D505" s="113" t="s">
        <v>1344</v>
      </c>
      <c r="E505" s="113" t="b">
        <v>0</v>
      </c>
      <c r="F505" s="113" t="b">
        <v>0</v>
      </c>
      <c r="G505" s="113" t="b">
        <v>0</v>
      </c>
    </row>
    <row r="506" spans="1:7" ht="15">
      <c r="A506" s="115" t="s">
        <v>856</v>
      </c>
      <c r="B506" s="113">
        <v>3</v>
      </c>
      <c r="C506" s="117">
        <v>0.0007459541214399316</v>
      </c>
      <c r="D506" s="113" t="s">
        <v>1344</v>
      </c>
      <c r="E506" s="113" t="b">
        <v>0</v>
      </c>
      <c r="F506" s="113" t="b">
        <v>0</v>
      </c>
      <c r="G506" s="113" t="b">
        <v>0</v>
      </c>
    </row>
    <row r="507" spans="1:7" ht="15">
      <c r="A507" s="115" t="s">
        <v>857</v>
      </c>
      <c r="B507" s="113">
        <v>3</v>
      </c>
      <c r="C507" s="117">
        <v>0.0005980762784741639</v>
      </c>
      <c r="D507" s="113" t="s">
        <v>1344</v>
      </c>
      <c r="E507" s="113" t="b">
        <v>0</v>
      </c>
      <c r="F507" s="113" t="b">
        <v>0</v>
      </c>
      <c r="G507" s="113" t="b">
        <v>0</v>
      </c>
    </row>
    <row r="508" spans="1:7" ht="15">
      <c r="A508" s="115" t="s">
        <v>858</v>
      </c>
      <c r="B508" s="113">
        <v>3</v>
      </c>
      <c r="C508" s="117">
        <v>0.000511573285651658</v>
      </c>
      <c r="D508" s="113" t="s">
        <v>1344</v>
      </c>
      <c r="E508" s="113" t="b">
        <v>0</v>
      </c>
      <c r="F508" s="113" t="b">
        <v>0</v>
      </c>
      <c r="G508" s="113" t="b">
        <v>0</v>
      </c>
    </row>
    <row r="509" spans="1:7" ht="15">
      <c r="A509" s="115" t="s">
        <v>859</v>
      </c>
      <c r="B509" s="113">
        <v>3</v>
      </c>
      <c r="C509" s="117">
        <v>0.000511573285651658</v>
      </c>
      <c r="D509" s="113" t="s">
        <v>1344</v>
      </c>
      <c r="E509" s="113" t="b">
        <v>0</v>
      </c>
      <c r="F509" s="113" t="b">
        <v>0</v>
      </c>
      <c r="G509" s="113" t="b">
        <v>0</v>
      </c>
    </row>
    <row r="510" spans="1:7" ht="15">
      <c r="A510" s="115" t="s">
        <v>860</v>
      </c>
      <c r="B510" s="113">
        <v>3</v>
      </c>
      <c r="C510" s="117">
        <v>0.000511573285651658</v>
      </c>
      <c r="D510" s="113" t="s">
        <v>1344</v>
      </c>
      <c r="E510" s="113" t="b">
        <v>0</v>
      </c>
      <c r="F510" s="113" t="b">
        <v>0</v>
      </c>
      <c r="G510" s="113" t="b">
        <v>0</v>
      </c>
    </row>
    <row r="511" spans="1:7" ht="15">
      <c r="A511" s="115" t="s">
        <v>861</v>
      </c>
      <c r="B511" s="113">
        <v>3</v>
      </c>
      <c r="C511" s="117">
        <v>0.000511573285651658</v>
      </c>
      <c r="D511" s="113" t="s">
        <v>1344</v>
      </c>
      <c r="E511" s="113" t="b">
        <v>0</v>
      </c>
      <c r="F511" s="113" t="b">
        <v>0</v>
      </c>
      <c r="G511" s="113" t="b">
        <v>0</v>
      </c>
    </row>
    <row r="512" spans="1:7" ht="15">
      <c r="A512" s="115" t="s">
        <v>862</v>
      </c>
      <c r="B512" s="113">
        <v>3</v>
      </c>
      <c r="C512" s="117">
        <v>0.000511573285651658</v>
      </c>
      <c r="D512" s="113" t="s">
        <v>1344</v>
      </c>
      <c r="E512" s="113" t="b">
        <v>0</v>
      </c>
      <c r="F512" s="113" t="b">
        <v>1</v>
      </c>
      <c r="G512" s="113" t="b">
        <v>0</v>
      </c>
    </row>
    <row r="513" spans="1:7" ht="15">
      <c r="A513" s="115" t="s">
        <v>863</v>
      </c>
      <c r="B513" s="113">
        <v>3</v>
      </c>
      <c r="C513" s="117">
        <v>0.0005980762784741639</v>
      </c>
      <c r="D513" s="113" t="s">
        <v>1344</v>
      </c>
      <c r="E513" s="113" t="b">
        <v>0</v>
      </c>
      <c r="F513" s="113" t="b">
        <v>0</v>
      </c>
      <c r="G513" s="113" t="b">
        <v>0</v>
      </c>
    </row>
    <row r="514" spans="1:7" ht="15">
      <c r="A514" s="115" t="s">
        <v>864</v>
      </c>
      <c r="B514" s="113">
        <v>3</v>
      </c>
      <c r="C514" s="117">
        <v>0.0005980762784741639</v>
      </c>
      <c r="D514" s="113" t="s">
        <v>1344</v>
      </c>
      <c r="E514" s="113" t="b">
        <v>0</v>
      </c>
      <c r="F514" s="113" t="b">
        <v>0</v>
      </c>
      <c r="G514" s="113" t="b">
        <v>0</v>
      </c>
    </row>
    <row r="515" spans="1:7" ht="15">
      <c r="A515" s="115" t="s">
        <v>865</v>
      </c>
      <c r="B515" s="113">
        <v>3</v>
      </c>
      <c r="C515" s="117">
        <v>0.0005980762784741639</v>
      </c>
      <c r="D515" s="113" t="s">
        <v>1344</v>
      </c>
      <c r="E515" s="113" t="b">
        <v>0</v>
      </c>
      <c r="F515" s="113" t="b">
        <v>0</v>
      </c>
      <c r="G515" s="113" t="b">
        <v>0</v>
      </c>
    </row>
    <row r="516" spans="1:7" ht="15">
      <c r="A516" s="115" t="s">
        <v>866</v>
      </c>
      <c r="B516" s="113">
        <v>3</v>
      </c>
      <c r="C516" s="117">
        <v>0.0005980762784741639</v>
      </c>
      <c r="D516" s="113" t="s">
        <v>1344</v>
      </c>
      <c r="E516" s="113" t="b">
        <v>0</v>
      </c>
      <c r="F516" s="113" t="b">
        <v>0</v>
      </c>
      <c r="G516" s="113" t="b">
        <v>0</v>
      </c>
    </row>
    <row r="517" spans="1:7" ht="15">
      <c r="A517" s="115" t="s">
        <v>867</v>
      </c>
      <c r="B517" s="113">
        <v>3</v>
      </c>
      <c r="C517" s="117">
        <v>0.000511573285651658</v>
      </c>
      <c r="D517" s="113" t="s">
        <v>1344</v>
      </c>
      <c r="E517" s="113" t="b">
        <v>0</v>
      </c>
      <c r="F517" s="113" t="b">
        <v>0</v>
      </c>
      <c r="G517" s="113" t="b">
        <v>0</v>
      </c>
    </row>
    <row r="518" spans="1:7" ht="15">
      <c r="A518" s="115" t="s">
        <v>868</v>
      </c>
      <c r="B518" s="113">
        <v>3</v>
      </c>
      <c r="C518" s="117">
        <v>0.0005980762784741639</v>
      </c>
      <c r="D518" s="113" t="s">
        <v>1344</v>
      </c>
      <c r="E518" s="113" t="b">
        <v>0</v>
      </c>
      <c r="F518" s="113" t="b">
        <v>0</v>
      </c>
      <c r="G518" s="113" t="b">
        <v>0</v>
      </c>
    </row>
    <row r="519" spans="1:7" ht="15">
      <c r="A519" s="115" t="s">
        <v>869</v>
      </c>
      <c r="B519" s="113">
        <v>3</v>
      </c>
      <c r="C519" s="117">
        <v>0.000511573285651658</v>
      </c>
      <c r="D519" s="113" t="s">
        <v>1344</v>
      </c>
      <c r="E519" s="113" t="b">
        <v>0</v>
      </c>
      <c r="F519" s="113" t="b">
        <v>0</v>
      </c>
      <c r="G519" s="113" t="b">
        <v>0</v>
      </c>
    </row>
    <row r="520" spans="1:7" ht="15">
      <c r="A520" s="115" t="s">
        <v>870</v>
      </c>
      <c r="B520" s="113">
        <v>3</v>
      </c>
      <c r="C520" s="117">
        <v>0.000511573285651658</v>
      </c>
      <c r="D520" s="113" t="s">
        <v>1344</v>
      </c>
      <c r="E520" s="113" t="b">
        <v>0</v>
      </c>
      <c r="F520" s="113" t="b">
        <v>0</v>
      </c>
      <c r="G520" s="113" t="b">
        <v>0</v>
      </c>
    </row>
    <row r="521" spans="1:7" ht="15">
      <c r="A521" s="115" t="s">
        <v>871</v>
      </c>
      <c r="B521" s="113">
        <v>3</v>
      </c>
      <c r="C521" s="117">
        <v>0.000511573285651658</v>
      </c>
      <c r="D521" s="113" t="s">
        <v>1344</v>
      </c>
      <c r="E521" s="113" t="b">
        <v>0</v>
      </c>
      <c r="F521" s="113" t="b">
        <v>0</v>
      </c>
      <c r="G521" s="113" t="b">
        <v>0</v>
      </c>
    </row>
    <row r="522" spans="1:7" ht="15">
      <c r="A522" s="115" t="s">
        <v>872</v>
      </c>
      <c r="B522" s="113">
        <v>3</v>
      </c>
      <c r="C522" s="117">
        <v>0.0007459541214399316</v>
      </c>
      <c r="D522" s="113" t="s">
        <v>1344</v>
      </c>
      <c r="E522" s="113" t="b">
        <v>0</v>
      </c>
      <c r="F522" s="113" t="b">
        <v>0</v>
      </c>
      <c r="G522" s="113" t="b">
        <v>0</v>
      </c>
    </row>
    <row r="523" spans="1:7" ht="15">
      <c r="A523" s="115" t="s">
        <v>873</v>
      </c>
      <c r="B523" s="113">
        <v>3</v>
      </c>
      <c r="C523" s="117">
        <v>0.0007459541214399316</v>
      </c>
      <c r="D523" s="113" t="s">
        <v>1344</v>
      </c>
      <c r="E523" s="113" t="b">
        <v>0</v>
      </c>
      <c r="F523" s="113" t="b">
        <v>0</v>
      </c>
      <c r="G523" s="113" t="b">
        <v>0</v>
      </c>
    </row>
    <row r="524" spans="1:7" ht="15">
      <c r="A524" s="115" t="s">
        <v>874</v>
      </c>
      <c r="B524" s="113">
        <v>3</v>
      </c>
      <c r="C524" s="117">
        <v>0.0007459541214399316</v>
      </c>
      <c r="D524" s="113" t="s">
        <v>1344</v>
      </c>
      <c r="E524" s="113" t="b">
        <v>0</v>
      </c>
      <c r="F524" s="113" t="b">
        <v>0</v>
      </c>
      <c r="G524" s="113" t="b">
        <v>0</v>
      </c>
    </row>
    <row r="525" spans="1:7" ht="15">
      <c r="A525" s="115" t="s">
        <v>875</v>
      </c>
      <c r="B525" s="113">
        <v>3</v>
      </c>
      <c r="C525" s="117">
        <v>0.0005980762784741639</v>
      </c>
      <c r="D525" s="113" t="s">
        <v>1344</v>
      </c>
      <c r="E525" s="113" t="b">
        <v>1</v>
      </c>
      <c r="F525" s="113" t="b">
        <v>0</v>
      </c>
      <c r="G525" s="113" t="b">
        <v>0</v>
      </c>
    </row>
    <row r="526" spans="1:7" ht="15">
      <c r="A526" s="115" t="s">
        <v>876</v>
      </c>
      <c r="B526" s="113">
        <v>3</v>
      </c>
      <c r="C526" s="117">
        <v>0.0005980762784741639</v>
      </c>
      <c r="D526" s="113" t="s">
        <v>1344</v>
      </c>
      <c r="E526" s="113" t="b">
        <v>0</v>
      </c>
      <c r="F526" s="113" t="b">
        <v>0</v>
      </c>
      <c r="G526" s="113" t="b">
        <v>0</v>
      </c>
    </row>
    <row r="527" spans="1:7" ht="15">
      <c r="A527" s="115" t="s">
        <v>877</v>
      </c>
      <c r="B527" s="113">
        <v>3</v>
      </c>
      <c r="C527" s="117">
        <v>0.0005980762784741639</v>
      </c>
      <c r="D527" s="113" t="s">
        <v>1344</v>
      </c>
      <c r="E527" s="113" t="b">
        <v>0</v>
      </c>
      <c r="F527" s="113" t="b">
        <v>0</v>
      </c>
      <c r="G527" s="113" t="b">
        <v>0</v>
      </c>
    </row>
    <row r="528" spans="1:7" ht="15">
      <c r="A528" s="115" t="s">
        <v>878</v>
      </c>
      <c r="B528" s="113">
        <v>3</v>
      </c>
      <c r="C528" s="117">
        <v>0.000511573285651658</v>
      </c>
      <c r="D528" s="113" t="s">
        <v>1344</v>
      </c>
      <c r="E528" s="113" t="b">
        <v>0</v>
      </c>
      <c r="F528" s="113" t="b">
        <v>0</v>
      </c>
      <c r="G528" s="113" t="b">
        <v>0</v>
      </c>
    </row>
    <row r="529" spans="1:7" ht="15">
      <c r="A529" s="115" t="s">
        <v>879</v>
      </c>
      <c r="B529" s="113">
        <v>3</v>
      </c>
      <c r="C529" s="117">
        <v>0.0005980762784741639</v>
      </c>
      <c r="D529" s="113" t="s">
        <v>1344</v>
      </c>
      <c r="E529" s="113" t="b">
        <v>0</v>
      </c>
      <c r="F529" s="113" t="b">
        <v>0</v>
      </c>
      <c r="G529" s="113" t="b">
        <v>0</v>
      </c>
    </row>
    <row r="530" spans="1:7" ht="15">
      <c r="A530" s="115" t="s">
        <v>880</v>
      </c>
      <c r="B530" s="113">
        <v>3</v>
      </c>
      <c r="C530" s="117">
        <v>0.000511573285651658</v>
      </c>
      <c r="D530" s="113" t="s">
        <v>1344</v>
      </c>
      <c r="E530" s="113" t="b">
        <v>0</v>
      </c>
      <c r="F530" s="113" t="b">
        <v>1</v>
      </c>
      <c r="G530" s="113" t="b">
        <v>0</v>
      </c>
    </row>
    <row r="531" spans="1:7" ht="15">
      <c r="A531" s="115" t="s">
        <v>881</v>
      </c>
      <c r="B531" s="113">
        <v>3</v>
      </c>
      <c r="C531" s="117">
        <v>0.0007459541214399316</v>
      </c>
      <c r="D531" s="113" t="s">
        <v>1344</v>
      </c>
      <c r="E531" s="113" t="b">
        <v>0</v>
      </c>
      <c r="F531" s="113" t="b">
        <v>0</v>
      </c>
      <c r="G531" s="113" t="b">
        <v>0</v>
      </c>
    </row>
    <row r="532" spans="1:7" ht="15">
      <c r="A532" s="115" t="s">
        <v>882</v>
      </c>
      <c r="B532" s="113">
        <v>3</v>
      </c>
      <c r="C532" s="117">
        <v>0.0007459541214399316</v>
      </c>
      <c r="D532" s="113" t="s">
        <v>1344</v>
      </c>
      <c r="E532" s="113" t="b">
        <v>0</v>
      </c>
      <c r="F532" s="113" t="b">
        <v>0</v>
      </c>
      <c r="G532" s="113" t="b">
        <v>0</v>
      </c>
    </row>
    <row r="533" spans="1:7" ht="15">
      <c r="A533" s="115" t="s">
        <v>883</v>
      </c>
      <c r="B533" s="113">
        <v>3</v>
      </c>
      <c r="C533" s="117">
        <v>0.0007459541214399316</v>
      </c>
      <c r="D533" s="113" t="s">
        <v>1344</v>
      </c>
      <c r="E533" s="113" t="b">
        <v>0</v>
      </c>
      <c r="F533" s="113" t="b">
        <v>0</v>
      </c>
      <c r="G533" s="113" t="b">
        <v>0</v>
      </c>
    </row>
    <row r="534" spans="1:7" ht="15">
      <c r="A534" s="115" t="s">
        <v>884</v>
      </c>
      <c r="B534" s="113">
        <v>3</v>
      </c>
      <c r="C534" s="117">
        <v>0.0005980762784741639</v>
      </c>
      <c r="D534" s="113" t="s">
        <v>1344</v>
      </c>
      <c r="E534" s="113" t="b">
        <v>0</v>
      </c>
      <c r="F534" s="113" t="b">
        <v>0</v>
      </c>
      <c r="G534" s="113" t="b">
        <v>0</v>
      </c>
    </row>
    <row r="535" spans="1:7" ht="15">
      <c r="A535" s="115" t="s">
        <v>885</v>
      </c>
      <c r="B535" s="113">
        <v>3</v>
      </c>
      <c r="C535" s="117">
        <v>0.0005980762784741639</v>
      </c>
      <c r="D535" s="113" t="s">
        <v>1344</v>
      </c>
      <c r="E535" s="113" t="b">
        <v>0</v>
      </c>
      <c r="F535" s="113" t="b">
        <v>0</v>
      </c>
      <c r="G535" s="113" t="b">
        <v>0</v>
      </c>
    </row>
    <row r="536" spans="1:7" ht="15">
      <c r="A536" s="115" t="s">
        <v>886</v>
      </c>
      <c r="B536" s="113">
        <v>3</v>
      </c>
      <c r="C536" s="117">
        <v>0.000511573285651658</v>
      </c>
      <c r="D536" s="113" t="s">
        <v>1344</v>
      </c>
      <c r="E536" s="113" t="b">
        <v>0</v>
      </c>
      <c r="F536" s="113" t="b">
        <v>0</v>
      </c>
      <c r="G536" s="113" t="b">
        <v>0</v>
      </c>
    </row>
    <row r="537" spans="1:7" ht="15">
      <c r="A537" s="115" t="s">
        <v>887</v>
      </c>
      <c r="B537" s="113">
        <v>3</v>
      </c>
      <c r="C537" s="117">
        <v>0.000511573285651658</v>
      </c>
      <c r="D537" s="113" t="s">
        <v>1344</v>
      </c>
      <c r="E537" s="113" t="b">
        <v>0</v>
      </c>
      <c r="F537" s="113" t="b">
        <v>0</v>
      </c>
      <c r="G537" s="113" t="b">
        <v>0</v>
      </c>
    </row>
    <row r="538" spans="1:7" ht="15">
      <c r="A538" s="115" t="s">
        <v>888</v>
      </c>
      <c r="B538" s="113">
        <v>3</v>
      </c>
      <c r="C538" s="117">
        <v>0.0005980762784741639</v>
      </c>
      <c r="D538" s="113" t="s">
        <v>1344</v>
      </c>
      <c r="E538" s="113" t="b">
        <v>0</v>
      </c>
      <c r="F538" s="113" t="b">
        <v>0</v>
      </c>
      <c r="G538" s="113" t="b">
        <v>0</v>
      </c>
    </row>
    <row r="539" spans="1:7" ht="15">
      <c r="A539" s="115" t="s">
        <v>889</v>
      </c>
      <c r="B539" s="113">
        <v>3</v>
      </c>
      <c r="C539" s="117">
        <v>0.0007459541214399316</v>
      </c>
      <c r="D539" s="113" t="s">
        <v>1344</v>
      </c>
      <c r="E539" s="113" t="b">
        <v>0</v>
      </c>
      <c r="F539" s="113" t="b">
        <v>0</v>
      </c>
      <c r="G539" s="113" t="b">
        <v>0</v>
      </c>
    </row>
    <row r="540" spans="1:7" ht="15">
      <c r="A540" s="115" t="s">
        <v>890</v>
      </c>
      <c r="B540" s="113">
        <v>3</v>
      </c>
      <c r="C540" s="117">
        <v>0.0007459541214399316</v>
      </c>
      <c r="D540" s="113" t="s">
        <v>1344</v>
      </c>
      <c r="E540" s="113" t="b">
        <v>1</v>
      </c>
      <c r="F540" s="113" t="b">
        <v>0</v>
      </c>
      <c r="G540" s="113" t="b">
        <v>0</v>
      </c>
    </row>
    <row r="541" spans="1:7" ht="15">
      <c r="A541" s="115" t="s">
        <v>891</v>
      </c>
      <c r="B541" s="113">
        <v>3</v>
      </c>
      <c r="C541" s="117">
        <v>0.0007459541214399316</v>
      </c>
      <c r="D541" s="113" t="s">
        <v>1344</v>
      </c>
      <c r="E541" s="113" t="b">
        <v>0</v>
      </c>
      <c r="F541" s="113" t="b">
        <v>1</v>
      </c>
      <c r="G541" s="113" t="b">
        <v>0</v>
      </c>
    </row>
    <row r="542" spans="1:7" ht="15">
      <c r="A542" s="115" t="s">
        <v>892</v>
      </c>
      <c r="B542" s="113">
        <v>3</v>
      </c>
      <c r="C542" s="117">
        <v>0.0007459541214399316</v>
      </c>
      <c r="D542" s="113" t="s">
        <v>1344</v>
      </c>
      <c r="E542" s="113" t="b">
        <v>0</v>
      </c>
      <c r="F542" s="113" t="b">
        <v>0</v>
      </c>
      <c r="G542" s="113" t="b">
        <v>0</v>
      </c>
    </row>
    <row r="543" spans="1:7" ht="15">
      <c r="A543" s="115" t="s">
        <v>893</v>
      </c>
      <c r="B543" s="113">
        <v>3</v>
      </c>
      <c r="C543" s="117">
        <v>0.0007459541214399316</v>
      </c>
      <c r="D543" s="113" t="s">
        <v>1344</v>
      </c>
      <c r="E543" s="113" t="b">
        <v>0</v>
      </c>
      <c r="F543" s="113" t="b">
        <v>0</v>
      </c>
      <c r="G543" s="113" t="b">
        <v>0</v>
      </c>
    </row>
    <row r="544" spans="1:7" ht="15">
      <c r="A544" s="115" t="s">
        <v>894</v>
      </c>
      <c r="B544" s="113">
        <v>3</v>
      </c>
      <c r="C544" s="117">
        <v>0.0007459541214399316</v>
      </c>
      <c r="D544" s="113" t="s">
        <v>1344</v>
      </c>
      <c r="E544" s="113" t="b">
        <v>0</v>
      </c>
      <c r="F544" s="113" t="b">
        <v>0</v>
      </c>
      <c r="G544" s="113" t="b">
        <v>0</v>
      </c>
    </row>
    <row r="545" spans="1:7" ht="15">
      <c r="A545" s="115" t="s">
        <v>895</v>
      </c>
      <c r="B545" s="113">
        <v>3</v>
      </c>
      <c r="C545" s="117">
        <v>0.0007459541214399316</v>
      </c>
      <c r="D545" s="113" t="s">
        <v>1344</v>
      </c>
      <c r="E545" s="113" t="b">
        <v>0</v>
      </c>
      <c r="F545" s="113" t="b">
        <v>0</v>
      </c>
      <c r="G545" s="113" t="b">
        <v>0</v>
      </c>
    </row>
    <row r="546" spans="1:7" ht="15">
      <c r="A546" s="115" t="s">
        <v>896</v>
      </c>
      <c r="B546" s="113">
        <v>3</v>
      </c>
      <c r="C546" s="117">
        <v>0.0005980762784741639</v>
      </c>
      <c r="D546" s="113" t="s">
        <v>1344</v>
      </c>
      <c r="E546" s="113" t="b">
        <v>0</v>
      </c>
      <c r="F546" s="113" t="b">
        <v>0</v>
      </c>
      <c r="G546" s="113" t="b">
        <v>0</v>
      </c>
    </row>
    <row r="547" spans="1:7" ht="15">
      <c r="A547" s="115" t="s">
        <v>897</v>
      </c>
      <c r="B547" s="113">
        <v>3</v>
      </c>
      <c r="C547" s="117">
        <v>0.0007459541214399316</v>
      </c>
      <c r="D547" s="113" t="s">
        <v>1344</v>
      </c>
      <c r="E547" s="113" t="b">
        <v>0</v>
      </c>
      <c r="F547" s="113" t="b">
        <v>0</v>
      </c>
      <c r="G547" s="113" t="b">
        <v>0</v>
      </c>
    </row>
    <row r="548" spans="1:7" ht="15">
      <c r="A548" s="115" t="s">
        <v>898</v>
      </c>
      <c r="B548" s="113">
        <v>2</v>
      </c>
      <c r="C548" s="117">
        <v>0.0004973027476266211</v>
      </c>
      <c r="D548" s="113" t="s">
        <v>1344</v>
      </c>
      <c r="E548" s="113" t="b">
        <v>0</v>
      </c>
      <c r="F548" s="113" t="b">
        <v>0</v>
      </c>
      <c r="G548" s="113" t="b">
        <v>0</v>
      </c>
    </row>
    <row r="549" spans="1:7" ht="15">
      <c r="A549" s="115" t="s">
        <v>899</v>
      </c>
      <c r="B549" s="113">
        <v>2</v>
      </c>
      <c r="C549" s="117">
        <v>0.00039871751898277596</v>
      </c>
      <c r="D549" s="113" t="s">
        <v>1344</v>
      </c>
      <c r="E549" s="113" t="b">
        <v>0</v>
      </c>
      <c r="F549" s="113" t="b">
        <v>0</v>
      </c>
      <c r="G549" s="113" t="b">
        <v>0</v>
      </c>
    </row>
    <row r="550" spans="1:7" ht="15">
      <c r="A550" s="115" t="s">
        <v>900</v>
      </c>
      <c r="B550" s="113">
        <v>2</v>
      </c>
      <c r="C550" s="117">
        <v>0.00039871751898277596</v>
      </c>
      <c r="D550" s="113" t="s">
        <v>1344</v>
      </c>
      <c r="E550" s="113" t="b">
        <v>1</v>
      </c>
      <c r="F550" s="113" t="b">
        <v>0</v>
      </c>
      <c r="G550" s="113" t="b">
        <v>0</v>
      </c>
    </row>
    <row r="551" spans="1:7" ht="15">
      <c r="A551" s="115" t="s">
        <v>901</v>
      </c>
      <c r="B551" s="113">
        <v>2</v>
      </c>
      <c r="C551" s="117">
        <v>0.00039871751898277596</v>
      </c>
      <c r="D551" s="113" t="s">
        <v>1344</v>
      </c>
      <c r="E551" s="113" t="b">
        <v>0</v>
      </c>
      <c r="F551" s="113" t="b">
        <v>0</v>
      </c>
      <c r="G551" s="113" t="b">
        <v>0</v>
      </c>
    </row>
    <row r="552" spans="1:7" ht="15">
      <c r="A552" s="115" t="s">
        <v>902</v>
      </c>
      <c r="B552" s="113">
        <v>2</v>
      </c>
      <c r="C552" s="117">
        <v>0.00039871751898277596</v>
      </c>
      <c r="D552" s="113" t="s">
        <v>1344</v>
      </c>
      <c r="E552" s="113" t="b">
        <v>0</v>
      </c>
      <c r="F552" s="113" t="b">
        <v>0</v>
      </c>
      <c r="G552" s="113" t="b">
        <v>0</v>
      </c>
    </row>
    <row r="553" spans="1:7" ht="15">
      <c r="A553" s="115" t="s">
        <v>903</v>
      </c>
      <c r="B553" s="113">
        <v>2</v>
      </c>
      <c r="C553" s="117">
        <v>0.00039871751898277596</v>
      </c>
      <c r="D553" s="113" t="s">
        <v>1344</v>
      </c>
      <c r="E553" s="113" t="b">
        <v>1</v>
      </c>
      <c r="F553" s="113" t="b">
        <v>0</v>
      </c>
      <c r="G553" s="113" t="b">
        <v>0</v>
      </c>
    </row>
    <row r="554" spans="1:7" ht="15">
      <c r="A554" s="115" t="s">
        <v>904</v>
      </c>
      <c r="B554" s="113">
        <v>2</v>
      </c>
      <c r="C554" s="117">
        <v>0.00039871751898277596</v>
      </c>
      <c r="D554" s="113" t="s">
        <v>1344</v>
      </c>
      <c r="E554" s="113" t="b">
        <v>0</v>
      </c>
      <c r="F554" s="113" t="b">
        <v>0</v>
      </c>
      <c r="G554" s="113" t="b">
        <v>0</v>
      </c>
    </row>
    <row r="555" spans="1:7" ht="15">
      <c r="A555" s="115" t="s">
        <v>905</v>
      </c>
      <c r="B555" s="113">
        <v>2</v>
      </c>
      <c r="C555" s="117">
        <v>0.0004973027476266211</v>
      </c>
      <c r="D555" s="113" t="s">
        <v>1344</v>
      </c>
      <c r="E555" s="113" t="b">
        <v>0</v>
      </c>
      <c r="F555" s="113" t="b">
        <v>0</v>
      </c>
      <c r="G555" s="113" t="b">
        <v>0</v>
      </c>
    </row>
    <row r="556" spans="1:7" ht="15">
      <c r="A556" s="115" t="s">
        <v>906</v>
      </c>
      <c r="B556" s="113">
        <v>2</v>
      </c>
      <c r="C556" s="117">
        <v>0.00039871751898277596</v>
      </c>
      <c r="D556" s="113" t="s">
        <v>1344</v>
      </c>
      <c r="E556" s="113" t="b">
        <v>0</v>
      </c>
      <c r="F556" s="113" t="b">
        <v>0</v>
      </c>
      <c r="G556" s="113" t="b">
        <v>0</v>
      </c>
    </row>
    <row r="557" spans="1:7" ht="15">
      <c r="A557" s="115" t="s">
        <v>907</v>
      </c>
      <c r="B557" s="113">
        <v>2</v>
      </c>
      <c r="C557" s="117">
        <v>0.0004973027476266211</v>
      </c>
      <c r="D557" s="113" t="s">
        <v>1344</v>
      </c>
      <c r="E557" s="113" t="b">
        <v>0</v>
      </c>
      <c r="F557" s="113" t="b">
        <v>0</v>
      </c>
      <c r="G557" s="113" t="b">
        <v>0</v>
      </c>
    </row>
    <row r="558" spans="1:7" ht="15">
      <c r="A558" s="115" t="s">
        <v>908</v>
      </c>
      <c r="B558" s="113">
        <v>2</v>
      </c>
      <c r="C558" s="117">
        <v>0.00039871751898277596</v>
      </c>
      <c r="D558" s="113" t="s">
        <v>1344</v>
      </c>
      <c r="E558" s="113" t="b">
        <v>0</v>
      </c>
      <c r="F558" s="113" t="b">
        <v>0</v>
      </c>
      <c r="G558" s="113" t="b">
        <v>0</v>
      </c>
    </row>
    <row r="559" spans="1:7" ht="15">
      <c r="A559" s="115" t="s">
        <v>909</v>
      </c>
      <c r="B559" s="113">
        <v>2</v>
      </c>
      <c r="C559" s="117">
        <v>0.00039871751898277596</v>
      </c>
      <c r="D559" s="113" t="s">
        <v>1344</v>
      </c>
      <c r="E559" s="113" t="b">
        <v>0</v>
      </c>
      <c r="F559" s="113" t="b">
        <v>0</v>
      </c>
      <c r="G559" s="113" t="b">
        <v>0</v>
      </c>
    </row>
    <row r="560" spans="1:7" ht="15">
      <c r="A560" s="115" t="s">
        <v>910</v>
      </c>
      <c r="B560" s="113">
        <v>2</v>
      </c>
      <c r="C560" s="117">
        <v>0.0004973027476266211</v>
      </c>
      <c r="D560" s="113" t="s">
        <v>1344</v>
      </c>
      <c r="E560" s="113" t="b">
        <v>0</v>
      </c>
      <c r="F560" s="113" t="b">
        <v>1</v>
      </c>
      <c r="G560" s="113" t="b">
        <v>0</v>
      </c>
    </row>
    <row r="561" spans="1:7" ht="15">
      <c r="A561" s="115" t="s">
        <v>911</v>
      </c>
      <c r="B561" s="113">
        <v>2</v>
      </c>
      <c r="C561" s="117">
        <v>0.00039871751898277596</v>
      </c>
      <c r="D561" s="113" t="s">
        <v>1344</v>
      </c>
      <c r="E561" s="113" t="b">
        <v>0</v>
      </c>
      <c r="F561" s="113" t="b">
        <v>0</v>
      </c>
      <c r="G561" s="113" t="b">
        <v>0</v>
      </c>
    </row>
    <row r="562" spans="1:7" ht="15">
      <c r="A562" s="115" t="s">
        <v>912</v>
      </c>
      <c r="B562" s="113">
        <v>2</v>
      </c>
      <c r="C562" s="117">
        <v>0.0004973027476266211</v>
      </c>
      <c r="D562" s="113" t="s">
        <v>1344</v>
      </c>
      <c r="E562" s="113" t="b">
        <v>0</v>
      </c>
      <c r="F562" s="113" t="b">
        <v>0</v>
      </c>
      <c r="G562" s="113" t="b">
        <v>0</v>
      </c>
    </row>
    <row r="563" spans="1:7" ht="15">
      <c r="A563" s="115" t="s">
        <v>913</v>
      </c>
      <c r="B563" s="113">
        <v>2</v>
      </c>
      <c r="C563" s="117">
        <v>0.00039871751898277596</v>
      </c>
      <c r="D563" s="113" t="s">
        <v>1344</v>
      </c>
      <c r="E563" s="113" t="b">
        <v>0</v>
      </c>
      <c r="F563" s="113" t="b">
        <v>0</v>
      </c>
      <c r="G563" s="113" t="b">
        <v>0</v>
      </c>
    </row>
    <row r="564" spans="1:7" ht="15">
      <c r="A564" s="115" t="s">
        <v>914</v>
      </c>
      <c r="B564" s="113">
        <v>2</v>
      </c>
      <c r="C564" s="117">
        <v>0.0004973027476266211</v>
      </c>
      <c r="D564" s="113" t="s">
        <v>1344</v>
      </c>
      <c r="E564" s="113" t="b">
        <v>0</v>
      </c>
      <c r="F564" s="113" t="b">
        <v>0</v>
      </c>
      <c r="G564" s="113" t="b">
        <v>0</v>
      </c>
    </row>
    <row r="565" spans="1:7" ht="15">
      <c r="A565" s="115" t="s">
        <v>915</v>
      </c>
      <c r="B565" s="113">
        <v>2</v>
      </c>
      <c r="C565" s="117">
        <v>0.00039871751898277596</v>
      </c>
      <c r="D565" s="113" t="s">
        <v>1344</v>
      </c>
      <c r="E565" s="113" t="b">
        <v>0</v>
      </c>
      <c r="F565" s="113" t="b">
        <v>0</v>
      </c>
      <c r="G565" s="113" t="b">
        <v>0</v>
      </c>
    </row>
    <row r="566" spans="1:7" ht="15">
      <c r="A566" s="115" t="s">
        <v>916</v>
      </c>
      <c r="B566" s="113">
        <v>2</v>
      </c>
      <c r="C566" s="117">
        <v>0.00039871751898277596</v>
      </c>
      <c r="D566" s="113" t="s">
        <v>1344</v>
      </c>
      <c r="E566" s="113" t="b">
        <v>0</v>
      </c>
      <c r="F566" s="113" t="b">
        <v>0</v>
      </c>
      <c r="G566" s="113" t="b">
        <v>0</v>
      </c>
    </row>
    <row r="567" spans="1:7" ht="15">
      <c r="A567" s="115" t="s">
        <v>917</v>
      </c>
      <c r="B567" s="113">
        <v>2</v>
      </c>
      <c r="C567" s="117">
        <v>0.00039871751898277596</v>
      </c>
      <c r="D567" s="113" t="s">
        <v>1344</v>
      </c>
      <c r="E567" s="113" t="b">
        <v>0</v>
      </c>
      <c r="F567" s="113" t="b">
        <v>0</v>
      </c>
      <c r="G567" s="113" t="b">
        <v>0</v>
      </c>
    </row>
    <row r="568" spans="1:7" ht="15">
      <c r="A568" s="115" t="s">
        <v>918</v>
      </c>
      <c r="B568" s="113">
        <v>2</v>
      </c>
      <c r="C568" s="117">
        <v>0.00039871751898277596</v>
      </c>
      <c r="D568" s="113" t="s">
        <v>1344</v>
      </c>
      <c r="E568" s="113" t="b">
        <v>0</v>
      </c>
      <c r="F568" s="113" t="b">
        <v>0</v>
      </c>
      <c r="G568" s="113" t="b">
        <v>0</v>
      </c>
    </row>
    <row r="569" spans="1:7" ht="15">
      <c r="A569" s="115" t="s">
        <v>919</v>
      </c>
      <c r="B569" s="113">
        <v>2</v>
      </c>
      <c r="C569" s="117">
        <v>0.0004973027476266211</v>
      </c>
      <c r="D569" s="113" t="s">
        <v>1344</v>
      </c>
      <c r="E569" s="113" t="b">
        <v>0</v>
      </c>
      <c r="F569" s="113" t="b">
        <v>0</v>
      </c>
      <c r="G569" s="113" t="b">
        <v>0</v>
      </c>
    </row>
    <row r="570" spans="1:7" ht="15">
      <c r="A570" s="115" t="s">
        <v>920</v>
      </c>
      <c r="B570" s="113">
        <v>2</v>
      </c>
      <c r="C570" s="117">
        <v>0.00039871751898277596</v>
      </c>
      <c r="D570" s="113" t="s">
        <v>1344</v>
      </c>
      <c r="E570" s="113" t="b">
        <v>0</v>
      </c>
      <c r="F570" s="113" t="b">
        <v>0</v>
      </c>
      <c r="G570" s="113" t="b">
        <v>0</v>
      </c>
    </row>
    <row r="571" spans="1:7" ht="15">
      <c r="A571" s="115" t="s">
        <v>921</v>
      </c>
      <c r="B571" s="113">
        <v>2</v>
      </c>
      <c r="C571" s="117">
        <v>0.00039871751898277596</v>
      </c>
      <c r="D571" s="113" t="s">
        <v>1344</v>
      </c>
      <c r="E571" s="113" t="b">
        <v>0</v>
      </c>
      <c r="F571" s="113" t="b">
        <v>0</v>
      </c>
      <c r="G571" s="113" t="b">
        <v>0</v>
      </c>
    </row>
    <row r="572" spans="1:7" ht="15">
      <c r="A572" s="115" t="s">
        <v>922</v>
      </c>
      <c r="B572" s="113">
        <v>2</v>
      </c>
      <c r="C572" s="117">
        <v>0.00039871751898277596</v>
      </c>
      <c r="D572" s="113" t="s">
        <v>1344</v>
      </c>
      <c r="E572" s="113" t="b">
        <v>0</v>
      </c>
      <c r="F572" s="113" t="b">
        <v>0</v>
      </c>
      <c r="G572" s="113" t="b">
        <v>0</v>
      </c>
    </row>
    <row r="573" spans="1:7" ht="15">
      <c r="A573" s="115" t="s">
        <v>923</v>
      </c>
      <c r="B573" s="113">
        <v>2</v>
      </c>
      <c r="C573" s="117">
        <v>0.00039871751898277596</v>
      </c>
      <c r="D573" s="113" t="s">
        <v>1344</v>
      </c>
      <c r="E573" s="113" t="b">
        <v>0</v>
      </c>
      <c r="F573" s="113" t="b">
        <v>1</v>
      </c>
      <c r="G573" s="113" t="b">
        <v>0</v>
      </c>
    </row>
    <row r="574" spans="1:7" ht="15">
      <c r="A574" s="115" t="s">
        <v>924</v>
      </c>
      <c r="B574" s="113">
        <v>2</v>
      </c>
      <c r="C574" s="117">
        <v>0.00039871751898277596</v>
      </c>
      <c r="D574" s="113" t="s">
        <v>1344</v>
      </c>
      <c r="E574" s="113" t="b">
        <v>0</v>
      </c>
      <c r="F574" s="113" t="b">
        <v>0</v>
      </c>
      <c r="G574" s="113" t="b">
        <v>0</v>
      </c>
    </row>
    <row r="575" spans="1:7" ht="15">
      <c r="A575" s="115" t="s">
        <v>925</v>
      </c>
      <c r="B575" s="113">
        <v>2</v>
      </c>
      <c r="C575" s="117">
        <v>0.00039871751898277596</v>
      </c>
      <c r="D575" s="113" t="s">
        <v>1344</v>
      </c>
      <c r="E575" s="113" t="b">
        <v>0</v>
      </c>
      <c r="F575" s="113" t="b">
        <v>0</v>
      </c>
      <c r="G575" s="113" t="b">
        <v>0</v>
      </c>
    </row>
    <row r="576" spans="1:7" ht="15">
      <c r="A576" s="115" t="s">
        <v>926</v>
      </c>
      <c r="B576" s="113">
        <v>2</v>
      </c>
      <c r="C576" s="117">
        <v>0.00039871751898277596</v>
      </c>
      <c r="D576" s="113" t="s">
        <v>1344</v>
      </c>
      <c r="E576" s="113" t="b">
        <v>0</v>
      </c>
      <c r="F576" s="113" t="b">
        <v>0</v>
      </c>
      <c r="G576" s="113" t="b">
        <v>0</v>
      </c>
    </row>
    <row r="577" spans="1:7" ht="15">
      <c r="A577" s="115" t="s">
        <v>927</v>
      </c>
      <c r="B577" s="113">
        <v>2</v>
      </c>
      <c r="C577" s="117">
        <v>0.00039871751898277596</v>
      </c>
      <c r="D577" s="113" t="s">
        <v>1344</v>
      </c>
      <c r="E577" s="113" t="b">
        <v>0</v>
      </c>
      <c r="F577" s="113" t="b">
        <v>0</v>
      </c>
      <c r="G577" s="113" t="b">
        <v>0</v>
      </c>
    </row>
    <row r="578" spans="1:7" ht="15">
      <c r="A578" s="115" t="s">
        <v>928</v>
      </c>
      <c r="B578" s="113">
        <v>2</v>
      </c>
      <c r="C578" s="117">
        <v>0.00039871751898277596</v>
      </c>
      <c r="D578" s="113" t="s">
        <v>1344</v>
      </c>
      <c r="E578" s="113" t="b">
        <v>1</v>
      </c>
      <c r="F578" s="113" t="b">
        <v>0</v>
      </c>
      <c r="G578" s="113" t="b">
        <v>0</v>
      </c>
    </row>
    <row r="579" spans="1:7" ht="15">
      <c r="A579" s="115" t="s">
        <v>929</v>
      </c>
      <c r="B579" s="113">
        <v>2</v>
      </c>
      <c r="C579" s="117">
        <v>0.00039871751898277596</v>
      </c>
      <c r="D579" s="113" t="s">
        <v>1344</v>
      </c>
      <c r="E579" s="113" t="b">
        <v>0</v>
      </c>
      <c r="F579" s="113" t="b">
        <v>0</v>
      </c>
      <c r="G579" s="113" t="b">
        <v>0</v>
      </c>
    </row>
    <row r="580" spans="1:7" ht="15">
      <c r="A580" s="115" t="s">
        <v>930</v>
      </c>
      <c r="B580" s="113">
        <v>2</v>
      </c>
      <c r="C580" s="117">
        <v>0.00039871751898277596</v>
      </c>
      <c r="D580" s="113" t="s">
        <v>1344</v>
      </c>
      <c r="E580" s="113" t="b">
        <v>0</v>
      </c>
      <c r="F580" s="113" t="b">
        <v>0</v>
      </c>
      <c r="G580" s="113" t="b">
        <v>0</v>
      </c>
    </row>
    <row r="581" spans="1:7" ht="15">
      <c r="A581" s="115" t="s">
        <v>931</v>
      </c>
      <c r="B581" s="113">
        <v>2</v>
      </c>
      <c r="C581" s="117">
        <v>0.00039871751898277596</v>
      </c>
      <c r="D581" s="113" t="s">
        <v>1344</v>
      </c>
      <c r="E581" s="113" t="b">
        <v>0</v>
      </c>
      <c r="F581" s="113" t="b">
        <v>0</v>
      </c>
      <c r="G581" s="113" t="b">
        <v>0</v>
      </c>
    </row>
    <row r="582" spans="1:7" ht="15">
      <c r="A582" s="115" t="s">
        <v>932</v>
      </c>
      <c r="B582" s="113">
        <v>2</v>
      </c>
      <c r="C582" s="117">
        <v>0.00039871751898277596</v>
      </c>
      <c r="D582" s="113" t="s">
        <v>1344</v>
      </c>
      <c r="E582" s="113" t="b">
        <v>0</v>
      </c>
      <c r="F582" s="113" t="b">
        <v>0</v>
      </c>
      <c r="G582" s="113" t="b">
        <v>0</v>
      </c>
    </row>
    <row r="583" spans="1:7" ht="15">
      <c r="A583" s="115" t="s">
        <v>933</v>
      </c>
      <c r="B583" s="113">
        <v>2</v>
      </c>
      <c r="C583" s="117">
        <v>0.0004973027476266211</v>
      </c>
      <c r="D583" s="113" t="s">
        <v>1344</v>
      </c>
      <c r="E583" s="113" t="b">
        <v>0</v>
      </c>
      <c r="F583" s="113" t="b">
        <v>0</v>
      </c>
      <c r="G583" s="113" t="b">
        <v>0</v>
      </c>
    </row>
    <row r="584" spans="1:7" ht="15">
      <c r="A584" s="115" t="s">
        <v>934</v>
      </c>
      <c r="B584" s="113">
        <v>2</v>
      </c>
      <c r="C584" s="117">
        <v>0.0004973027476266211</v>
      </c>
      <c r="D584" s="113" t="s">
        <v>1344</v>
      </c>
      <c r="E584" s="113" t="b">
        <v>0</v>
      </c>
      <c r="F584" s="113" t="b">
        <v>0</v>
      </c>
      <c r="G584" s="113" t="b">
        <v>0</v>
      </c>
    </row>
    <row r="585" spans="1:7" ht="15">
      <c r="A585" s="115" t="s">
        <v>935</v>
      </c>
      <c r="B585" s="113">
        <v>2</v>
      </c>
      <c r="C585" s="117">
        <v>0.00039871751898277596</v>
      </c>
      <c r="D585" s="113" t="s">
        <v>1344</v>
      </c>
      <c r="E585" s="113" t="b">
        <v>1</v>
      </c>
      <c r="F585" s="113" t="b">
        <v>0</v>
      </c>
      <c r="G585" s="113" t="b">
        <v>0</v>
      </c>
    </row>
    <row r="586" spans="1:7" ht="15">
      <c r="A586" s="115" t="s">
        <v>936</v>
      </c>
      <c r="B586" s="113">
        <v>2</v>
      </c>
      <c r="C586" s="117">
        <v>0.00039871751898277596</v>
      </c>
      <c r="D586" s="113" t="s">
        <v>1344</v>
      </c>
      <c r="E586" s="113" t="b">
        <v>0</v>
      </c>
      <c r="F586" s="113" t="b">
        <v>0</v>
      </c>
      <c r="G586" s="113" t="b">
        <v>0</v>
      </c>
    </row>
    <row r="587" spans="1:7" ht="15">
      <c r="A587" s="115" t="s">
        <v>937</v>
      </c>
      <c r="B587" s="113">
        <v>2</v>
      </c>
      <c r="C587" s="117">
        <v>0.00039871751898277596</v>
      </c>
      <c r="D587" s="113" t="s">
        <v>1344</v>
      </c>
      <c r="E587" s="113" t="b">
        <v>1</v>
      </c>
      <c r="F587" s="113" t="b">
        <v>0</v>
      </c>
      <c r="G587" s="113" t="b">
        <v>0</v>
      </c>
    </row>
    <row r="588" spans="1:7" ht="15">
      <c r="A588" s="115" t="s">
        <v>938</v>
      </c>
      <c r="B588" s="113">
        <v>2</v>
      </c>
      <c r="C588" s="117">
        <v>0.00039871751898277596</v>
      </c>
      <c r="D588" s="113" t="s">
        <v>1344</v>
      </c>
      <c r="E588" s="113" t="b">
        <v>0</v>
      </c>
      <c r="F588" s="113" t="b">
        <v>0</v>
      </c>
      <c r="G588" s="113" t="b">
        <v>0</v>
      </c>
    </row>
    <row r="589" spans="1:7" ht="15">
      <c r="A589" s="115" t="s">
        <v>939</v>
      </c>
      <c r="B589" s="113">
        <v>2</v>
      </c>
      <c r="C589" s="117">
        <v>0.00039871751898277596</v>
      </c>
      <c r="D589" s="113" t="s">
        <v>1344</v>
      </c>
      <c r="E589" s="113" t="b">
        <v>1</v>
      </c>
      <c r="F589" s="113" t="b">
        <v>0</v>
      </c>
      <c r="G589" s="113" t="b">
        <v>0</v>
      </c>
    </row>
    <row r="590" spans="1:7" ht="15">
      <c r="A590" s="115" t="s">
        <v>940</v>
      </c>
      <c r="B590" s="113">
        <v>2</v>
      </c>
      <c r="C590" s="117">
        <v>0.00039871751898277596</v>
      </c>
      <c r="D590" s="113" t="s">
        <v>1344</v>
      </c>
      <c r="E590" s="113" t="b">
        <v>0</v>
      </c>
      <c r="F590" s="113" t="b">
        <v>0</v>
      </c>
      <c r="G590" s="113" t="b">
        <v>0</v>
      </c>
    </row>
    <row r="591" spans="1:7" ht="15">
      <c r="A591" s="115" t="s">
        <v>941</v>
      </c>
      <c r="B591" s="113">
        <v>2</v>
      </c>
      <c r="C591" s="117">
        <v>0.0004973027476266211</v>
      </c>
      <c r="D591" s="113" t="s">
        <v>1344</v>
      </c>
      <c r="E591" s="113" t="b">
        <v>0</v>
      </c>
      <c r="F591" s="113" t="b">
        <v>0</v>
      </c>
      <c r="G591" s="113" t="b">
        <v>0</v>
      </c>
    </row>
    <row r="592" spans="1:7" ht="15">
      <c r="A592" s="115" t="s">
        <v>942</v>
      </c>
      <c r="B592" s="113">
        <v>2</v>
      </c>
      <c r="C592" s="117">
        <v>0.00039871751898277596</v>
      </c>
      <c r="D592" s="113" t="s">
        <v>1344</v>
      </c>
      <c r="E592" s="113" t="b">
        <v>0</v>
      </c>
      <c r="F592" s="113" t="b">
        <v>0</v>
      </c>
      <c r="G592" s="113" t="b">
        <v>0</v>
      </c>
    </row>
    <row r="593" spans="1:7" ht="15">
      <c r="A593" s="115" t="s">
        <v>943</v>
      </c>
      <c r="B593" s="113">
        <v>2</v>
      </c>
      <c r="C593" s="117">
        <v>0.00039871751898277596</v>
      </c>
      <c r="D593" s="113" t="s">
        <v>1344</v>
      </c>
      <c r="E593" s="113" t="b">
        <v>0</v>
      </c>
      <c r="F593" s="113" t="b">
        <v>1</v>
      </c>
      <c r="G593" s="113" t="b">
        <v>0</v>
      </c>
    </row>
    <row r="594" spans="1:7" ht="15">
      <c r="A594" s="115" t="s">
        <v>944</v>
      </c>
      <c r="B594" s="113">
        <v>2</v>
      </c>
      <c r="C594" s="117">
        <v>0.00039871751898277596</v>
      </c>
      <c r="D594" s="113" t="s">
        <v>1344</v>
      </c>
      <c r="E594" s="113" t="b">
        <v>0</v>
      </c>
      <c r="F594" s="113" t="b">
        <v>0</v>
      </c>
      <c r="G594" s="113" t="b">
        <v>0</v>
      </c>
    </row>
    <row r="595" spans="1:7" ht="15">
      <c r="A595" s="115" t="s">
        <v>945</v>
      </c>
      <c r="B595" s="113">
        <v>2</v>
      </c>
      <c r="C595" s="117">
        <v>0.00039871751898277596</v>
      </c>
      <c r="D595" s="113" t="s">
        <v>1344</v>
      </c>
      <c r="E595" s="113" t="b">
        <v>0</v>
      </c>
      <c r="F595" s="113" t="b">
        <v>0</v>
      </c>
      <c r="G595" s="113" t="b">
        <v>0</v>
      </c>
    </row>
    <row r="596" spans="1:7" ht="15">
      <c r="A596" s="115" t="s">
        <v>946</v>
      </c>
      <c r="B596" s="113">
        <v>2</v>
      </c>
      <c r="C596" s="117">
        <v>0.00039871751898277596</v>
      </c>
      <c r="D596" s="113" t="s">
        <v>1344</v>
      </c>
      <c r="E596" s="113" t="b">
        <v>0</v>
      </c>
      <c r="F596" s="113" t="b">
        <v>0</v>
      </c>
      <c r="G596" s="113" t="b">
        <v>0</v>
      </c>
    </row>
    <row r="597" spans="1:7" ht="15">
      <c r="A597" s="115" t="s">
        <v>947</v>
      </c>
      <c r="B597" s="113">
        <v>2</v>
      </c>
      <c r="C597" s="117">
        <v>0.00039871751898277596</v>
      </c>
      <c r="D597" s="113" t="s">
        <v>1344</v>
      </c>
      <c r="E597" s="113" t="b">
        <v>0</v>
      </c>
      <c r="F597" s="113" t="b">
        <v>0</v>
      </c>
      <c r="G597" s="113" t="b">
        <v>0</v>
      </c>
    </row>
    <row r="598" spans="1:7" ht="15">
      <c r="A598" s="115" t="s">
        <v>948</v>
      </c>
      <c r="B598" s="113">
        <v>2</v>
      </c>
      <c r="C598" s="117">
        <v>0.00039871751898277596</v>
      </c>
      <c r="D598" s="113" t="s">
        <v>1344</v>
      </c>
      <c r="E598" s="113" t="b">
        <v>0</v>
      </c>
      <c r="F598" s="113" t="b">
        <v>0</v>
      </c>
      <c r="G598" s="113" t="b">
        <v>0</v>
      </c>
    </row>
    <row r="599" spans="1:7" ht="15">
      <c r="A599" s="115" t="s">
        <v>949</v>
      </c>
      <c r="B599" s="113">
        <v>2</v>
      </c>
      <c r="C599" s="117">
        <v>0.00039871751898277596</v>
      </c>
      <c r="D599" s="113" t="s">
        <v>1344</v>
      </c>
      <c r="E599" s="113" t="b">
        <v>0</v>
      </c>
      <c r="F599" s="113" t="b">
        <v>0</v>
      </c>
      <c r="G599" s="113" t="b">
        <v>0</v>
      </c>
    </row>
    <row r="600" spans="1:7" ht="15">
      <c r="A600" s="115" t="s">
        <v>950</v>
      </c>
      <c r="B600" s="113">
        <v>2</v>
      </c>
      <c r="C600" s="117">
        <v>0.00039871751898277596</v>
      </c>
      <c r="D600" s="113" t="s">
        <v>1344</v>
      </c>
      <c r="E600" s="113" t="b">
        <v>0</v>
      </c>
      <c r="F600" s="113" t="b">
        <v>0</v>
      </c>
      <c r="G600" s="113" t="b">
        <v>0</v>
      </c>
    </row>
    <row r="601" spans="1:7" ht="15">
      <c r="A601" s="115" t="s">
        <v>951</v>
      </c>
      <c r="B601" s="113">
        <v>2</v>
      </c>
      <c r="C601" s="117">
        <v>0.00039871751898277596</v>
      </c>
      <c r="D601" s="113" t="s">
        <v>1344</v>
      </c>
      <c r="E601" s="113" t="b">
        <v>0</v>
      </c>
      <c r="F601" s="113" t="b">
        <v>0</v>
      </c>
      <c r="G601" s="113" t="b">
        <v>0</v>
      </c>
    </row>
    <row r="602" spans="1:7" ht="15">
      <c r="A602" s="115" t="s">
        <v>952</v>
      </c>
      <c r="B602" s="113">
        <v>2</v>
      </c>
      <c r="C602" s="117">
        <v>0.00039871751898277596</v>
      </c>
      <c r="D602" s="113" t="s">
        <v>1344</v>
      </c>
      <c r="E602" s="113" t="b">
        <v>0</v>
      </c>
      <c r="F602" s="113" t="b">
        <v>0</v>
      </c>
      <c r="G602" s="113" t="b">
        <v>0</v>
      </c>
    </row>
    <row r="603" spans="1:7" ht="15">
      <c r="A603" s="115" t="s">
        <v>953</v>
      </c>
      <c r="B603" s="113">
        <v>2</v>
      </c>
      <c r="C603" s="117">
        <v>0.00039871751898277596</v>
      </c>
      <c r="D603" s="113" t="s">
        <v>1344</v>
      </c>
      <c r="E603" s="113" t="b">
        <v>0</v>
      </c>
      <c r="F603" s="113" t="b">
        <v>0</v>
      </c>
      <c r="G603" s="113" t="b">
        <v>0</v>
      </c>
    </row>
    <row r="604" spans="1:7" ht="15">
      <c r="A604" s="115" t="s">
        <v>954</v>
      </c>
      <c r="B604" s="113">
        <v>2</v>
      </c>
      <c r="C604" s="117">
        <v>0.00039871751898277596</v>
      </c>
      <c r="D604" s="113" t="s">
        <v>1344</v>
      </c>
      <c r="E604" s="113" t="b">
        <v>0</v>
      </c>
      <c r="F604" s="113" t="b">
        <v>0</v>
      </c>
      <c r="G604" s="113" t="b">
        <v>0</v>
      </c>
    </row>
    <row r="605" spans="1:7" ht="15">
      <c r="A605" s="115" t="s">
        <v>955</v>
      </c>
      <c r="B605" s="113">
        <v>2</v>
      </c>
      <c r="C605" s="117">
        <v>0.0004973027476266211</v>
      </c>
      <c r="D605" s="113" t="s">
        <v>1344</v>
      </c>
      <c r="E605" s="113" t="b">
        <v>0</v>
      </c>
      <c r="F605" s="113" t="b">
        <v>0</v>
      </c>
      <c r="G605" s="113" t="b">
        <v>0</v>
      </c>
    </row>
    <row r="606" spans="1:7" ht="15">
      <c r="A606" s="115" t="s">
        <v>956</v>
      </c>
      <c r="B606" s="113">
        <v>2</v>
      </c>
      <c r="C606" s="117">
        <v>0.00039871751898277596</v>
      </c>
      <c r="D606" s="113" t="s">
        <v>1344</v>
      </c>
      <c r="E606" s="113" t="b">
        <v>0</v>
      </c>
      <c r="F606" s="113" t="b">
        <v>0</v>
      </c>
      <c r="G606" s="113" t="b">
        <v>0</v>
      </c>
    </row>
    <row r="607" spans="1:7" ht="15">
      <c r="A607" s="115" t="s">
        <v>957</v>
      </c>
      <c r="B607" s="113">
        <v>2</v>
      </c>
      <c r="C607" s="117">
        <v>0.00039871751898277596</v>
      </c>
      <c r="D607" s="113" t="s">
        <v>1344</v>
      </c>
      <c r="E607" s="113" t="b">
        <v>0</v>
      </c>
      <c r="F607" s="113" t="b">
        <v>0</v>
      </c>
      <c r="G607" s="113" t="b">
        <v>0</v>
      </c>
    </row>
    <row r="608" spans="1:7" ht="15">
      <c r="A608" s="115" t="s">
        <v>958</v>
      </c>
      <c r="B608" s="113">
        <v>2</v>
      </c>
      <c r="C608" s="117">
        <v>0.00039871751898277596</v>
      </c>
      <c r="D608" s="113" t="s">
        <v>1344</v>
      </c>
      <c r="E608" s="113" t="b">
        <v>0</v>
      </c>
      <c r="F608" s="113" t="b">
        <v>0</v>
      </c>
      <c r="G608" s="113" t="b">
        <v>0</v>
      </c>
    </row>
    <row r="609" spans="1:7" ht="15">
      <c r="A609" s="115" t="s">
        <v>959</v>
      </c>
      <c r="B609" s="113">
        <v>2</v>
      </c>
      <c r="C609" s="117">
        <v>0.00039871751898277596</v>
      </c>
      <c r="D609" s="113" t="s">
        <v>1344</v>
      </c>
      <c r="E609" s="113" t="b">
        <v>0</v>
      </c>
      <c r="F609" s="113" t="b">
        <v>0</v>
      </c>
      <c r="G609" s="113" t="b">
        <v>0</v>
      </c>
    </row>
    <row r="610" spans="1:7" ht="15">
      <c r="A610" s="115" t="s">
        <v>960</v>
      </c>
      <c r="B610" s="113">
        <v>2</v>
      </c>
      <c r="C610" s="117">
        <v>0.00039871751898277596</v>
      </c>
      <c r="D610" s="113" t="s">
        <v>1344</v>
      </c>
      <c r="E610" s="113" t="b">
        <v>0</v>
      </c>
      <c r="F610" s="113" t="b">
        <v>0</v>
      </c>
      <c r="G610" s="113" t="b">
        <v>0</v>
      </c>
    </row>
    <row r="611" spans="1:7" ht="15">
      <c r="A611" s="115" t="s">
        <v>961</v>
      </c>
      <c r="B611" s="113">
        <v>2</v>
      </c>
      <c r="C611" s="117">
        <v>0.00039871751898277596</v>
      </c>
      <c r="D611" s="113" t="s">
        <v>1344</v>
      </c>
      <c r="E611" s="113" t="b">
        <v>0</v>
      </c>
      <c r="F611" s="113" t="b">
        <v>0</v>
      </c>
      <c r="G611" s="113" t="b">
        <v>0</v>
      </c>
    </row>
    <row r="612" spans="1:7" ht="15">
      <c r="A612" s="115" t="s">
        <v>962</v>
      </c>
      <c r="B612" s="113">
        <v>2</v>
      </c>
      <c r="C612" s="117">
        <v>0.00039871751898277596</v>
      </c>
      <c r="D612" s="113" t="s">
        <v>1344</v>
      </c>
      <c r="E612" s="113" t="b">
        <v>0</v>
      </c>
      <c r="F612" s="113" t="b">
        <v>0</v>
      </c>
      <c r="G612" s="113" t="b">
        <v>0</v>
      </c>
    </row>
    <row r="613" spans="1:7" ht="15">
      <c r="A613" s="115" t="s">
        <v>963</v>
      </c>
      <c r="B613" s="113">
        <v>2</v>
      </c>
      <c r="C613" s="117">
        <v>0.00039871751898277596</v>
      </c>
      <c r="D613" s="113" t="s">
        <v>1344</v>
      </c>
      <c r="E613" s="113" t="b">
        <v>0</v>
      </c>
      <c r="F613" s="113" t="b">
        <v>0</v>
      </c>
      <c r="G613" s="113" t="b">
        <v>0</v>
      </c>
    </row>
    <row r="614" spans="1:7" ht="15">
      <c r="A614" s="115" t="s">
        <v>964</v>
      </c>
      <c r="B614" s="113">
        <v>2</v>
      </c>
      <c r="C614" s="117">
        <v>0.00039871751898277596</v>
      </c>
      <c r="D614" s="113" t="s">
        <v>1344</v>
      </c>
      <c r="E614" s="113" t="b">
        <v>0</v>
      </c>
      <c r="F614" s="113" t="b">
        <v>0</v>
      </c>
      <c r="G614" s="113" t="b">
        <v>0</v>
      </c>
    </row>
    <row r="615" spans="1:7" ht="15">
      <c r="A615" s="115" t="s">
        <v>965</v>
      </c>
      <c r="B615" s="113">
        <v>2</v>
      </c>
      <c r="C615" s="117">
        <v>0.00039871751898277596</v>
      </c>
      <c r="D615" s="113" t="s">
        <v>1344</v>
      </c>
      <c r="E615" s="113" t="b">
        <v>0</v>
      </c>
      <c r="F615" s="113" t="b">
        <v>0</v>
      </c>
      <c r="G615" s="113" t="b">
        <v>0</v>
      </c>
    </row>
    <row r="616" spans="1:7" ht="15">
      <c r="A616" s="115" t="s">
        <v>966</v>
      </c>
      <c r="B616" s="113">
        <v>2</v>
      </c>
      <c r="C616" s="117">
        <v>0.00039871751898277596</v>
      </c>
      <c r="D616" s="113" t="s">
        <v>1344</v>
      </c>
      <c r="E616" s="113" t="b">
        <v>0</v>
      </c>
      <c r="F616" s="113" t="b">
        <v>0</v>
      </c>
      <c r="G616" s="113" t="b">
        <v>0</v>
      </c>
    </row>
    <row r="617" spans="1:7" ht="15">
      <c r="A617" s="115" t="s">
        <v>967</v>
      </c>
      <c r="B617" s="113">
        <v>2</v>
      </c>
      <c r="C617" s="117">
        <v>0.0004973027476266211</v>
      </c>
      <c r="D617" s="113" t="s">
        <v>1344</v>
      </c>
      <c r="E617" s="113" t="b">
        <v>0</v>
      </c>
      <c r="F617" s="113" t="b">
        <v>0</v>
      </c>
      <c r="G617" s="113" t="b">
        <v>0</v>
      </c>
    </row>
    <row r="618" spans="1:7" ht="15">
      <c r="A618" s="115" t="s">
        <v>968</v>
      </c>
      <c r="B618" s="113">
        <v>2</v>
      </c>
      <c r="C618" s="117">
        <v>0.0004973027476266211</v>
      </c>
      <c r="D618" s="113" t="s">
        <v>1344</v>
      </c>
      <c r="E618" s="113" t="b">
        <v>0</v>
      </c>
      <c r="F618" s="113" t="b">
        <v>0</v>
      </c>
      <c r="G618" s="113" t="b">
        <v>0</v>
      </c>
    </row>
    <row r="619" spans="1:7" ht="15">
      <c r="A619" s="115" t="s">
        <v>969</v>
      </c>
      <c r="B619" s="113">
        <v>2</v>
      </c>
      <c r="C619" s="117">
        <v>0.00039871751898277596</v>
      </c>
      <c r="D619" s="113" t="s">
        <v>1344</v>
      </c>
      <c r="E619" s="113" t="b">
        <v>0</v>
      </c>
      <c r="F619" s="113" t="b">
        <v>0</v>
      </c>
      <c r="G619" s="113" t="b">
        <v>0</v>
      </c>
    </row>
    <row r="620" spans="1:7" ht="15">
      <c r="A620" s="115" t="s">
        <v>970</v>
      </c>
      <c r="B620" s="113">
        <v>2</v>
      </c>
      <c r="C620" s="117">
        <v>0.00039871751898277596</v>
      </c>
      <c r="D620" s="113" t="s">
        <v>1344</v>
      </c>
      <c r="E620" s="113" t="b">
        <v>0</v>
      </c>
      <c r="F620" s="113" t="b">
        <v>0</v>
      </c>
      <c r="G620" s="113" t="b">
        <v>0</v>
      </c>
    </row>
    <row r="621" spans="1:7" ht="15">
      <c r="A621" s="115" t="s">
        <v>971</v>
      </c>
      <c r="B621" s="113">
        <v>2</v>
      </c>
      <c r="C621" s="117">
        <v>0.0004973027476266211</v>
      </c>
      <c r="D621" s="113" t="s">
        <v>1344</v>
      </c>
      <c r="E621" s="113" t="b">
        <v>0</v>
      </c>
      <c r="F621" s="113" t="b">
        <v>0</v>
      </c>
      <c r="G621" s="113" t="b">
        <v>0</v>
      </c>
    </row>
    <row r="622" spans="1:7" ht="15">
      <c r="A622" s="115" t="s">
        <v>972</v>
      </c>
      <c r="B622" s="113">
        <v>2</v>
      </c>
      <c r="C622" s="117">
        <v>0.00039871751898277596</v>
      </c>
      <c r="D622" s="113" t="s">
        <v>1344</v>
      </c>
      <c r="E622" s="113" t="b">
        <v>0</v>
      </c>
      <c r="F622" s="113" t="b">
        <v>0</v>
      </c>
      <c r="G622" s="113" t="b">
        <v>0</v>
      </c>
    </row>
    <row r="623" spans="1:7" ht="15">
      <c r="A623" s="115" t="s">
        <v>973</v>
      </c>
      <c r="B623" s="113">
        <v>2</v>
      </c>
      <c r="C623" s="117">
        <v>0.00039871751898277596</v>
      </c>
      <c r="D623" s="113" t="s">
        <v>1344</v>
      </c>
      <c r="E623" s="113" t="b">
        <v>0</v>
      </c>
      <c r="F623" s="113" t="b">
        <v>0</v>
      </c>
      <c r="G623" s="113" t="b">
        <v>0</v>
      </c>
    </row>
    <row r="624" spans="1:7" ht="15">
      <c r="A624" s="115" t="s">
        <v>974</v>
      </c>
      <c r="B624" s="113">
        <v>2</v>
      </c>
      <c r="C624" s="117">
        <v>0.00039871751898277596</v>
      </c>
      <c r="D624" s="113" t="s">
        <v>1344</v>
      </c>
      <c r="E624" s="113" t="b">
        <v>0</v>
      </c>
      <c r="F624" s="113" t="b">
        <v>0</v>
      </c>
      <c r="G624" s="113" t="b">
        <v>0</v>
      </c>
    </row>
    <row r="625" spans="1:7" ht="15">
      <c r="A625" s="115" t="s">
        <v>975</v>
      </c>
      <c r="B625" s="113">
        <v>2</v>
      </c>
      <c r="C625" s="117">
        <v>0.00039871751898277596</v>
      </c>
      <c r="D625" s="113" t="s">
        <v>1344</v>
      </c>
      <c r="E625" s="113" t="b">
        <v>0</v>
      </c>
      <c r="F625" s="113" t="b">
        <v>0</v>
      </c>
      <c r="G625" s="113" t="b">
        <v>0</v>
      </c>
    </row>
    <row r="626" spans="1:7" ht="15">
      <c r="A626" s="115" t="s">
        <v>976</v>
      </c>
      <c r="B626" s="113">
        <v>2</v>
      </c>
      <c r="C626" s="117">
        <v>0.0004973027476266211</v>
      </c>
      <c r="D626" s="113" t="s">
        <v>1344</v>
      </c>
      <c r="E626" s="113" t="b">
        <v>0</v>
      </c>
      <c r="F626" s="113" t="b">
        <v>0</v>
      </c>
      <c r="G626" s="113" t="b">
        <v>0</v>
      </c>
    </row>
    <row r="627" spans="1:7" ht="15">
      <c r="A627" s="115" t="s">
        <v>977</v>
      </c>
      <c r="B627" s="113">
        <v>2</v>
      </c>
      <c r="C627" s="117">
        <v>0.00039871751898277596</v>
      </c>
      <c r="D627" s="113" t="s">
        <v>1344</v>
      </c>
      <c r="E627" s="113" t="b">
        <v>0</v>
      </c>
      <c r="F627" s="113" t="b">
        <v>0</v>
      </c>
      <c r="G627" s="113" t="b">
        <v>0</v>
      </c>
    </row>
    <row r="628" spans="1:7" ht="15">
      <c r="A628" s="115" t="s">
        <v>978</v>
      </c>
      <c r="B628" s="113">
        <v>2</v>
      </c>
      <c r="C628" s="117">
        <v>0.00039871751898277596</v>
      </c>
      <c r="D628" s="113" t="s">
        <v>1344</v>
      </c>
      <c r="E628" s="113" t="b">
        <v>0</v>
      </c>
      <c r="F628" s="113" t="b">
        <v>0</v>
      </c>
      <c r="G628" s="113" t="b">
        <v>0</v>
      </c>
    </row>
    <row r="629" spans="1:7" ht="15">
      <c r="A629" s="115" t="s">
        <v>979</v>
      </c>
      <c r="B629" s="113">
        <v>2</v>
      </c>
      <c r="C629" s="117">
        <v>0.0004973027476266211</v>
      </c>
      <c r="D629" s="113" t="s">
        <v>1344</v>
      </c>
      <c r="E629" s="113" t="b">
        <v>0</v>
      </c>
      <c r="F629" s="113" t="b">
        <v>0</v>
      </c>
      <c r="G629" s="113" t="b">
        <v>0</v>
      </c>
    </row>
    <row r="630" spans="1:7" ht="15">
      <c r="A630" s="115" t="s">
        <v>980</v>
      </c>
      <c r="B630" s="113">
        <v>2</v>
      </c>
      <c r="C630" s="117">
        <v>0.00039871751898277596</v>
      </c>
      <c r="D630" s="113" t="s">
        <v>1344</v>
      </c>
      <c r="E630" s="113" t="b">
        <v>0</v>
      </c>
      <c r="F630" s="113" t="b">
        <v>0</v>
      </c>
      <c r="G630" s="113" t="b">
        <v>0</v>
      </c>
    </row>
    <row r="631" spans="1:7" ht="15">
      <c r="A631" s="115" t="s">
        <v>981</v>
      </c>
      <c r="B631" s="113">
        <v>2</v>
      </c>
      <c r="C631" s="117">
        <v>0.0004973027476266211</v>
      </c>
      <c r="D631" s="113" t="s">
        <v>1344</v>
      </c>
      <c r="E631" s="113" t="b">
        <v>0</v>
      </c>
      <c r="F631" s="113" t="b">
        <v>0</v>
      </c>
      <c r="G631" s="113" t="b">
        <v>0</v>
      </c>
    </row>
    <row r="632" spans="1:7" ht="15">
      <c r="A632" s="115" t="s">
        <v>982</v>
      </c>
      <c r="B632" s="113">
        <v>2</v>
      </c>
      <c r="C632" s="117">
        <v>0.0004973027476266211</v>
      </c>
      <c r="D632" s="113" t="s">
        <v>1344</v>
      </c>
      <c r="E632" s="113" t="b">
        <v>0</v>
      </c>
      <c r="F632" s="113" t="b">
        <v>0</v>
      </c>
      <c r="G632" s="113" t="b">
        <v>0</v>
      </c>
    </row>
    <row r="633" spans="1:7" ht="15">
      <c r="A633" s="115" t="s">
        <v>983</v>
      </c>
      <c r="B633" s="113">
        <v>2</v>
      </c>
      <c r="C633" s="117">
        <v>0.00039871751898277596</v>
      </c>
      <c r="D633" s="113" t="s">
        <v>1344</v>
      </c>
      <c r="E633" s="113" t="b">
        <v>0</v>
      </c>
      <c r="F633" s="113" t="b">
        <v>0</v>
      </c>
      <c r="G633" s="113" t="b">
        <v>0</v>
      </c>
    </row>
    <row r="634" spans="1:7" ht="15">
      <c r="A634" s="115" t="s">
        <v>984</v>
      </c>
      <c r="B634" s="113">
        <v>2</v>
      </c>
      <c r="C634" s="117">
        <v>0.00039871751898277596</v>
      </c>
      <c r="D634" s="113" t="s">
        <v>1344</v>
      </c>
      <c r="E634" s="113" t="b">
        <v>0</v>
      </c>
      <c r="F634" s="113" t="b">
        <v>0</v>
      </c>
      <c r="G634" s="113" t="b">
        <v>0</v>
      </c>
    </row>
    <row r="635" spans="1:7" ht="15">
      <c r="A635" s="115" t="s">
        <v>985</v>
      </c>
      <c r="B635" s="113">
        <v>2</v>
      </c>
      <c r="C635" s="117">
        <v>0.00039871751898277596</v>
      </c>
      <c r="D635" s="113" t="s">
        <v>1344</v>
      </c>
      <c r="E635" s="113" t="b">
        <v>0</v>
      </c>
      <c r="F635" s="113" t="b">
        <v>0</v>
      </c>
      <c r="G635" s="113" t="b">
        <v>0</v>
      </c>
    </row>
    <row r="636" spans="1:7" ht="15">
      <c r="A636" s="115" t="s">
        <v>986</v>
      </c>
      <c r="B636" s="113">
        <v>2</v>
      </c>
      <c r="C636" s="117">
        <v>0.00039871751898277596</v>
      </c>
      <c r="D636" s="113" t="s">
        <v>1344</v>
      </c>
      <c r="E636" s="113" t="b">
        <v>0</v>
      </c>
      <c r="F636" s="113" t="b">
        <v>0</v>
      </c>
      <c r="G636" s="113" t="b">
        <v>0</v>
      </c>
    </row>
    <row r="637" spans="1:7" ht="15">
      <c r="A637" s="115" t="s">
        <v>987</v>
      </c>
      <c r="B637" s="113">
        <v>2</v>
      </c>
      <c r="C637" s="117">
        <v>0.00039871751898277596</v>
      </c>
      <c r="D637" s="113" t="s">
        <v>1344</v>
      </c>
      <c r="E637" s="113" t="b">
        <v>0</v>
      </c>
      <c r="F637" s="113" t="b">
        <v>0</v>
      </c>
      <c r="G637" s="113" t="b">
        <v>0</v>
      </c>
    </row>
    <row r="638" spans="1:7" ht="15">
      <c r="A638" s="115" t="s">
        <v>988</v>
      </c>
      <c r="B638" s="113">
        <v>2</v>
      </c>
      <c r="C638" s="117">
        <v>0.00039871751898277596</v>
      </c>
      <c r="D638" s="113" t="s">
        <v>1344</v>
      </c>
      <c r="E638" s="113" t="b">
        <v>0</v>
      </c>
      <c r="F638" s="113" t="b">
        <v>0</v>
      </c>
      <c r="G638" s="113" t="b">
        <v>0</v>
      </c>
    </row>
    <row r="639" spans="1:7" ht="15">
      <c r="A639" s="115" t="s">
        <v>989</v>
      </c>
      <c r="B639" s="113">
        <v>2</v>
      </c>
      <c r="C639" s="117">
        <v>0.00039871751898277596</v>
      </c>
      <c r="D639" s="113" t="s">
        <v>1344</v>
      </c>
      <c r="E639" s="113" t="b">
        <v>0</v>
      </c>
      <c r="F639" s="113" t="b">
        <v>0</v>
      </c>
      <c r="G639" s="113" t="b">
        <v>0</v>
      </c>
    </row>
    <row r="640" spans="1:7" ht="15">
      <c r="A640" s="115" t="s">
        <v>990</v>
      </c>
      <c r="B640" s="113">
        <v>2</v>
      </c>
      <c r="C640" s="117">
        <v>0.00039871751898277596</v>
      </c>
      <c r="D640" s="113" t="s">
        <v>1344</v>
      </c>
      <c r="E640" s="113" t="b">
        <v>0</v>
      </c>
      <c r="F640" s="113" t="b">
        <v>0</v>
      </c>
      <c r="G640" s="113" t="b">
        <v>0</v>
      </c>
    </row>
    <row r="641" spans="1:7" ht="15">
      <c r="A641" s="115" t="s">
        <v>991</v>
      </c>
      <c r="B641" s="113">
        <v>2</v>
      </c>
      <c r="C641" s="117">
        <v>0.00039871751898277596</v>
      </c>
      <c r="D641" s="113" t="s">
        <v>1344</v>
      </c>
      <c r="E641" s="113" t="b">
        <v>0</v>
      </c>
      <c r="F641" s="113" t="b">
        <v>0</v>
      </c>
      <c r="G641" s="113" t="b">
        <v>0</v>
      </c>
    </row>
    <row r="642" spans="1:7" ht="15">
      <c r="A642" s="115" t="s">
        <v>992</v>
      </c>
      <c r="B642" s="113">
        <v>2</v>
      </c>
      <c r="C642" s="117">
        <v>0.00039871751898277596</v>
      </c>
      <c r="D642" s="113" t="s">
        <v>1344</v>
      </c>
      <c r="E642" s="113" t="b">
        <v>0</v>
      </c>
      <c r="F642" s="113" t="b">
        <v>0</v>
      </c>
      <c r="G642" s="113" t="b">
        <v>0</v>
      </c>
    </row>
    <row r="643" spans="1:7" ht="15">
      <c r="A643" s="115" t="s">
        <v>993</v>
      </c>
      <c r="B643" s="113">
        <v>2</v>
      </c>
      <c r="C643" s="117">
        <v>0.00039871751898277596</v>
      </c>
      <c r="D643" s="113" t="s">
        <v>1344</v>
      </c>
      <c r="E643" s="113" t="b">
        <v>0</v>
      </c>
      <c r="F643" s="113" t="b">
        <v>0</v>
      </c>
      <c r="G643" s="113" t="b">
        <v>0</v>
      </c>
    </row>
    <row r="644" spans="1:7" ht="15">
      <c r="A644" s="115" t="s">
        <v>994</v>
      </c>
      <c r="B644" s="113">
        <v>2</v>
      </c>
      <c r="C644" s="117">
        <v>0.00039871751898277596</v>
      </c>
      <c r="D644" s="113" t="s">
        <v>1344</v>
      </c>
      <c r="E644" s="113" t="b">
        <v>0</v>
      </c>
      <c r="F644" s="113" t="b">
        <v>0</v>
      </c>
      <c r="G644" s="113" t="b">
        <v>0</v>
      </c>
    </row>
    <row r="645" spans="1:7" ht="15">
      <c r="A645" s="115" t="s">
        <v>995</v>
      </c>
      <c r="B645" s="113">
        <v>2</v>
      </c>
      <c r="C645" s="117">
        <v>0.00039871751898277596</v>
      </c>
      <c r="D645" s="113" t="s">
        <v>1344</v>
      </c>
      <c r="E645" s="113" t="b">
        <v>0</v>
      </c>
      <c r="F645" s="113" t="b">
        <v>0</v>
      </c>
      <c r="G645" s="113" t="b">
        <v>0</v>
      </c>
    </row>
    <row r="646" spans="1:7" ht="15">
      <c r="A646" s="115" t="s">
        <v>996</v>
      </c>
      <c r="B646" s="113">
        <v>2</v>
      </c>
      <c r="C646" s="117">
        <v>0.00039871751898277596</v>
      </c>
      <c r="D646" s="113" t="s">
        <v>1344</v>
      </c>
      <c r="E646" s="113" t="b">
        <v>0</v>
      </c>
      <c r="F646" s="113" t="b">
        <v>0</v>
      </c>
      <c r="G646" s="113" t="b">
        <v>0</v>
      </c>
    </row>
    <row r="647" spans="1:7" ht="15">
      <c r="A647" s="115" t="s">
        <v>997</v>
      </c>
      <c r="B647" s="113">
        <v>2</v>
      </c>
      <c r="C647" s="117">
        <v>0.00039871751898277596</v>
      </c>
      <c r="D647" s="113" t="s">
        <v>1344</v>
      </c>
      <c r="E647" s="113" t="b">
        <v>0</v>
      </c>
      <c r="F647" s="113" t="b">
        <v>0</v>
      </c>
      <c r="G647" s="113" t="b">
        <v>0</v>
      </c>
    </row>
    <row r="648" spans="1:7" ht="15">
      <c r="A648" s="115" t="s">
        <v>998</v>
      </c>
      <c r="B648" s="113">
        <v>2</v>
      </c>
      <c r="C648" s="117">
        <v>0.00039871751898277596</v>
      </c>
      <c r="D648" s="113" t="s">
        <v>1344</v>
      </c>
      <c r="E648" s="113" t="b">
        <v>0</v>
      </c>
      <c r="F648" s="113" t="b">
        <v>0</v>
      </c>
      <c r="G648" s="113" t="b">
        <v>0</v>
      </c>
    </row>
    <row r="649" spans="1:7" ht="15">
      <c r="A649" s="115" t="s">
        <v>999</v>
      </c>
      <c r="B649" s="113">
        <v>2</v>
      </c>
      <c r="C649" s="117">
        <v>0.00039871751898277596</v>
      </c>
      <c r="D649" s="113" t="s">
        <v>1344</v>
      </c>
      <c r="E649" s="113" t="b">
        <v>0</v>
      </c>
      <c r="F649" s="113" t="b">
        <v>0</v>
      </c>
      <c r="G649" s="113" t="b">
        <v>0</v>
      </c>
    </row>
    <row r="650" spans="1:7" ht="15">
      <c r="A650" s="115" t="s">
        <v>1000</v>
      </c>
      <c r="B650" s="113">
        <v>2</v>
      </c>
      <c r="C650" s="117">
        <v>0.00039871751898277596</v>
      </c>
      <c r="D650" s="113" t="s">
        <v>1344</v>
      </c>
      <c r="E650" s="113" t="b">
        <v>0</v>
      </c>
      <c r="F650" s="113" t="b">
        <v>0</v>
      </c>
      <c r="G650" s="113" t="b">
        <v>0</v>
      </c>
    </row>
    <row r="651" spans="1:7" ht="15">
      <c r="A651" s="115" t="s">
        <v>1001</v>
      </c>
      <c r="B651" s="113">
        <v>2</v>
      </c>
      <c r="C651" s="117">
        <v>0.0004973027476266211</v>
      </c>
      <c r="D651" s="113" t="s">
        <v>1344</v>
      </c>
      <c r="E651" s="113" t="b">
        <v>0</v>
      </c>
      <c r="F651" s="113" t="b">
        <v>0</v>
      </c>
      <c r="G651" s="113" t="b">
        <v>0</v>
      </c>
    </row>
    <row r="652" spans="1:7" ht="15">
      <c r="A652" s="115" t="s">
        <v>1002</v>
      </c>
      <c r="B652" s="113">
        <v>2</v>
      </c>
      <c r="C652" s="117">
        <v>0.00039871751898277596</v>
      </c>
      <c r="D652" s="113" t="s">
        <v>1344</v>
      </c>
      <c r="E652" s="113" t="b">
        <v>0</v>
      </c>
      <c r="F652" s="113" t="b">
        <v>0</v>
      </c>
      <c r="G652" s="113" t="b">
        <v>0</v>
      </c>
    </row>
    <row r="653" spans="1:7" ht="15">
      <c r="A653" s="115" t="s">
        <v>1003</v>
      </c>
      <c r="B653" s="113">
        <v>2</v>
      </c>
      <c r="C653" s="117">
        <v>0.0004973027476266211</v>
      </c>
      <c r="D653" s="113" t="s">
        <v>1344</v>
      </c>
      <c r="E653" s="113" t="b">
        <v>0</v>
      </c>
      <c r="F653" s="113" t="b">
        <v>0</v>
      </c>
      <c r="G653" s="113" t="b">
        <v>0</v>
      </c>
    </row>
    <row r="654" spans="1:7" ht="15">
      <c r="A654" s="115" t="s">
        <v>1004</v>
      </c>
      <c r="B654" s="113">
        <v>2</v>
      </c>
      <c r="C654" s="117">
        <v>0.00039871751898277596</v>
      </c>
      <c r="D654" s="113" t="s">
        <v>1344</v>
      </c>
      <c r="E654" s="113" t="b">
        <v>0</v>
      </c>
      <c r="F654" s="113" t="b">
        <v>0</v>
      </c>
      <c r="G654" s="113" t="b">
        <v>0</v>
      </c>
    </row>
    <row r="655" spans="1:7" ht="15">
      <c r="A655" s="115" t="s">
        <v>1005</v>
      </c>
      <c r="B655" s="113">
        <v>2</v>
      </c>
      <c r="C655" s="117">
        <v>0.0004973027476266211</v>
      </c>
      <c r="D655" s="113" t="s">
        <v>1344</v>
      </c>
      <c r="E655" s="113" t="b">
        <v>0</v>
      </c>
      <c r="F655" s="113" t="b">
        <v>0</v>
      </c>
      <c r="G655" s="113" t="b">
        <v>0</v>
      </c>
    </row>
    <row r="656" spans="1:7" ht="15">
      <c r="A656" s="115" t="s">
        <v>1006</v>
      </c>
      <c r="B656" s="113">
        <v>2</v>
      </c>
      <c r="C656" s="117">
        <v>0.00039871751898277596</v>
      </c>
      <c r="D656" s="113" t="s">
        <v>1344</v>
      </c>
      <c r="E656" s="113" t="b">
        <v>0</v>
      </c>
      <c r="F656" s="113" t="b">
        <v>0</v>
      </c>
      <c r="G656" s="113" t="b">
        <v>0</v>
      </c>
    </row>
    <row r="657" spans="1:7" ht="15">
      <c r="A657" s="115" t="s">
        <v>1007</v>
      </c>
      <c r="B657" s="113">
        <v>2</v>
      </c>
      <c r="C657" s="117">
        <v>0.0004973027476266211</v>
      </c>
      <c r="D657" s="113" t="s">
        <v>1344</v>
      </c>
      <c r="E657" s="113" t="b">
        <v>0</v>
      </c>
      <c r="F657" s="113" t="b">
        <v>0</v>
      </c>
      <c r="G657" s="113" t="b">
        <v>0</v>
      </c>
    </row>
    <row r="658" spans="1:7" ht="15">
      <c r="A658" s="115" t="s">
        <v>1008</v>
      </c>
      <c r="B658" s="113">
        <v>2</v>
      </c>
      <c r="C658" s="117">
        <v>0.00039871751898277596</v>
      </c>
      <c r="D658" s="113" t="s">
        <v>1344</v>
      </c>
      <c r="E658" s="113" t="b">
        <v>0</v>
      </c>
      <c r="F658" s="113" t="b">
        <v>0</v>
      </c>
      <c r="G658" s="113" t="b">
        <v>0</v>
      </c>
    </row>
    <row r="659" spans="1:7" ht="15">
      <c r="A659" s="115" t="s">
        <v>1009</v>
      </c>
      <c r="B659" s="113">
        <v>2</v>
      </c>
      <c r="C659" s="117">
        <v>0.00039871751898277596</v>
      </c>
      <c r="D659" s="113" t="s">
        <v>1344</v>
      </c>
      <c r="E659" s="113" t="b">
        <v>0</v>
      </c>
      <c r="F659" s="113" t="b">
        <v>0</v>
      </c>
      <c r="G659" s="113" t="b">
        <v>0</v>
      </c>
    </row>
    <row r="660" spans="1:7" ht="15">
      <c r="A660" s="115" t="s">
        <v>1010</v>
      </c>
      <c r="B660" s="113">
        <v>2</v>
      </c>
      <c r="C660" s="117">
        <v>0.00039871751898277596</v>
      </c>
      <c r="D660" s="113" t="s">
        <v>1344</v>
      </c>
      <c r="E660" s="113" t="b">
        <v>0</v>
      </c>
      <c r="F660" s="113" t="b">
        <v>0</v>
      </c>
      <c r="G660" s="113" t="b">
        <v>0</v>
      </c>
    </row>
    <row r="661" spans="1:7" ht="15">
      <c r="A661" s="115" t="s">
        <v>1011</v>
      </c>
      <c r="B661" s="113">
        <v>2</v>
      </c>
      <c r="C661" s="117">
        <v>0.00039871751898277596</v>
      </c>
      <c r="D661" s="113" t="s">
        <v>1344</v>
      </c>
      <c r="E661" s="113" t="b">
        <v>0</v>
      </c>
      <c r="F661" s="113" t="b">
        <v>0</v>
      </c>
      <c r="G661" s="113" t="b">
        <v>0</v>
      </c>
    </row>
    <row r="662" spans="1:7" ht="15">
      <c r="A662" s="115" t="s">
        <v>1012</v>
      </c>
      <c r="B662" s="113">
        <v>2</v>
      </c>
      <c r="C662" s="117">
        <v>0.00039871751898277596</v>
      </c>
      <c r="D662" s="113" t="s">
        <v>1344</v>
      </c>
      <c r="E662" s="113" t="b">
        <v>0</v>
      </c>
      <c r="F662" s="113" t="b">
        <v>0</v>
      </c>
      <c r="G662" s="113" t="b">
        <v>0</v>
      </c>
    </row>
    <row r="663" spans="1:7" ht="15">
      <c r="A663" s="115" t="s">
        <v>1013</v>
      </c>
      <c r="B663" s="113">
        <v>2</v>
      </c>
      <c r="C663" s="117">
        <v>0.00039871751898277596</v>
      </c>
      <c r="D663" s="113" t="s">
        <v>1344</v>
      </c>
      <c r="E663" s="113" t="b">
        <v>0</v>
      </c>
      <c r="F663" s="113" t="b">
        <v>0</v>
      </c>
      <c r="G663" s="113" t="b">
        <v>0</v>
      </c>
    </row>
    <row r="664" spans="1:7" ht="15">
      <c r="A664" s="115" t="s">
        <v>1014</v>
      </c>
      <c r="B664" s="113">
        <v>2</v>
      </c>
      <c r="C664" s="117">
        <v>0.00039871751898277596</v>
      </c>
      <c r="D664" s="113" t="s">
        <v>1344</v>
      </c>
      <c r="E664" s="113" t="b">
        <v>0</v>
      </c>
      <c r="F664" s="113" t="b">
        <v>0</v>
      </c>
      <c r="G664" s="113" t="b">
        <v>0</v>
      </c>
    </row>
    <row r="665" spans="1:7" ht="15">
      <c r="A665" s="115" t="s">
        <v>1015</v>
      </c>
      <c r="B665" s="113">
        <v>2</v>
      </c>
      <c r="C665" s="117">
        <v>0.00039871751898277596</v>
      </c>
      <c r="D665" s="113" t="s">
        <v>1344</v>
      </c>
      <c r="E665" s="113" t="b">
        <v>0</v>
      </c>
      <c r="F665" s="113" t="b">
        <v>0</v>
      </c>
      <c r="G665" s="113" t="b">
        <v>0</v>
      </c>
    </row>
    <row r="666" spans="1:7" ht="15">
      <c r="A666" s="115" t="s">
        <v>1016</v>
      </c>
      <c r="B666" s="113">
        <v>2</v>
      </c>
      <c r="C666" s="117">
        <v>0.00039871751898277596</v>
      </c>
      <c r="D666" s="113" t="s">
        <v>1344</v>
      </c>
      <c r="E666" s="113" t="b">
        <v>0</v>
      </c>
      <c r="F666" s="113" t="b">
        <v>0</v>
      </c>
      <c r="G666" s="113" t="b">
        <v>0</v>
      </c>
    </row>
    <row r="667" spans="1:7" ht="15">
      <c r="A667" s="115" t="s">
        <v>1017</v>
      </c>
      <c r="B667" s="113">
        <v>2</v>
      </c>
      <c r="C667" s="117">
        <v>0.0004973027476266211</v>
      </c>
      <c r="D667" s="113" t="s">
        <v>1344</v>
      </c>
      <c r="E667" s="113" t="b">
        <v>0</v>
      </c>
      <c r="F667" s="113" t="b">
        <v>0</v>
      </c>
      <c r="G667" s="113" t="b">
        <v>0</v>
      </c>
    </row>
    <row r="668" spans="1:7" ht="15">
      <c r="A668" s="115" t="s">
        <v>1018</v>
      </c>
      <c r="B668" s="113">
        <v>2</v>
      </c>
      <c r="C668" s="117">
        <v>0.00039871751898277596</v>
      </c>
      <c r="D668" s="113" t="s">
        <v>1344</v>
      </c>
      <c r="E668" s="113" t="b">
        <v>0</v>
      </c>
      <c r="F668" s="113" t="b">
        <v>0</v>
      </c>
      <c r="G668" s="113" t="b">
        <v>0</v>
      </c>
    </row>
    <row r="669" spans="1:7" ht="15">
      <c r="A669" s="115" t="s">
        <v>1019</v>
      </c>
      <c r="B669" s="113">
        <v>2</v>
      </c>
      <c r="C669" s="117">
        <v>0.0004973027476266211</v>
      </c>
      <c r="D669" s="113" t="s">
        <v>1344</v>
      </c>
      <c r="E669" s="113" t="b">
        <v>0</v>
      </c>
      <c r="F669" s="113" t="b">
        <v>0</v>
      </c>
      <c r="G669" s="113" t="b">
        <v>0</v>
      </c>
    </row>
    <row r="670" spans="1:7" ht="15">
      <c r="A670" s="115" t="s">
        <v>1020</v>
      </c>
      <c r="B670" s="113">
        <v>2</v>
      </c>
      <c r="C670" s="117">
        <v>0.00039871751898277596</v>
      </c>
      <c r="D670" s="113" t="s">
        <v>1344</v>
      </c>
      <c r="E670" s="113" t="b">
        <v>0</v>
      </c>
      <c r="F670" s="113" t="b">
        <v>0</v>
      </c>
      <c r="G670" s="113" t="b">
        <v>0</v>
      </c>
    </row>
    <row r="671" spans="1:7" ht="15">
      <c r="A671" s="115" t="s">
        <v>1021</v>
      </c>
      <c r="B671" s="113">
        <v>2</v>
      </c>
      <c r="C671" s="117">
        <v>0.00039871751898277596</v>
      </c>
      <c r="D671" s="113" t="s">
        <v>1344</v>
      </c>
      <c r="E671" s="113" t="b">
        <v>1</v>
      </c>
      <c r="F671" s="113" t="b">
        <v>0</v>
      </c>
      <c r="G671" s="113" t="b">
        <v>0</v>
      </c>
    </row>
    <row r="672" spans="1:7" ht="15">
      <c r="A672" s="115" t="s">
        <v>1022</v>
      </c>
      <c r="B672" s="113">
        <v>2</v>
      </c>
      <c r="C672" s="117">
        <v>0.00039871751898277596</v>
      </c>
      <c r="D672" s="113" t="s">
        <v>1344</v>
      </c>
      <c r="E672" s="113" t="b">
        <v>0</v>
      </c>
      <c r="F672" s="113" t="b">
        <v>0</v>
      </c>
      <c r="G672" s="113" t="b">
        <v>0</v>
      </c>
    </row>
    <row r="673" spans="1:7" ht="15">
      <c r="A673" s="115" t="s">
        <v>1023</v>
      </c>
      <c r="B673" s="113">
        <v>2</v>
      </c>
      <c r="C673" s="117">
        <v>0.00039871751898277596</v>
      </c>
      <c r="D673" s="113" t="s">
        <v>1344</v>
      </c>
      <c r="E673" s="113" t="b">
        <v>0</v>
      </c>
      <c r="F673" s="113" t="b">
        <v>0</v>
      </c>
      <c r="G673" s="113" t="b">
        <v>0</v>
      </c>
    </row>
    <row r="674" spans="1:7" ht="15">
      <c r="A674" s="115" t="s">
        <v>1024</v>
      </c>
      <c r="B674" s="113">
        <v>2</v>
      </c>
      <c r="C674" s="117">
        <v>0.00039871751898277596</v>
      </c>
      <c r="D674" s="113" t="s">
        <v>1344</v>
      </c>
      <c r="E674" s="113" t="b">
        <v>0</v>
      </c>
      <c r="F674" s="113" t="b">
        <v>0</v>
      </c>
      <c r="G674" s="113" t="b">
        <v>0</v>
      </c>
    </row>
    <row r="675" spans="1:7" ht="15">
      <c r="A675" s="115" t="s">
        <v>1025</v>
      </c>
      <c r="B675" s="113">
        <v>2</v>
      </c>
      <c r="C675" s="117">
        <v>0.0004973027476266211</v>
      </c>
      <c r="D675" s="113" t="s">
        <v>1344</v>
      </c>
      <c r="E675" s="113" t="b">
        <v>0</v>
      </c>
      <c r="F675" s="113" t="b">
        <v>0</v>
      </c>
      <c r="G675" s="113" t="b">
        <v>0</v>
      </c>
    </row>
    <row r="676" spans="1:7" ht="15">
      <c r="A676" s="115" t="s">
        <v>1026</v>
      </c>
      <c r="B676" s="113">
        <v>2</v>
      </c>
      <c r="C676" s="117">
        <v>0.0004973027476266211</v>
      </c>
      <c r="D676" s="113" t="s">
        <v>1344</v>
      </c>
      <c r="E676" s="113" t="b">
        <v>0</v>
      </c>
      <c r="F676" s="113" t="b">
        <v>0</v>
      </c>
      <c r="G676" s="113" t="b">
        <v>0</v>
      </c>
    </row>
    <row r="677" spans="1:7" ht="15">
      <c r="A677" s="115" t="s">
        <v>1027</v>
      </c>
      <c r="B677" s="113">
        <v>2</v>
      </c>
      <c r="C677" s="117">
        <v>0.00039871751898277596</v>
      </c>
      <c r="D677" s="113" t="s">
        <v>1344</v>
      </c>
      <c r="E677" s="113" t="b">
        <v>0</v>
      </c>
      <c r="F677" s="113" t="b">
        <v>0</v>
      </c>
      <c r="G677" s="113" t="b">
        <v>0</v>
      </c>
    </row>
    <row r="678" spans="1:7" ht="15">
      <c r="A678" s="115" t="s">
        <v>1028</v>
      </c>
      <c r="B678" s="113">
        <v>2</v>
      </c>
      <c r="C678" s="117">
        <v>0.00039871751898277596</v>
      </c>
      <c r="D678" s="113" t="s">
        <v>1344</v>
      </c>
      <c r="E678" s="113" t="b">
        <v>0</v>
      </c>
      <c r="F678" s="113" t="b">
        <v>0</v>
      </c>
      <c r="G678" s="113" t="b">
        <v>0</v>
      </c>
    </row>
    <row r="679" spans="1:7" ht="15">
      <c r="A679" s="115" t="s">
        <v>1029</v>
      </c>
      <c r="B679" s="113">
        <v>2</v>
      </c>
      <c r="C679" s="117">
        <v>0.0004973027476266211</v>
      </c>
      <c r="D679" s="113" t="s">
        <v>1344</v>
      </c>
      <c r="E679" s="113" t="b">
        <v>0</v>
      </c>
      <c r="F679" s="113" t="b">
        <v>0</v>
      </c>
      <c r="G679" s="113" t="b">
        <v>0</v>
      </c>
    </row>
    <row r="680" spans="1:7" ht="15">
      <c r="A680" s="115" t="s">
        <v>1030</v>
      </c>
      <c r="B680" s="113">
        <v>2</v>
      </c>
      <c r="C680" s="117">
        <v>0.00039871751898277596</v>
      </c>
      <c r="D680" s="113" t="s">
        <v>1344</v>
      </c>
      <c r="E680" s="113" t="b">
        <v>0</v>
      </c>
      <c r="F680" s="113" t="b">
        <v>0</v>
      </c>
      <c r="G680" s="113" t="b">
        <v>0</v>
      </c>
    </row>
    <row r="681" spans="1:7" ht="15">
      <c r="A681" s="115" t="s">
        <v>1031</v>
      </c>
      <c r="B681" s="113">
        <v>2</v>
      </c>
      <c r="C681" s="117">
        <v>0.00039871751898277596</v>
      </c>
      <c r="D681" s="113" t="s">
        <v>1344</v>
      </c>
      <c r="E681" s="113" t="b">
        <v>0</v>
      </c>
      <c r="F681" s="113" t="b">
        <v>0</v>
      </c>
      <c r="G681" s="113" t="b">
        <v>0</v>
      </c>
    </row>
    <row r="682" spans="1:7" ht="15">
      <c r="A682" s="115" t="s">
        <v>1032</v>
      </c>
      <c r="B682" s="113">
        <v>2</v>
      </c>
      <c r="C682" s="117">
        <v>0.00039871751898277596</v>
      </c>
      <c r="D682" s="113" t="s">
        <v>1344</v>
      </c>
      <c r="E682" s="113" t="b">
        <v>0</v>
      </c>
      <c r="F682" s="113" t="b">
        <v>0</v>
      </c>
      <c r="G682" s="113" t="b">
        <v>0</v>
      </c>
    </row>
    <row r="683" spans="1:7" ht="15">
      <c r="A683" s="115" t="s">
        <v>1033</v>
      </c>
      <c r="B683" s="113">
        <v>2</v>
      </c>
      <c r="C683" s="117">
        <v>0.0004973027476266211</v>
      </c>
      <c r="D683" s="113" t="s">
        <v>1344</v>
      </c>
      <c r="E683" s="113" t="b">
        <v>0</v>
      </c>
      <c r="F683" s="113" t="b">
        <v>0</v>
      </c>
      <c r="G683" s="113" t="b">
        <v>0</v>
      </c>
    </row>
    <row r="684" spans="1:7" ht="15">
      <c r="A684" s="115" t="s">
        <v>1034</v>
      </c>
      <c r="B684" s="113">
        <v>2</v>
      </c>
      <c r="C684" s="117">
        <v>0.00039871751898277596</v>
      </c>
      <c r="D684" s="113" t="s">
        <v>1344</v>
      </c>
      <c r="E684" s="113" t="b">
        <v>0</v>
      </c>
      <c r="F684" s="113" t="b">
        <v>0</v>
      </c>
      <c r="G684" s="113" t="b">
        <v>0</v>
      </c>
    </row>
    <row r="685" spans="1:7" ht="15">
      <c r="A685" s="115" t="s">
        <v>1035</v>
      </c>
      <c r="B685" s="113">
        <v>2</v>
      </c>
      <c r="C685" s="117">
        <v>0.00039871751898277596</v>
      </c>
      <c r="D685" s="113" t="s">
        <v>1344</v>
      </c>
      <c r="E685" s="113" t="b">
        <v>0</v>
      </c>
      <c r="F685" s="113" t="b">
        <v>0</v>
      </c>
      <c r="G685" s="113" t="b">
        <v>0</v>
      </c>
    </row>
    <row r="686" spans="1:7" ht="15">
      <c r="A686" s="115" t="s">
        <v>1036</v>
      </c>
      <c r="B686" s="113">
        <v>2</v>
      </c>
      <c r="C686" s="117">
        <v>0.00039871751898277596</v>
      </c>
      <c r="D686" s="113" t="s">
        <v>1344</v>
      </c>
      <c r="E686" s="113" t="b">
        <v>0</v>
      </c>
      <c r="F686" s="113" t="b">
        <v>0</v>
      </c>
      <c r="G686" s="113" t="b">
        <v>0</v>
      </c>
    </row>
    <row r="687" spans="1:7" ht="15">
      <c r="A687" s="115" t="s">
        <v>1037</v>
      </c>
      <c r="B687" s="113">
        <v>2</v>
      </c>
      <c r="C687" s="117">
        <v>0.00039871751898277596</v>
      </c>
      <c r="D687" s="113" t="s">
        <v>1344</v>
      </c>
      <c r="E687" s="113" t="b">
        <v>0</v>
      </c>
      <c r="F687" s="113" t="b">
        <v>0</v>
      </c>
      <c r="G687" s="113" t="b">
        <v>0</v>
      </c>
    </row>
    <row r="688" spans="1:7" ht="15">
      <c r="A688" s="115" t="s">
        <v>1038</v>
      </c>
      <c r="B688" s="113">
        <v>2</v>
      </c>
      <c r="C688" s="117">
        <v>0.00039871751898277596</v>
      </c>
      <c r="D688" s="113" t="s">
        <v>1344</v>
      </c>
      <c r="E688" s="113" t="b">
        <v>0</v>
      </c>
      <c r="F688" s="113" t="b">
        <v>0</v>
      </c>
      <c r="G688" s="113" t="b">
        <v>0</v>
      </c>
    </row>
    <row r="689" spans="1:7" ht="15">
      <c r="A689" s="115" t="s">
        <v>1039</v>
      </c>
      <c r="B689" s="113">
        <v>2</v>
      </c>
      <c r="C689" s="117">
        <v>0.00039871751898277596</v>
      </c>
      <c r="D689" s="113" t="s">
        <v>1344</v>
      </c>
      <c r="E689" s="113" t="b">
        <v>0</v>
      </c>
      <c r="F689" s="113" t="b">
        <v>0</v>
      </c>
      <c r="G689" s="113" t="b">
        <v>0</v>
      </c>
    </row>
    <row r="690" spans="1:7" ht="15">
      <c r="A690" s="115" t="s">
        <v>1040</v>
      </c>
      <c r="B690" s="113">
        <v>2</v>
      </c>
      <c r="C690" s="117">
        <v>0.00039871751898277596</v>
      </c>
      <c r="D690" s="113" t="s">
        <v>1344</v>
      </c>
      <c r="E690" s="113" t="b">
        <v>0</v>
      </c>
      <c r="F690" s="113" t="b">
        <v>0</v>
      </c>
      <c r="G690" s="113" t="b">
        <v>0</v>
      </c>
    </row>
    <row r="691" spans="1:7" ht="15">
      <c r="A691" s="115" t="s">
        <v>1041</v>
      </c>
      <c r="B691" s="113">
        <v>2</v>
      </c>
      <c r="C691" s="117">
        <v>0.00039871751898277596</v>
      </c>
      <c r="D691" s="113" t="s">
        <v>1344</v>
      </c>
      <c r="E691" s="113" t="b">
        <v>0</v>
      </c>
      <c r="F691" s="113" t="b">
        <v>0</v>
      </c>
      <c r="G691" s="113" t="b">
        <v>0</v>
      </c>
    </row>
    <row r="692" spans="1:7" ht="15">
      <c r="A692" s="115" t="s">
        <v>1042</v>
      </c>
      <c r="B692" s="113">
        <v>2</v>
      </c>
      <c r="C692" s="117">
        <v>0.00039871751898277596</v>
      </c>
      <c r="D692" s="113" t="s">
        <v>1344</v>
      </c>
      <c r="E692" s="113" t="b">
        <v>0</v>
      </c>
      <c r="F692" s="113" t="b">
        <v>0</v>
      </c>
      <c r="G692" s="113" t="b">
        <v>0</v>
      </c>
    </row>
    <row r="693" spans="1:7" ht="15">
      <c r="A693" s="115" t="s">
        <v>1043</v>
      </c>
      <c r="B693" s="113">
        <v>2</v>
      </c>
      <c r="C693" s="117">
        <v>0.00039871751898277596</v>
      </c>
      <c r="D693" s="113" t="s">
        <v>1344</v>
      </c>
      <c r="E693" s="113" t="b">
        <v>0</v>
      </c>
      <c r="F693" s="113" t="b">
        <v>0</v>
      </c>
      <c r="G693" s="113" t="b">
        <v>0</v>
      </c>
    </row>
    <row r="694" spans="1:7" ht="15">
      <c r="A694" s="115" t="s">
        <v>1044</v>
      </c>
      <c r="B694" s="113">
        <v>2</v>
      </c>
      <c r="C694" s="117">
        <v>0.00039871751898277596</v>
      </c>
      <c r="D694" s="113" t="s">
        <v>1344</v>
      </c>
      <c r="E694" s="113" t="b">
        <v>0</v>
      </c>
      <c r="F694" s="113" t="b">
        <v>0</v>
      </c>
      <c r="G694" s="113" t="b">
        <v>0</v>
      </c>
    </row>
    <row r="695" spans="1:7" ht="15">
      <c r="A695" s="115" t="s">
        <v>1045</v>
      </c>
      <c r="B695" s="113">
        <v>2</v>
      </c>
      <c r="C695" s="117">
        <v>0.00039871751898277596</v>
      </c>
      <c r="D695" s="113" t="s">
        <v>1344</v>
      </c>
      <c r="E695" s="113" t="b">
        <v>0</v>
      </c>
      <c r="F695" s="113" t="b">
        <v>0</v>
      </c>
      <c r="G695" s="113" t="b">
        <v>0</v>
      </c>
    </row>
    <row r="696" spans="1:7" ht="15">
      <c r="A696" s="115" t="s">
        <v>1046</v>
      </c>
      <c r="B696" s="113">
        <v>2</v>
      </c>
      <c r="C696" s="117">
        <v>0.00039871751898277596</v>
      </c>
      <c r="D696" s="113" t="s">
        <v>1344</v>
      </c>
      <c r="E696" s="113" t="b">
        <v>0</v>
      </c>
      <c r="F696" s="113" t="b">
        <v>0</v>
      </c>
      <c r="G696" s="113" t="b">
        <v>0</v>
      </c>
    </row>
    <row r="697" spans="1:7" ht="15">
      <c r="A697" s="115" t="s">
        <v>1047</v>
      </c>
      <c r="B697" s="113">
        <v>2</v>
      </c>
      <c r="C697" s="117">
        <v>0.00039871751898277596</v>
      </c>
      <c r="D697" s="113" t="s">
        <v>1344</v>
      </c>
      <c r="E697" s="113" t="b">
        <v>0</v>
      </c>
      <c r="F697" s="113" t="b">
        <v>0</v>
      </c>
      <c r="G697" s="113" t="b">
        <v>0</v>
      </c>
    </row>
    <row r="698" spans="1:7" ht="15">
      <c r="A698" s="115" t="s">
        <v>1048</v>
      </c>
      <c r="B698" s="113">
        <v>2</v>
      </c>
      <c r="C698" s="117">
        <v>0.00039871751898277596</v>
      </c>
      <c r="D698" s="113" t="s">
        <v>1344</v>
      </c>
      <c r="E698" s="113" t="b">
        <v>0</v>
      </c>
      <c r="F698" s="113" t="b">
        <v>0</v>
      </c>
      <c r="G698" s="113" t="b">
        <v>0</v>
      </c>
    </row>
    <row r="699" spans="1:7" ht="15">
      <c r="A699" s="115" t="s">
        <v>1049</v>
      </c>
      <c r="B699" s="113">
        <v>2</v>
      </c>
      <c r="C699" s="117">
        <v>0.00039871751898277596</v>
      </c>
      <c r="D699" s="113" t="s">
        <v>1344</v>
      </c>
      <c r="E699" s="113" t="b">
        <v>0</v>
      </c>
      <c r="F699" s="113" t="b">
        <v>0</v>
      </c>
      <c r="G699" s="113" t="b">
        <v>0</v>
      </c>
    </row>
    <row r="700" spans="1:7" ht="15">
      <c r="A700" s="115" t="s">
        <v>1050</v>
      </c>
      <c r="B700" s="113">
        <v>2</v>
      </c>
      <c r="C700" s="117">
        <v>0.0004973027476266211</v>
      </c>
      <c r="D700" s="113" t="s">
        <v>1344</v>
      </c>
      <c r="E700" s="113" t="b">
        <v>0</v>
      </c>
      <c r="F700" s="113" t="b">
        <v>0</v>
      </c>
      <c r="G700" s="113" t="b">
        <v>0</v>
      </c>
    </row>
    <row r="701" spans="1:7" ht="15">
      <c r="A701" s="115" t="s">
        <v>1051</v>
      </c>
      <c r="B701" s="113">
        <v>2</v>
      </c>
      <c r="C701" s="117">
        <v>0.00039871751898277596</v>
      </c>
      <c r="D701" s="113" t="s">
        <v>1344</v>
      </c>
      <c r="E701" s="113" t="b">
        <v>0</v>
      </c>
      <c r="F701" s="113" t="b">
        <v>0</v>
      </c>
      <c r="G701" s="113" t="b">
        <v>0</v>
      </c>
    </row>
    <row r="702" spans="1:7" ht="15">
      <c r="A702" s="115" t="s">
        <v>1052</v>
      </c>
      <c r="B702" s="113">
        <v>2</v>
      </c>
      <c r="C702" s="117">
        <v>0.0004973027476266211</v>
      </c>
      <c r="D702" s="113" t="s">
        <v>1344</v>
      </c>
      <c r="E702" s="113" t="b">
        <v>0</v>
      </c>
      <c r="F702" s="113" t="b">
        <v>0</v>
      </c>
      <c r="G702" s="113" t="b">
        <v>0</v>
      </c>
    </row>
    <row r="703" spans="1:7" ht="15">
      <c r="A703" s="115" t="s">
        <v>1053</v>
      </c>
      <c r="B703" s="113">
        <v>2</v>
      </c>
      <c r="C703" s="117">
        <v>0.00039871751898277596</v>
      </c>
      <c r="D703" s="113" t="s">
        <v>1344</v>
      </c>
      <c r="E703" s="113" t="b">
        <v>0</v>
      </c>
      <c r="F703" s="113" t="b">
        <v>0</v>
      </c>
      <c r="G703" s="113" t="b">
        <v>0</v>
      </c>
    </row>
    <row r="704" spans="1:7" ht="15">
      <c r="A704" s="115" t="s">
        <v>1054</v>
      </c>
      <c r="B704" s="113">
        <v>2</v>
      </c>
      <c r="C704" s="117">
        <v>0.00039871751898277596</v>
      </c>
      <c r="D704" s="113" t="s">
        <v>1344</v>
      </c>
      <c r="E704" s="113" t="b">
        <v>0</v>
      </c>
      <c r="F704" s="113" t="b">
        <v>0</v>
      </c>
      <c r="G704" s="113" t="b">
        <v>0</v>
      </c>
    </row>
    <row r="705" spans="1:7" ht="15">
      <c r="A705" s="115" t="s">
        <v>1055</v>
      </c>
      <c r="B705" s="113">
        <v>2</v>
      </c>
      <c r="C705" s="117">
        <v>0.00039871751898277596</v>
      </c>
      <c r="D705" s="113" t="s">
        <v>1344</v>
      </c>
      <c r="E705" s="113" t="b">
        <v>0</v>
      </c>
      <c r="F705" s="113" t="b">
        <v>0</v>
      </c>
      <c r="G705" s="113" t="b">
        <v>0</v>
      </c>
    </row>
    <row r="706" spans="1:7" ht="15">
      <c r="A706" s="115" t="s">
        <v>1056</v>
      </c>
      <c r="B706" s="113">
        <v>2</v>
      </c>
      <c r="C706" s="117">
        <v>0.00039871751898277596</v>
      </c>
      <c r="D706" s="113" t="s">
        <v>1344</v>
      </c>
      <c r="E706" s="113" t="b">
        <v>1</v>
      </c>
      <c r="F706" s="113" t="b">
        <v>0</v>
      </c>
      <c r="G706" s="113" t="b">
        <v>0</v>
      </c>
    </row>
    <row r="707" spans="1:7" ht="15">
      <c r="A707" s="115" t="s">
        <v>1057</v>
      </c>
      <c r="B707" s="113">
        <v>2</v>
      </c>
      <c r="C707" s="117">
        <v>0.00039871751898277596</v>
      </c>
      <c r="D707" s="113" t="s">
        <v>1344</v>
      </c>
      <c r="E707" s="113" t="b">
        <v>0</v>
      </c>
      <c r="F707" s="113" t="b">
        <v>0</v>
      </c>
      <c r="G707" s="113" t="b">
        <v>0</v>
      </c>
    </row>
    <row r="708" spans="1:7" ht="15">
      <c r="A708" s="115" t="s">
        <v>1058</v>
      </c>
      <c r="B708" s="113">
        <v>2</v>
      </c>
      <c r="C708" s="117">
        <v>0.00039871751898277596</v>
      </c>
      <c r="D708" s="113" t="s">
        <v>1344</v>
      </c>
      <c r="E708" s="113" t="b">
        <v>0</v>
      </c>
      <c r="F708" s="113" t="b">
        <v>0</v>
      </c>
      <c r="G708" s="113" t="b">
        <v>0</v>
      </c>
    </row>
    <row r="709" spans="1:7" ht="15">
      <c r="A709" s="115" t="s">
        <v>1059</v>
      </c>
      <c r="B709" s="113">
        <v>2</v>
      </c>
      <c r="C709" s="117">
        <v>0.00039871751898277596</v>
      </c>
      <c r="D709" s="113" t="s">
        <v>1344</v>
      </c>
      <c r="E709" s="113" t="b">
        <v>0</v>
      </c>
      <c r="F709" s="113" t="b">
        <v>0</v>
      </c>
      <c r="G709" s="113" t="b">
        <v>0</v>
      </c>
    </row>
    <row r="710" spans="1:7" ht="15">
      <c r="A710" s="115" t="s">
        <v>1060</v>
      </c>
      <c r="B710" s="113">
        <v>2</v>
      </c>
      <c r="C710" s="117">
        <v>0.00039871751898277596</v>
      </c>
      <c r="D710" s="113" t="s">
        <v>1344</v>
      </c>
      <c r="E710" s="113" t="b">
        <v>0</v>
      </c>
      <c r="F710" s="113" t="b">
        <v>0</v>
      </c>
      <c r="G710" s="113" t="b">
        <v>0</v>
      </c>
    </row>
    <row r="711" spans="1:7" ht="15">
      <c r="A711" s="115" t="s">
        <v>1061</v>
      </c>
      <c r="B711" s="113">
        <v>2</v>
      </c>
      <c r="C711" s="117">
        <v>0.00039871751898277596</v>
      </c>
      <c r="D711" s="113" t="s">
        <v>1344</v>
      </c>
      <c r="E711" s="113" t="b">
        <v>0</v>
      </c>
      <c r="F711" s="113" t="b">
        <v>0</v>
      </c>
      <c r="G711" s="113" t="b">
        <v>0</v>
      </c>
    </row>
    <row r="712" spans="1:7" ht="15">
      <c r="A712" s="115" t="s">
        <v>1062</v>
      </c>
      <c r="B712" s="113">
        <v>2</v>
      </c>
      <c r="C712" s="117">
        <v>0.00039871751898277596</v>
      </c>
      <c r="D712" s="113" t="s">
        <v>1344</v>
      </c>
      <c r="E712" s="113" t="b">
        <v>0</v>
      </c>
      <c r="F712" s="113" t="b">
        <v>0</v>
      </c>
      <c r="G712" s="113" t="b">
        <v>0</v>
      </c>
    </row>
    <row r="713" spans="1:7" ht="15">
      <c r="A713" s="115" t="s">
        <v>1063</v>
      </c>
      <c r="B713" s="113">
        <v>2</v>
      </c>
      <c r="C713" s="117">
        <v>0.00039871751898277596</v>
      </c>
      <c r="D713" s="113" t="s">
        <v>1344</v>
      </c>
      <c r="E713" s="113" t="b">
        <v>0</v>
      </c>
      <c r="F713" s="113" t="b">
        <v>0</v>
      </c>
      <c r="G713" s="113" t="b">
        <v>0</v>
      </c>
    </row>
    <row r="714" spans="1:7" ht="15">
      <c r="A714" s="115" t="s">
        <v>1064</v>
      </c>
      <c r="B714" s="113">
        <v>2</v>
      </c>
      <c r="C714" s="117">
        <v>0.00039871751898277596</v>
      </c>
      <c r="D714" s="113" t="s">
        <v>1344</v>
      </c>
      <c r="E714" s="113" t="b">
        <v>0</v>
      </c>
      <c r="F714" s="113" t="b">
        <v>0</v>
      </c>
      <c r="G714" s="113" t="b">
        <v>0</v>
      </c>
    </row>
    <row r="715" spans="1:7" ht="15">
      <c r="A715" s="115" t="s">
        <v>1065</v>
      </c>
      <c r="B715" s="113">
        <v>2</v>
      </c>
      <c r="C715" s="117">
        <v>0.00039871751898277596</v>
      </c>
      <c r="D715" s="113" t="s">
        <v>1344</v>
      </c>
      <c r="E715" s="113" t="b">
        <v>0</v>
      </c>
      <c r="F715" s="113" t="b">
        <v>0</v>
      </c>
      <c r="G715" s="113" t="b">
        <v>0</v>
      </c>
    </row>
    <row r="716" spans="1:7" ht="15">
      <c r="A716" s="115" t="s">
        <v>1066</v>
      </c>
      <c r="B716" s="113">
        <v>2</v>
      </c>
      <c r="C716" s="117">
        <v>0.0004973027476266211</v>
      </c>
      <c r="D716" s="113" t="s">
        <v>1344</v>
      </c>
      <c r="E716" s="113" t="b">
        <v>0</v>
      </c>
      <c r="F716" s="113" t="b">
        <v>1</v>
      </c>
      <c r="G716" s="113" t="b">
        <v>0</v>
      </c>
    </row>
    <row r="717" spans="1:7" ht="15">
      <c r="A717" s="115" t="s">
        <v>1067</v>
      </c>
      <c r="B717" s="113">
        <v>2</v>
      </c>
      <c r="C717" s="117">
        <v>0.0004973027476266211</v>
      </c>
      <c r="D717" s="113" t="s">
        <v>1344</v>
      </c>
      <c r="E717" s="113" t="b">
        <v>0</v>
      </c>
      <c r="F717" s="113" t="b">
        <v>0</v>
      </c>
      <c r="G717" s="113" t="b">
        <v>0</v>
      </c>
    </row>
    <row r="718" spans="1:7" ht="15">
      <c r="A718" s="115" t="s">
        <v>1068</v>
      </c>
      <c r="B718" s="113">
        <v>2</v>
      </c>
      <c r="C718" s="117">
        <v>0.00039871751898277596</v>
      </c>
      <c r="D718" s="113" t="s">
        <v>1344</v>
      </c>
      <c r="E718" s="113" t="b">
        <v>0</v>
      </c>
      <c r="F718" s="113" t="b">
        <v>0</v>
      </c>
      <c r="G718" s="113" t="b">
        <v>0</v>
      </c>
    </row>
    <row r="719" spans="1:7" ht="15">
      <c r="A719" s="115" t="s">
        <v>1069</v>
      </c>
      <c r="B719" s="113">
        <v>2</v>
      </c>
      <c r="C719" s="117">
        <v>0.0004973027476266211</v>
      </c>
      <c r="D719" s="113" t="s">
        <v>1344</v>
      </c>
      <c r="E719" s="113" t="b">
        <v>0</v>
      </c>
      <c r="F719" s="113" t="b">
        <v>0</v>
      </c>
      <c r="G719" s="113" t="b">
        <v>0</v>
      </c>
    </row>
    <row r="720" spans="1:7" ht="15">
      <c r="A720" s="115" t="s">
        <v>1070</v>
      </c>
      <c r="B720" s="113">
        <v>2</v>
      </c>
      <c r="C720" s="117">
        <v>0.0004973027476266211</v>
      </c>
      <c r="D720" s="113" t="s">
        <v>1344</v>
      </c>
      <c r="E720" s="113" t="b">
        <v>0</v>
      </c>
      <c r="F720" s="113" t="b">
        <v>0</v>
      </c>
      <c r="G720" s="113" t="b">
        <v>0</v>
      </c>
    </row>
    <row r="721" spans="1:7" ht="15">
      <c r="A721" s="115" t="s">
        <v>1071</v>
      </c>
      <c r="B721" s="113">
        <v>2</v>
      </c>
      <c r="C721" s="117">
        <v>0.00039871751898277596</v>
      </c>
      <c r="D721" s="113" t="s">
        <v>1344</v>
      </c>
      <c r="E721" s="113" t="b">
        <v>0</v>
      </c>
      <c r="F721" s="113" t="b">
        <v>0</v>
      </c>
      <c r="G721" s="113" t="b">
        <v>0</v>
      </c>
    </row>
    <row r="722" spans="1:7" ht="15">
      <c r="A722" s="115" t="s">
        <v>1072</v>
      </c>
      <c r="B722" s="113">
        <v>2</v>
      </c>
      <c r="C722" s="117">
        <v>0.00039871751898277596</v>
      </c>
      <c r="D722" s="113" t="s">
        <v>1344</v>
      </c>
      <c r="E722" s="113" t="b">
        <v>0</v>
      </c>
      <c r="F722" s="113" t="b">
        <v>0</v>
      </c>
      <c r="G722" s="113" t="b">
        <v>0</v>
      </c>
    </row>
    <row r="723" spans="1:7" ht="15">
      <c r="A723" s="115" t="s">
        <v>1073</v>
      </c>
      <c r="B723" s="113">
        <v>2</v>
      </c>
      <c r="C723" s="117">
        <v>0.00039871751898277596</v>
      </c>
      <c r="D723" s="113" t="s">
        <v>1344</v>
      </c>
      <c r="E723" s="113" t="b">
        <v>0</v>
      </c>
      <c r="F723" s="113" t="b">
        <v>0</v>
      </c>
      <c r="G723" s="113" t="b">
        <v>0</v>
      </c>
    </row>
    <row r="724" spans="1:7" ht="15">
      <c r="A724" s="115" t="s">
        <v>1074</v>
      </c>
      <c r="B724" s="113">
        <v>2</v>
      </c>
      <c r="C724" s="117">
        <v>0.00039871751898277596</v>
      </c>
      <c r="D724" s="113" t="s">
        <v>1344</v>
      </c>
      <c r="E724" s="113" t="b">
        <v>1</v>
      </c>
      <c r="F724" s="113" t="b">
        <v>0</v>
      </c>
      <c r="G724" s="113" t="b">
        <v>0</v>
      </c>
    </row>
    <row r="725" spans="1:7" ht="15">
      <c r="A725" s="115" t="s">
        <v>1075</v>
      </c>
      <c r="B725" s="113">
        <v>2</v>
      </c>
      <c r="C725" s="117">
        <v>0.00039871751898277596</v>
      </c>
      <c r="D725" s="113" t="s">
        <v>1344</v>
      </c>
      <c r="E725" s="113" t="b">
        <v>0</v>
      </c>
      <c r="F725" s="113" t="b">
        <v>0</v>
      </c>
      <c r="G725" s="113" t="b">
        <v>0</v>
      </c>
    </row>
    <row r="726" spans="1:7" ht="15">
      <c r="A726" s="115" t="s">
        <v>1076</v>
      </c>
      <c r="B726" s="113">
        <v>2</v>
      </c>
      <c r="C726" s="117">
        <v>0.00039871751898277596</v>
      </c>
      <c r="D726" s="113" t="s">
        <v>1344</v>
      </c>
      <c r="E726" s="113" t="b">
        <v>0</v>
      </c>
      <c r="F726" s="113" t="b">
        <v>0</v>
      </c>
      <c r="G726" s="113" t="b">
        <v>0</v>
      </c>
    </row>
    <row r="727" spans="1:7" ht="15">
      <c r="A727" s="115" t="s">
        <v>1077</v>
      </c>
      <c r="B727" s="113">
        <v>2</v>
      </c>
      <c r="C727" s="117">
        <v>0.0004973027476266211</v>
      </c>
      <c r="D727" s="113" t="s">
        <v>1344</v>
      </c>
      <c r="E727" s="113" t="b">
        <v>0</v>
      </c>
      <c r="F727" s="113" t="b">
        <v>0</v>
      </c>
      <c r="G727" s="113" t="b">
        <v>0</v>
      </c>
    </row>
    <row r="728" spans="1:7" ht="15">
      <c r="A728" s="115" t="s">
        <v>1078</v>
      </c>
      <c r="B728" s="113">
        <v>2</v>
      </c>
      <c r="C728" s="117">
        <v>0.00039871751898277596</v>
      </c>
      <c r="D728" s="113" t="s">
        <v>1344</v>
      </c>
      <c r="E728" s="113" t="b">
        <v>0</v>
      </c>
      <c r="F728" s="113" t="b">
        <v>0</v>
      </c>
      <c r="G728" s="113" t="b">
        <v>0</v>
      </c>
    </row>
    <row r="729" spans="1:7" ht="15">
      <c r="A729" s="115" t="s">
        <v>1079</v>
      </c>
      <c r="B729" s="113">
        <v>2</v>
      </c>
      <c r="C729" s="117">
        <v>0.00039871751898277596</v>
      </c>
      <c r="D729" s="113" t="s">
        <v>1344</v>
      </c>
      <c r="E729" s="113" t="b">
        <v>1</v>
      </c>
      <c r="F729" s="113" t="b">
        <v>0</v>
      </c>
      <c r="G729" s="113" t="b">
        <v>0</v>
      </c>
    </row>
    <row r="730" spans="1:7" ht="15">
      <c r="A730" s="115" t="s">
        <v>1080</v>
      </c>
      <c r="B730" s="113">
        <v>2</v>
      </c>
      <c r="C730" s="117">
        <v>0.00039871751898277596</v>
      </c>
      <c r="D730" s="113" t="s">
        <v>1344</v>
      </c>
      <c r="E730" s="113" t="b">
        <v>0</v>
      </c>
      <c r="F730" s="113" t="b">
        <v>0</v>
      </c>
      <c r="G730" s="113" t="b">
        <v>0</v>
      </c>
    </row>
    <row r="731" spans="1:7" ht="15">
      <c r="A731" s="115" t="s">
        <v>1081</v>
      </c>
      <c r="B731" s="113">
        <v>2</v>
      </c>
      <c r="C731" s="117">
        <v>0.00039871751898277596</v>
      </c>
      <c r="D731" s="113" t="s">
        <v>1344</v>
      </c>
      <c r="E731" s="113" t="b">
        <v>0</v>
      </c>
      <c r="F731" s="113" t="b">
        <v>0</v>
      </c>
      <c r="G731" s="113" t="b">
        <v>0</v>
      </c>
    </row>
    <row r="732" spans="1:7" ht="15">
      <c r="A732" s="115" t="s">
        <v>1082</v>
      </c>
      <c r="B732" s="113">
        <v>2</v>
      </c>
      <c r="C732" s="117">
        <v>0.00039871751898277596</v>
      </c>
      <c r="D732" s="113" t="s">
        <v>1344</v>
      </c>
      <c r="E732" s="113" t="b">
        <v>0</v>
      </c>
      <c r="F732" s="113" t="b">
        <v>0</v>
      </c>
      <c r="G732" s="113" t="b">
        <v>0</v>
      </c>
    </row>
    <row r="733" spans="1:7" ht="15">
      <c r="A733" s="115" t="s">
        <v>1083</v>
      </c>
      <c r="B733" s="113">
        <v>2</v>
      </c>
      <c r="C733" s="117">
        <v>0.00039871751898277596</v>
      </c>
      <c r="D733" s="113" t="s">
        <v>1344</v>
      </c>
      <c r="E733" s="113" t="b">
        <v>0</v>
      </c>
      <c r="F733" s="113" t="b">
        <v>0</v>
      </c>
      <c r="G733" s="113" t="b">
        <v>0</v>
      </c>
    </row>
    <row r="734" spans="1:7" ht="15">
      <c r="A734" s="115" t="s">
        <v>1084</v>
      </c>
      <c r="B734" s="113">
        <v>2</v>
      </c>
      <c r="C734" s="117">
        <v>0.0004973027476266211</v>
      </c>
      <c r="D734" s="113" t="s">
        <v>1344</v>
      </c>
      <c r="E734" s="113" t="b">
        <v>0</v>
      </c>
      <c r="F734" s="113" t="b">
        <v>0</v>
      </c>
      <c r="G734" s="113" t="b">
        <v>0</v>
      </c>
    </row>
    <row r="735" spans="1:7" ht="15">
      <c r="A735" s="115" t="s">
        <v>1085</v>
      </c>
      <c r="B735" s="113">
        <v>2</v>
      </c>
      <c r="C735" s="117">
        <v>0.0004973027476266211</v>
      </c>
      <c r="D735" s="113" t="s">
        <v>1344</v>
      </c>
      <c r="E735" s="113" t="b">
        <v>1</v>
      </c>
      <c r="F735" s="113" t="b">
        <v>0</v>
      </c>
      <c r="G735" s="113" t="b">
        <v>0</v>
      </c>
    </row>
    <row r="736" spans="1:7" ht="15">
      <c r="A736" s="115" t="s">
        <v>1086</v>
      </c>
      <c r="B736" s="113">
        <v>2</v>
      </c>
      <c r="C736" s="117">
        <v>0.00039871751898277596</v>
      </c>
      <c r="D736" s="113" t="s">
        <v>1344</v>
      </c>
      <c r="E736" s="113" t="b">
        <v>0</v>
      </c>
      <c r="F736" s="113" t="b">
        <v>0</v>
      </c>
      <c r="G736" s="113" t="b">
        <v>0</v>
      </c>
    </row>
    <row r="737" spans="1:7" ht="15">
      <c r="A737" s="115" t="s">
        <v>1087</v>
      </c>
      <c r="B737" s="113">
        <v>2</v>
      </c>
      <c r="C737" s="117">
        <v>0.00039871751898277596</v>
      </c>
      <c r="D737" s="113" t="s">
        <v>1344</v>
      </c>
      <c r="E737" s="113" t="b">
        <v>0</v>
      </c>
      <c r="F737" s="113" t="b">
        <v>0</v>
      </c>
      <c r="G737" s="113" t="b">
        <v>0</v>
      </c>
    </row>
    <row r="738" spans="1:7" ht="15">
      <c r="A738" s="115" t="s">
        <v>1088</v>
      </c>
      <c r="B738" s="113">
        <v>2</v>
      </c>
      <c r="C738" s="117">
        <v>0.00039871751898277596</v>
      </c>
      <c r="D738" s="113" t="s">
        <v>1344</v>
      </c>
      <c r="E738" s="113" t="b">
        <v>0</v>
      </c>
      <c r="F738" s="113" t="b">
        <v>0</v>
      </c>
      <c r="G738" s="113" t="b">
        <v>0</v>
      </c>
    </row>
    <row r="739" spans="1:7" ht="15">
      <c r="A739" s="115" t="s">
        <v>1089</v>
      </c>
      <c r="B739" s="113">
        <v>2</v>
      </c>
      <c r="C739" s="117">
        <v>0.00039871751898277596</v>
      </c>
      <c r="D739" s="113" t="s">
        <v>1344</v>
      </c>
      <c r="E739" s="113" t="b">
        <v>0</v>
      </c>
      <c r="F739" s="113" t="b">
        <v>0</v>
      </c>
      <c r="G739" s="113" t="b">
        <v>0</v>
      </c>
    </row>
    <row r="740" spans="1:7" ht="15">
      <c r="A740" s="115" t="s">
        <v>1090</v>
      </c>
      <c r="B740" s="113">
        <v>2</v>
      </c>
      <c r="C740" s="117">
        <v>0.00039871751898277596</v>
      </c>
      <c r="D740" s="113" t="s">
        <v>1344</v>
      </c>
      <c r="E740" s="113" t="b">
        <v>0</v>
      </c>
      <c r="F740" s="113" t="b">
        <v>0</v>
      </c>
      <c r="G740" s="113" t="b">
        <v>0</v>
      </c>
    </row>
    <row r="741" spans="1:7" ht="15">
      <c r="A741" s="115" t="s">
        <v>1091</v>
      </c>
      <c r="B741" s="113">
        <v>2</v>
      </c>
      <c r="C741" s="117">
        <v>0.00039871751898277596</v>
      </c>
      <c r="D741" s="113" t="s">
        <v>1344</v>
      </c>
      <c r="E741" s="113" t="b">
        <v>0</v>
      </c>
      <c r="F741" s="113" t="b">
        <v>0</v>
      </c>
      <c r="G741" s="113" t="b">
        <v>0</v>
      </c>
    </row>
    <row r="742" spans="1:7" ht="15">
      <c r="A742" s="115" t="s">
        <v>1092</v>
      </c>
      <c r="B742" s="113">
        <v>2</v>
      </c>
      <c r="C742" s="117">
        <v>0.00039871751898277596</v>
      </c>
      <c r="D742" s="113" t="s">
        <v>1344</v>
      </c>
      <c r="E742" s="113" t="b">
        <v>0</v>
      </c>
      <c r="F742" s="113" t="b">
        <v>0</v>
      </c>
      <c r="G742" s="113" t="b">
        <v>0</v>
      </c>
    </row>
    <row r="743" spans="1:7" ht="15">
      <c r="A743" s="115" t="s">
        <v>1093</v>
      </c>
      <c r="B743" s="113">
        <v>2</v>
      </c>
      <c r="C743" s="117">
        <v>0.00039871751898277596</v>
      </c>
      <c r="D743" s="113" t="s">
        <v>1344</v>
      </c>
      <c r="E743" s="113" t="b">
        <v>0</v>
      </c>
      <c r="F743" s="113" t="b">
        <v>0</v>
      </c>
      <c r="G743" s="113" t="b">
        <v>0</v>
      </c>
    </row>
    <row r="744" spans="1:7" ht="15">
      <c r="A744" s="115" t="s">
        <v>1094</v>
      </c>
      <c r="B744" s="113">
        <v>2</v>
      </c>
      <c r="C744" s="117">
        <v>0.00039871751898277596</v>
      </c>
      <c r="D744" s="113" t="s">
        <v>1344</v>
      </c>
      <c r="E744" s="113" t="b">
        <v>0</v>
      </c>
      <c r="F744" s="113" t="b">
        <v>1</v>
      </c>
      <c r="G744" s="113" t="b">
        <v>0</v>
      </c>
    </row>
    <row r="745" spans="1:7" ht="15">
      <c r="A745" s="115" t="s">
        <v>1095</v>
      </c>
      <c r="B745" s="113">
        <v>2</v>
      </c>
      <c r="C745" s="117">
        <v>0.00039871751898277596</v>
      </c>
      <c r="D745" s="113" t="s">
        <v>1344</v>
      </c>
      <c r="E745" s="113" t="b">
        <v>0</v>
      </c>
      <c r="F745" s="113" t="b">
        <v>0</v>
      </c>
      <c r="G745" s="113" t="b">
        <v>0</v>
      </c>
    </row>
    <row r="746" spans="1:7" ht="15">
      <c r="A746" s="115" t="s">
        <v>1096</v>
      </c>
      <c r="B746" s="113">
        <v>2</v>
      </c>
      <c r="C746" s="117">
        <v>0.00039871751898277596</v>
      </c>
      <c r="D746" s="113" t="s">
        <v>1344</v>
      </c>
      <c r="E746" s="113" t="b">
        <v>0</v>
      </c>
      <c r="F746" s="113" t="b">
        <v>0</v>
      </c>
      <c r="G746" s="113" t="b">
        <v>0</v>
      </c>
    </row>
    <row r="747" spans="1:7" ht="15">
      <c r="A747" s="115" t="s">
        <v>1097</v>
      </c>
      <c r="B747" s="113">
        <v>2</v>
      </c>
      <c r="C747" s="117">
        <v>0.00039871751898277596</v>
      </c>
      <c r="D747" s="113" t="s">
        <v>1344</v>
      </c>
      <c r="E747" s="113" t="b">
        <v>0</v>
      </c>
      <c r="F747" s="113" t="b">
        <v>0</v>
      </c>
      <c r="G747" s="113" t="b">
        <v>0</v>
      </c>
    </row>
    <row r="748" spans="1:7" ht="15">
      <c r="A748" s="115" t="s">
        <v>1098</v>
      </c>
      <c r="B748" s="113">
        <v>2</v>
      </c>
      <c r="C748" s="117">
        <v>0.00039871751898277596</v>
      </c>
      <c r="D748" s="113" t="s">
        <v>1344</v>
      </c>
      <c r="E748" s="113" t="b">
        <v>0</v>
      </c>
      <c r="F748" s="113" t="b">
        <v>0</v>
      </c>
      <c r="G748" s="113" t="b">
        <v>0</v>
      </c>
    </row>
    <row r="749" spans="1:7" ht="15">
      <c r="A749" s="115" t="s">
        <v>1099</v>
      </c>
      <c r="B749" s="113">
        <v>2</v>
      </c>
      <c r="C749" s="117">
        <v>0.00039871751898277596</v>
      </c>
      <c r="D749" s="113" t="s">
        <v>1344</v>
      </c>
      <c r="E749" s="113" t="b">
        <v>0</v>
      </c>
      <c r="F749" s="113" t="b">
        <v>0</v>
      </c>
      <c r="G749" s="113" t="b">
        <v>0</v>
      </c>
    </row>
    <row r="750" spans="1:7" ht="15">
      <c r="A750" s="115" t="s">
        <v>1100</v>
      </c>
      <c r="B750" s="113">
        <v>2</v>
      </c>
      <c r="C750" s="117">
        <v>0.00039871751898277596</v>
      </c>
      <c r="D750" s="113" t="s">
        <v>1344</v>
      </c>
      <c r="E750" s="113" t="b">
        <v>0</v>
      </c>
      <c r="F750" s="113" t="b">
        <v>0</v>
      </c>
      <c r="G750" s="113" t="b">
        <v>0</v>
      </c>
    </row>
    <row r="751" spans="1:7" ht="15">
      <c r="A751" s="115" t="s">
        <v>1101</v>
      </c>
      <c r="B751" s="113">
        <v>2</v>
      </c>
      <c r="C751" s="117">
        <v>0.0004973027476266211</v>
      </c>
      <c r="D751" s="113" t="s">
        <v>1344</v>
      </c>
      <c r="E751" s="113" t="b">
        <v>0</v>
      </c>
      <c r="F751" s="113" t="b">
        <v>0</v>
      </c>
      <c r="G751" s="113" t="b">
        <v>0</v>
      </c>
    </row>
    <row r="752" spans="1:7" ht="15">
      <c r="A752" s="115" t="s">
        <v>1102</v>
      </c>
      <c r="B752" s="113">
        <v>2</v>
      </c>
      <c r="C752" s="117">
        <v>0.00039871751898277596</v>
      </c>
      <c r="D752" s="113" t="s">
        <v>1344</v>
      </c>
      <c r="E752" s="113" t="b">
        <v>0</v>
      </c>
      <c r="F752" s="113" t="b">
        <v>1</v>
      </c>
      <c r="G752" s="113" t="b">
        <v>0</v>
      </c>
    </row>
    <row r="753" spans="1:7" ht="15">
      <c r="A753" s="115" t="s">
        <v>1103</v>
      </c>
      <c r="B753" s="113">
        <v>2</v>
      </c>
      <c r="C753" s="117">
        <v>0.0004973027476266211</v>
      </c>
      <c r="D753" s="113" t="s">
        <v>1344</v>
      </c>
      <c r="E753" s="113" t="b">
        <v>0</v>
      </c>
      <c r="F753" s="113" t="b">
        <v>0</v>
      </c>
      <c r="G753" s="113" t="b">
        <v>0</v>
      </c>
    </row>
    <row r="754" spans="1:7" ht="15">
      <c r="A754" s="115" t="s">
        <v>1104</v>
      </c>
      <c r="B754" s="113">
        <v>2</v>
      </c>
      <c r="C754" s="117">
        <v>0.00039871751898277596</v>
      </c>
      <c r="D754" s="113" t="s">
        <v>1344</v>
      </c>
      <c r="E754" s="113" t="b">
        <v>0</v>
      </c>
      <c r="F754" s="113" t="b">
        <v>0</v>
      </c>
      <c r="G754" s="113" t="b">
        <v>0</v>
      </c>
    </row>
    <row r="755" spans="1:7" ht="15">
      <c r="A755" s="115" t="s">
        <v>1105</v>
      </c>
      <c r="B755" s="113">
        <v>2</v>
      </c>
      <c r="C755" s="117">
        <v>0.00039871751898277596</v>
      </c>
      <c r="D755" s="113" t="s">
        <v>1344</v>
      </c>
      <c r="E755" s="113" t="b">
        <v>0</v>
      </c>
      <c r="F755" s="113" t="b">
        <v>0</v>
      </c>
      <c r="G755" s="113" t="b">
        <v>0</v>
      </c>
    </row>
    <row r="756" spans="1:7" ht="15">
      <c r="A756" s="115" t="s">
        <v>1106</v>
      </c>
      <c r="B756" s="113">
        <v>2</v>
      </c>
      <c r="C756" s="117">
        <v>0.00039871751898277596</v>
      </c>
      <c r="D756" s="113" t="s">
        <v>1344</v>
      </c>
      <c r="E756" s="113" t="b">
        <v>0</v>
      </c>
      <c r="F756" s="113" t="b">
        <v>0</v>
      </c>
      <c r="G756" s="113" t="b">
        <v>0</v>
      </c>
    </row>
    <row r="757" spans="1:7" ht="15">
      <c r="A757" s="115" t="s">
        <v>1107</v>
      </c>
      <c r="B757" s="113">
        <v>2</v>
      </c>
      <c r="C757" s="117">
        <v>0.00039871751898277596</v>
      </c>
      <c r="D757" s="113" t="s">
        <v>1344</v>
      </c>
      <c r="E757" s="113" t="b">
        <v>0</v>
      </c>
      <c r="F757" s="113" t="b">
        <v>0</v>
      </c>
      <c r="G757" s="113" t="b">
        <v>0</v>
      </c>
    </row>
    <row r="758" spans="1:7" ht="15">
      <c r="A758" s="115" t="s">
        <v>1108</v>
      </c>
      <c r="B758" s="113">
        <v>2</v>
      </c>
      <c r="C758" s="117">
        <v>0.00039871751898277596</v>
      </c>
      <c r="D758" s="113" t="s">
        <v>1344</v>
      </c>
      <c r="E758" s="113" t="b">
        <v>0</v>
      </c>
      <c r="F758" s="113" t="b">
        <v>0</v>
      </c>
      <c r="G758" s="113" t="b">
        <v>0</v>
      </c>
    </row>
    <row r="759" spans="1:7" ht="15">
      <c r="A759" s="115" t="s">
        <v>1109</v>
      </c>
      <c r="B759" s="113">
        <v>2</v>
      </c>
      <c r="C759" s="117">
        <v>0.0004973027476266211</v>
      </c>
      <c r="D759" s="113" t="s">
        <v>1344</v>
      </c>
      <c r="E759" s="113" t="b">
        <v>0</v>
      </c>
      <c r="F759" s="113" t="b">
        <v>0</v>
      </c>
      <c r="G759" s="113" t="b">
        <v>0</v>
      </c>
    </row>
    <row r="760" spans="1:7" ht="15">
      <c r="A760" s="115" t="s">
        <v>1110</v>
      </c>
      <c r="B760" s="113">
        <v>2</v>
      </c>
      <c r="C760" s="117">
        <v>0.0004973027476266211</v>
      </c>
      <c r="D760" s="113" t="s">
        <v>1344</v>
      </c>
      <c r="E760" s="113" t="b">
        <v>0</v>
      </c>
      <c r="F760" s="113" t="b">
        <v>0</v>
      </c>
      <c r="G760" s="113" t="b">
        <v>0</v>
      </c>
    </row>
    <row r="761" spans="1:7" ht="15">
      <c r="A761" s="115" t="s">
        <v>1111</v>
      </c>
      <c r="B761" s="113">
        <v>2</v>
      </c>
      <c r="C761" s="117">
        <v>0.00039871751898277596</v>
      </c>
      <c r="D761" s="113" t="s">
        <v>1344</v>
      </c>
      <c r="E761" s="113" t="b">
        <v>1</v>
      </c>
      <c r="F761" s="113" t="b">
        <v>0</v>
      </c>
      <c r="G761" s="113" t="b">
        <v>0</v>
      </c>
    </row>
    <row r="762" spans="1:7" ht="15">
      <c r="A762" s="115" t="s">
        <v>1112</v>
      </c>
      <c r="B762" s="113">
        <v>2</v>
      </c>
      <c r="C762" s="117">
        <v>0.00039871751898277596</v>
      </c>
      <c r="D762" s="113" t="s">
        <v>1344</v>
      </c>
      <c r="E762" s="113" t="b">
        <v>0</v>
      </c>
      <c r="F762" s="113" t="b">
        <v>0</v>
      </c>
      <c r="G762" s="113" t="b">
        <v>0</v>
      </c>
    </row>
    <row r="763" spans="1:7" ht="15">
      <c r="A763" s="115" t="s">
        <v>1113</v>
      </c>
      <c r="B763" s="113">
        <v>2</v>
      </c>
      <c r="C763" s="117">
        <v>0.00039871751898277596</v>
      </c>
      <c r="D763" s="113" t="s">
        <v>1344</v>
      </c>
      <c r="E763" s="113" t="b">
        <v>0</v>
      </c>
      <c r="F763" s="113" t="b">
        <v>0</v>
      </c>
      <c r="G763" s="113" t="b">
        <v>0</v>
      </c>
    </row>
    <row r="764" spans="1:7" ht="15">
      <c r="A764" s="115" t="s">
        <v>1114</v>
      </c>
      <c r="B764" s="113">
        <v>2</v>
      </c>
      <c r="C764" s="117">
        <v>0.00039871751898277596</v>
      </c>
      <c r="D764" s="113" t="s">
        <v>1344</v>
      </c>
      <c r="E764" s="113" t="b">
        <v>0</v>
      </c>
      <c r="F764" s="113" t="b">
        <v>0</v>
      </c>
      <c r="G764" s="113" t="b">
        <v>0</v>
      </c>
    </row>
    <row r="765" spans="1:7" ht="15">
      <c r="A765" s="115" t="s">
        <v>1115</v>
      </c>
      <c r="B765" s="113">
        <v>2</v>
      </c>
      <c r="C765" s="117">
        <v>0.00039871751898277596</v>
      </c>
      <c r="D765" s="113" t="s">
        <v>1344</v>
      </c>
      <c r="E765" s="113" t="b">
        <v>1</v>
      </c>
      <c r="F765" s="113" t="b">
        <v>0</v>
      </c>
      <c r="G765" s="113" t="b">
        <v>0</v>
      </c>
    </row>
    <row r="766" spans="1:7" ht="15">
      <c r="A766" s="115" t="s">
        <v>1116</v>
      </c>
      <c r="B766" s="113">
        <v>2</v>
      </c>
      <c r="C766" s="117">
        <v>0.00039871751898277596</v>
      </c>
      <c r="D766" s="113" t="s">
        <v>1344</v>
      </c>
      <c r="E766" s="113" t="b">
        <v>0</v>
      </c>
      <c r="F766" s="113" t="b">
        <v>0</v>
      </c>
      <c r="G766" s="113" t="b">
        <v>0</v>
      </c>
    </row>
    <row r="767" spans="1:7" ht="15">
      <c r="A767" s="115" t="s">
        <v>1117</v>
      </c>
      <c r="B767" s="113">
        <v>2</v>
      </c>
      <c r="C767" s="117">
        <v>0.00039871751898277596</v>
      </c>
      <c r="D767" s="113" t="s">
        <v>1344</v>
      </c>
      <c r="E767" s="113" t="b">
        <v>0</v>
      </c>
      <c r="F767" s="113" t="b">
        <v>0</v>
      </c>
      <c r="G767" s="113" t="b">
        <v>0</v>
      </c>
    </row>
    <row r="768" spans="1:7" ht="15">
      <c r="A768" s="115" t="s">
        <v>1118</v>
      </c>
      <c r="B768" s="113">
        <v>2</v>
      </c>
      <c r="C768" s="117">
        <v>0.00039871751898277596</v>
      </c>
      <c r="D768" s="113" t="s">
        <v>1344</v>
      </c>
      <c r="E768" s="113" t="b">
        <v>0</v>
      </c>
      <c r="F768" s="113" t="b">
        <v>0</v>
      </c>
      <c r="G768" s="113" t="b">
        <v>0</v>
      </c>
    </row>
    <row r="769" spans="1:7" ht="15">
      <c r="A769" s="115" t="s">
        <v>1119</v>
      </c>
      <c r="B769" s="113">
        <v>2</v>
      </c>
      <c r="C769" s="117">
        <v>0.00039871751898277596</v>
      </c>
      <c r="D769" s="113" t="s">
        <v>1344</v>
      </c>
      <c r="E769" s="113" t="b">
        <v>0</v>
      </c>
      <c r="F769" s="113" t="b">
        <v>0</v>
      </c>
      <c r="G769" s="113" t="b">
        <v>0</v>
      </c>
    </row>
    <row r="770" spans="1:7" ht="15">
      <c r="A770" s="115" t="s">
        <v>1120</v>
      </c>
      <c r="B770" s="113">
        <v>2</v>
      </c>
      <c r="C770" s="117">
        <v>0.0004973027476266211</v>
      </c>
      <c r="D770" s="113" t="s">
        <v>1344</v>
      </c>
      <c r="E770" s="113" t="b">
        <v>0</v>
      </c>
      <c r="F770" s="113" t="b">
        <v>0</v>
      </c>
      <c r="G770" s="113" t="b">
        <v>0</v>
      </c>
    </row>
    <row r="771" spans="1:7" ht="15">
      <c r="A771" s="115" t="s">
        <v>1121</v>
      </c>
      <c r="B771" s="113">
        <v>2</v>
      </c>
      <c r="C771" s="117">
        <v>0.0004973027476266211</v>
      </c>
      <c r="D771" s="113" t="s">
        <v>1344</v>
      </c>
      <c r="E771" s="113" t="b">
        <v>0</v>
      </c>
      <c r="F771" s="113" t="b">
        <v>0</v>
      </c>
      <c r="G771" s="113" t="b">
        <v>0</v>
      </c>
    </row>
    <row r="772" spans="1:7" ht="15">
      <c r="A772" s="115" t="s">
        <v>1122</v>
      </c>
      <c r="B772" s="113">
        <v>2</v>
      </c>
      <c r="C772" s="117">
        <v>0.0004973027476266211</v>
      </c>
      <c r="D772" s="113" t="s">
        <v>1344</v>
      </c>
      <c r="E772" s="113" t="b">
        <v>0</v>
      </c>
      <c r="F772" s="113" t="b">
        <v>0</v>
      </c>
      <c r="G772" s="113" t="b">
        <v>0</v>
      </c>
    </row>
    <row r="773" spans="1:7" ht="15">
      <c r="A773" s="115" t="s">
        <v>1123</v>
      </c>
      <c r="B773" s="113">
        <v>2</v>
      </c>
      <c r="C773" s="117">
        <v>0.0004973027476266211</v>
      </c>
      <c r="D773" s="113" t="s">
        <v>1344</v>
      </c>
      <c r="E773" s="113" t="b">
        <v>0</v>
      </c>
      <c r="F773" s="113" t="b">
        <v>0</v>
      </c>
      <c r="G773" s="113" t="b">
        <v>0</v>
      </c>
    </row>
    <row r="774" spans="1:7" ht="15">
      <c r="A774" s="115" t="s">
        <v>1124</v>
      </c>
      <c r="B774" s="113">
        <v>2</v>
      </c>
      <c r="C774" s="117">
        <v>0.0004973027476266211</v>
      </c>
      <c r="D774" s="113" t="s">
        <v>1344</v>
      </c>
      <c r="E774" s="113" t="b">
        <v>0</v>
      </c>
      <c r="F774" s="113" t="b">
        <v>0</v>
      </c>
      <c r="G774" s="113" t="b">
        <v>0</v>
      </c>
    </row>
    <row r="775" spans="1:7" ht="15">
      <c r="A775" s="115" t="s">
        <v>1125</v>
      </c>
      <c r="B775" s="113">
        <v>2</v>
      </c>
      <c r="C775" s="117">
        <v>0.00039871751898277596</v>
      </c>
      <c r="D775" s="113" t="s">
        <v>1344</v>
      </c>
      <c r="E775" s="113" t="b">
        <v>0</v>
      </c>
      <c r="F775" s="113" t="b">
        <v>0</v>
      </c>
      <c r="G775" s="113" t="b">
        <v>0</v>
      </c>
    </row>
    <row r="776" spans="1:7" ht="15">
      <c r="A776" s="115" t="s">
        <v>1126</v>
      </c>
      <c r="B776" s="113">
        <v>2</v>
      </c>
      <c r="C776" s="117">
        <v>0.00039871751898277596</v>
      </c>
      <c r="D776" s="113" t="s">
        <v>1344</v>
      </c>
      <c r="E776" s="113" t="b">
        <v>0</v>
      </c>
      <c r="F776" s="113" t="b">
        <v>0</v>
      </c>
      <c r="G776" s="113" t="b">
        <v>0</v>
      </c>
    </row>
    <row r="777" spans="1:7" ht="15">
      <c r="A777" s="115" t="s">
        <v>1127</v>
      </c>
      <c r="B777" s="113">
        <v>2</v>
      </c>
      <c r="C777" s="117">
        <v>0.00039871751898277596</v>
      </c>
      <c r="D777" s="113" t="s">
        <v>1344</v>
      </c>
      <c r="E777" s="113" t="b">
        <v>0</v>
      </c>
      <c r="F777" s="113" t="b">
        <v>0</v>
      </c>
      <c r="G777" s="113" t="b">
        <v>0</v>
      </c>
    </row>
    <row r="778" spans="1:7" ht="15">
      <c r="A778" s="115" t="s">
        <v>1128</v>
      </c>
      <c r="B778" s="113">
        <v>2</v>
      </c>
      <c r="C778" s="117">
        <v>0.00039871751898277596</v>
      </c>
      <c r="D778" s="113" t="s">
        <v>1344</v>
      </c>
      <c r="E778" s="113" t="b">
        <v>0</v>
      </c>
      <c r="F778" s="113" t="b">
        <v>0</v>
      </c>
      <c r="G778" s="113" t="b">
        <v>0</v>
      </c>
    </row>
    <row r="779" spans="1:7" ht="15">
      <c r="A779" s="115" t="s">
        <v>1129</v>
      </c>
      <c r="B779" s="113">
        <v>2</v>
      </c>
      <c r="C779" s="117">
        <v>0.00039871751898277596</v>
      </c>
      <c r="D779" s="113" t="s">
        <v>1344</v>
      </c>
      <c r="E779" s="113" t="b">
        <v>0</v>
      </c>
      <c r="F779" s="113" t="b">
        <v>0</v>
      </c>
      <c r="G779" s="113" t="b">
        <v>0</v>
      </c>
    </row>
    <row r="780" spans="1:7" ht="15">
      <c r="A780" s="115" t="s">
        <v>1130</v>
      </c>
      <c r="B780" s="113">
        <v>2</v>
      </c>
      <c r="C780" s="117">
        <v>0.0004973027476266211</v>
      </c>
      <c r="D780" s="113" t="s">
        <v>1344</v>
      </c>
      <c r="E780" s="113" t="b">
        <v>0</v>
      </c>
      <c r="F780" s="113" t="b">
        <v>0</v>
      </c>
      <c r="G780" s="113" t="b">
        <v>0</v>
      </c>
    </row>
    <row r="781" spans="1:7" ht="15">
      <c r="A781" s="115" t="s">
        <v>1131</v>
      </c>
      <c r="B781" s="113">
        <v>2</v>
      </c>
      <c r="C781" s="117">
        <v>0.0004973027476266211</v>
      </c>
      <c r="D781" s="113" t="s">
        <v>1344</v>
      </c>
      <c r="E781" s="113" t="b">
        <v>0</v>
      </c>
      <c r="F781" s="113" t="b">
        <v>0</v>
      </c>
      <c r="G781" s="113" t="b">
        <v>0</v>
      </c>
    </row>
    <row r="782" spans="1:7" ht="15">
      <c r="A782" s="115" t="s">
        <v>1132</v>
      </c>
      <c r="B782" s="113">
        <v>2</v>
      </c>
      <c r="C782" s="117">
        <v>0.0004973027476266211</v>
      </c>
      <c r="D782" s="113" t="s">
        <v>1344</v>
      </c>
      <c r="E782" s="113" t="b">
        <v>0</v>
      </c>
      <c r="F782" s="113" t="b">
        <v>0</v>
      </c>
      <c r="G782" s="113" t="b">
        <v>0</v>
      </c>
    </row>
    <row r="783" spans="1:7" ht="15">
      <c r="A783" s="115" t="s">
        <v>1133</v>
      </c>
      <c r="B783" s="113">
        <v>2</v>
      </c>
      <c r="C783" s="117">
        <v>0.00039871751898277596</v>
      </c>
      <c r="D783" s="113" t="s">
        <v>1344</v>
      </c>
      <c r="E783" s="113" t="b">
        <v>0</v>
      </c>
      <c r="F783" s="113" t="b">
        <v>0</v>
      </c>
      <c r="G783" s="113" t="b">
        <v>0</v>
      </c>
    </row>
    <row r="784" spans="1:7" ht="15">
      <c r="A784" s="115" t="s">
        <v>1134</v>
      </c>
      <c r="B784" s="113">
        <v>2</v>
      </c>
      <c r="C784" s="117">
        <v>0.0004973027476266211</v>
      </c>
      <c r="D784" s="113" t="s">
        <v>1344</v>
      </c>
      <c r="E784" s="113" t="b">
        <v>0</v>
      </c>
      <c r="F784" s="113" t="b">
        <v>0</v>
      </c>
      <c r="G784" s="113" t="b">
        <v>0</v>
      </c>
    </row>
    <row r="785" spans="1:7" ht="15">
      <c r="A785" s="115" t="s">
        <v>1135</v>
      </c>
      <c r="B785" s="113">
        <v>2</v>
      </c>
      <c r="C785" s="117">
        <v>0.00039871751898277596</v>
      </c>
      <c r="D785" s="113" t="s">
        <v>1344</v>
      </c>
      <c r="E785" s="113" t="b">
        <v>1</v>
      </c>
      <c r="F785" s="113" t="b">
        <v>0</v>
      </c>
      <c r="G785" s="113" t="b">
        <v>0</v>
      </c>
    </row>
    <row r="786" spans="1:7" ht="15">
      <c r="A786" s="115" t="s">
        <v>1136</v>
      </c>
      <c r="B786" s="113">
        <v>2</v>
      </c>
      <c r="C786" s="117">
        <v>0.00039871751898277596</v>
      </c>
      <c r="D786" s="113" t="s">
        <v>1344</v>
      </c>
      <c r="E786" s="113" t="b">
        <v>0</v>
      </c>
      <c r="F786" s="113" t="b">
        <v>0</v>
      </c>
      <c r="G786" s="113" t="b">
        <v>0</v>
      </c>
    </row>
    <row r="787" spans="1:7" ht="15">
      <c r="A787" s="115" t="s">
        <v>1137</v>
      </c>
      <c r="B787" s="113">
        <v>2</v>
      </c>
      <c r="C787" s="117">
        <v>0.00039871751898277596</v>
      </c>
      <c r="D787" s="113" t="s">
        <v>1344</v>
      </c>
      <c r="E787" s="113" t="b">
        <v>0</v>
      </c>
      <c r="F787" s="113" t="b">
        <v>0</v>
      </c>
      <c r="G787" s="113" t="b">
        <v>0</v>
      </c>
    </row>
    <row r="788" spans="1:7" ht="15">
      <c r="A788" s="115" t="s">
        <v>1138</v>
      </c>
      <c r="B788" s="113">
        <v>2</v>
      </c>
      <c r="C788" s="117">
        <v>0.00039871751898277596</v>
      </c>
      <c r="D788" s="113" t="s">
        <v>1344</v>
      </c>
      <c r="E788" s="113" t="b">
        <v>0</v>
      </c>
      <c r="F788" s="113" t="b">
        <v>0</v>
      </c>
      <c r="G788" s="113" t="b">
        <v>0</v>
      </c>
    </row>
    <row r="789" spans="1:7" ht="15">
      <c r="A789" s="115" t="s">
        <v>1139</v>
      </c>
      <c r="B789" s="113">
        <v>2</v>
      </c>
      <c r="C789" s="117">
        <v>0.00039871751898277596</v>
      </c>
      <c r="D789" s="113" t="s">
        <v>1344</v>
      </c>
      <c r="E789" s="113" t="b">
        <v>0</v>
      </c>
      <c r="F789" s="113" t="b">
        <v>0</v>
      </c>
      <c r="G789" s="113" t="b">
        <v>0</v>
      </c>
    </row>
    <row r="790" spans="1:7" ht="15">
      <c r="A790" s="115" t="s">
        <v>1140</v>
      </c>
      <c r="B790" s="113">
        <v>2</v>
      </c>
      <c r="C790" s="117">
        <v>0.0004973027476266211</v>
      </c>
      <c r="D790" s="113" t="s">
        <v>1344</v>
      </c>
      <c r="E790" s="113" t="b">
        <v>0</v>
      </c>
      <c r="F790" s="113" t="b">
        <v>1</v>
      </c>
      <c r="G790" s="113" t="b">
        <v>0</v>
      </c>
    </row>
    <row r="791" spans="1:7" ht="15">
      <c r="A791" s="115" t="s">
        <v>1141</v>
      </c>
      <c r="B791" s="113">
        <v>2</v>
      </c>
      <c r="C791" s="117">
        <v>0.00039871751898277596</v>
      </c>
      <c r="D791" s="113" t="s">
        <v>1344</v>
      </c>
      <c r="E791" s="113" t="b">
        <v>0</v>
      </c>
      <c r="F791" s="113" t="b">
        <v>0</v>
      </c>
      <c r="G791" s="113" t="b">
        <v>0</v>
      </c>
    </row>
    <row r="792" spans="1:7" ht="15">
      <c r="A792" s="115" t="s">
        <v>1142</v>
      </c>
      <c r="B792" s="113">
        <v>2</v>
      </c>
      <c r="C792" s="117">
        <v>0.00039871751898277596</v>
      </c>
      <c r="D792" s="113" t="s">
        <v>1344</v>
      </c>
      <c r="E792" s="113" t="b">
        <v>0</v>
      </c>
      <c r="F792" s="113" t="b">
        <v>0</v>
      </c>
      <c r="G792" s="113" t="b">
        <v>0</v>
      </c>
    </row>
    <row r="793" spans="1:7" ht="15">
      <c r="A793" s="115" t="s">
        <v>1143</v>
      </c>
      <c r="B793" s="113">
        <v>2</v>
      </c>
      <c r="C793" s="117">
        <v>0.00039871751898277596</v>
      </c>
      <c r="D793" s="113" t="s">
        <v>1344</v>
      </c>
      <c r="E793" s="113" t="b">
        <v>0</v>
      </c>
      <c r="F793" s="113" t="b">
        <v>0</v>
      </c>
      <c r="G793" s="113" t="b">
        <v>0</v>
      </c>
    </row>
    <row r="794" spans="1:7" ht="15">
      <c r="A794" s="115" t="s">
        <v>1144</v>
      </c>
      <c r="B794" s="113">
        <v>2</v>
      </c>
      <c r="C794" s="117">
        <v>0.00039871751898277596</v>
      </c>
      <c r="D794" s="113" t="s">
        <v>1344</v>
      </c>
      <c r="E794" s="113" t="b">
        <v>0</v>
      </c>
      <c r="F794" s="113" t="b">
        <v>0</v>
      </c>
      <c r="G794" s="113" t="b">
        <v>0</v>
      </c>
    </row>
    <row r="795" spans="1:7" ht="15">
      <c r="A795" s="115" t="s">
        <v>1145</v>
      </c>
      <c r="B795" s="113">
        <v>2</v>
      </c>
      <c r="C795" s="117">
        <v>0.00039871751898277596</v>
      </c>
      <c r="D795" s="113" t="s">
        <v>1344</v>
      </c>
      <c r="E795" s="113" t="b">
        <v>0</v>
      </c>
      <c r="F795" s="113" t="b">
        <v>0</v>
      </c>
      <c r="G795" s="113" t="b">
        <v>0</v>
      </c>
    </row>
    <row r="796" spans="1:7" ht="15">
      <c r="A796" s="115" t="s">
        <v>1146</v>
      </c>
      <c r="B796" s="113">
        <v>2</v>
      </c>
      <c r="C796" s="117">
        <v>0.00039871751898277596</v>
      </c>
      <c r="D796" s="113" t="s">
        <v>1344</v>
      </c>
      <c r="E796" s="113" t="b">
        <v>0</v>
      </c>
      <c r="F796" s="113" t="b">
        <v>0</v>
      </c>
      <c r="G796" s="113" t="b">
        <v>0</v>
      </c>
    </row>
    <row r="797" spans="1:7" ht="15">
      <c r="A797" s="115" t="s">
        <v>1147</v>
      </c>
      <c r="B797" s="113">
        <v>2</v>
      </c>
      <c r="C797" s="117">
        <v>0.00039871751898277596</v>
      </c>
      <c r="D797" s="113" t="s">
        <v>1344</v>
      </c>
      <c r="E797" s="113" t="b">
        <v>0</v>
      </c>
      <c r="F797" s="113" t="b">
        <v>0</v>
      </c>
      <c r="G797" s="113" t="b">
        <v>0</v>
      </c>
    </row>
    <row r="798" spans="1:7" ht="15">
      <c r="A798" s="115" t="s">
        <v>1148</v>
      </c>
      <c r="B798" s="113">
        <v>2</v>
      </c>
      <c r="C798" s="117">
        <v>0.0004973027476266211</v>
      </c>
      <c r="D798" s="113" t="s">
        <v>1344</v>
      </c>
      <c r="E798" s="113" t="b">
        <v>0</v>
      </c>
      <c r="F798" s="113" t="b">
        <v>0</v>
      </c>
      <c r="G798" s="113" t="b">
        <v>0</v>
      </c>
    </row>
    <row r="799" spans="1:7" ht="15">
      <c r="A799" s="115" t="s">
        <v>1149</v>
      </c>
      <c r="B799" s="113">
        <v>2</v>
      </c>
      <c r="C799" s="117">
        <v>0.00039871751898277596</v>
      </c>
      <c r="D799" s="113" t="s">
        <v>1344</v>
      </c>
      <c r="E799" s="113" t="b">
        <v>0</v>
      </c>
      <c r="F799" s="113" t="b">
        <v>1</v>
      </c>
      <c r="G799" s="113" t="b">
        <v>0</v>
      </c>
    </row>
    <row r="800" spans="1:7" ht="15">
      <c r="A800" s="115" t="s">
        <v>1150</v>
      </c>
      <c r="B800" s="113">
        <v>2</v>
      </c>
      <c r="C800" s="117">
        <v>0.00039871751898277596</v>
      </c>
      <c r="D800" s="113" t="s">
        <v>1344</v>
      </c>
      <c r="E800" s="113" t="b">
        <v>0</v>
      </c>
      <c r="F800" s="113" t="b">
        <v>0</v>
      </c>
      <c r="G800" s="113" t="b">
        <v>0</v>
      </c>
    </row>
    <row r="801" spans="1:7" ht="15">
      <c r="A801" s="115" t="s">
        <v>1151</v>
      </c>
      <c r="B801" s="113">
        <v>2</v>
      </c>
      <c r="C801" s="117">
        <v>0.00039871751898277596</v>
      </c>
      <c r="D801" s="113" t="s">
        <v>1344</v>
      </c>
      <c r="E801" s="113" t="b">
        <v>0</v>
      </c>
      <c r="F801" s="113" t="b">
        <v>0</v>
      </c>
      <c r="G801" s="113" t="b">
        <v>0</v>
      </c>
    </row>
    <row r="802" spans="1:7" ht="15">
      <c r="A802" s="115" t="s">
        <v>1152</v>
      </c>
      <c r="B802" s="113">
        <v>2</v>
      </c>
      <c r="C802" s="117">
        <v>0.00039871751898277596</v>
      </c>
      <c r="D802" s="113" t="s">
        <v>1344</v>
      </c>
      <c r="E802" s="113" t="b">
        <v>0</v>
      </c>
      <c r="F802" s="113" t="b">
        <v>0</v>
      </c>
      <c r="G802" s="113" t="b">
        <v>0</v>
      </c>
    </row>
    <row r="803" spans="1:7" ht="15">
      <c r="A803" s="115" t="s">
        <v>1153</v>
      </c>
      <c r="B803" s="113">
        <v>2</v>
      </c>
      <c r="C803" s="117">
        <v>0.0004973027476266211</v>
      </c>
      <c r="D803" s="113" t="s">
        <v>1344</v>
      </c>
      <c r="E803" s="113" t="b">
        <v>0</v>
      </c>
      <c r="F803" s="113" t="b">
        <v>0</v>
      </c>
      <c r="G803" s="113" t="b">
        <v>0</v>
      </c>
    </row>
    <row r="804" spans="1:7" ht="15">
      <c r="A804" s="115" t="s">
        <v>1154</v>
      </c>
      <c r="B804" s="113">
        <v>2</v>
      </c>
      <c r="C804" s="117">
        <v>0.0004973027476266211</v>
      </c>
      <c r="D804" s="113" t="s">
        <v>1344</v>
      </c>
      <c r="E804" s="113" t="b">
        <v>0</v>
      </c>
      <c r="F804" s="113" t="b">
        <v>0</v>
      </c>
      <c r="G804" s="113" t="b">
        <v>0</v>
      </c>
    </row>
    <row r="805" spans="1:7" ht="15">
      <c r="A805" s="115" t="s">
        <v>1155</v>
      </c>
      <c r="B805" s="113">
        <v>2</v>
      </c>
      <c r="C805" s="117">
        <v>0.00039871751898277596</v>
      </c>
      <c r="D805" s="113" t="s">
        <v>1344</v>
      </c>
      <c r="E805" s="113" t="b">
        <v>0</v>
      </c>
      <c r="F805" s="113" t="b">
        <v>0</v>
      </c>
      <c r="G805" s="113" t="b">
        <v>0</v>
      </c>
    </row>
    <row r="806" spans="1:7" ht="15">
      <c r="A806" s="115" t="s">
        <v>1156</v>
      </c>
      <c r="B806" s="113">
        <v>2</v>
      </c>
      <c r="C806" s="117">
        <v>0.0004973027476266211</v>
      </c>
      <c r="D806" s="113" t="s">
        <v>1344</v>
      </c>
      <c r="E806" s="113" t="b">
        <v>0</v>
      </c>
      <c r="F806" s="113" t="b">
        <v>0</v>
      </c>
      <c r="G806" s="113" t="b">
        <v>0</v>
      </c>
    </row>
    <row r="807" spans="1:7" ht="15">
      <c r="A807" s="115" t="s">
        <v>1157</v>
      </c>
      <c r="B807" s="113">
        <v>2</v>
      </c>
      <c r="C807" s="117">
        <v>0.00039871751898277596</v>
      </c>
      <c r="D807" s="113" t="s">
        <v>1344</v>
      </c>
      <c r="E807" s="113" t="b">
        <v>0</v>
      </c>
      <c r="F807" s="113" t="b">
        <v>0</v>
      </c>
      <c r="G807" s="113" t="b">
        <v>0</v>
      </c>
    </row>
    <row r="808" spans="1:7" ht="15">
      <c r="A808" s="115" t="s">
        <v>1158</v>
      </c>
      <c r="B808" s="113">
        <v>2</v>
      </c>
      <c r="C808" s="117">
        <v>0.0004973027476266211</v>
      </c>
      <c r="D808" s="113" t="s">
        <v>1344</v>
      </c>
      <c r="E808" s="113" t="b">
        <v>0</v>
      </c>
      <c r="F808" s="113" t="b">
        <v>0</v>
      </c>
      <c r="G808" s="113" t="b">
        <v>0</v>
      </c>
    </row>
    <row r="809" spans="1:7" ht="15">
      <c r="A809" s="115" t="s">
        <v>1159</v>
      </c>
      <c r="B809" s="113">
        <v>2</v>
      </c>
      <c r="C809" s="117">
        <v>0.00039871751898277596</v>
      </c>
      <c r="D809" s="113" t="s">
        <v>1344</v>
      </c>
      <c r="E809" s="113" t="b">
        <v>0</v>
      </c>
      <c r="F809" s="113" t="b">
        <v>0</v>
      </c>
      <c r="G809" s="113" t="b">
        <v>0</v>
      </c>
    </row>
    <row r="810" spans="1:7" ht="15">
      <c r="A810" s="115" t="s">
        <v>1160</v>
      </c>
      <c r="B810" s="113">
        <v>2</v>
      </c>
      <c r="C810" s="117">
        <v>0.00039871751898277596</v>
      </c>
      <c r="D810" s="113" t="s">
        <v>1344</v>
      </c>
      <c r="E810" s="113" t="b">
        <v>0</v>
      </c>
      <c r="F810" s="113" t="b">
        <v>0</v>
      </c>
      <c r="G810" s="113" t="b">
        <v>0</v>
      </c>
    </row>
    <row r="811" spans="1:7" ht="15">
      <c r="A811" s="115" t="s">
        <v>1161</v>
      </c>
      <c r="B811" s="113">
        <v>2</v>
      </c>
      <c r="C811" s="117">
        <v>0.00039871751898277596</v>
      </c>
      <c r="D811" s="113" t="s">
        <v>1344</v>
      </c>
      <c r="E811" s="113" t="b">
        <v>0</v>
      </c>
      <c r="F811" s="113" t="b">
        <v>0</v>
      </c>
      <c r="G811" s="113" t="b">
        <v>0</v>
      </c>
    </row>
    <row r="812" spans="1:7" ht="15">
      <c r="A812" s="115" t="s">
        <v>1162</v>
      </c>
      <c r="B812" s="113">
        <v>2</v>
      </c>
      <c r="C812" s="117">
        <v>0.0004973027476266211</v>
      </c>
      <c r="D812" s="113" t="s">
        <v>1344</v>
      </c>
      <c r="E812" s="113" t="b">
        <v>0</v>
      </c>
      <c r="F812" s="113" t="b">
        <v>0</v>
      </c>
      <c r="G812" s="113" t="b">
        <v>0</v>
      </c>
    </row>
    <row r="813" spans="1:7" ht="15">
      <c r="A813" s="115" t="s">
        <v>1163</v>
      </c>
      <c r="B813" s="113">
        <v>2</v>
      </c>
      <c r="C813" s="117">
        <v>0.00039871751898277596</v>
      </c>
      <c r="D813" s="113" t="s">
        <v>1344</v>
      </c>
      <c r="E813" s="113" t="b">
        <v>0</v>
      </c>
      <c r="F813" s="113" t="b">
        <v>0</v>
      </c>
      <c r="G813" s="113" t="b">
        <v>0</v>
      </c>
    </row>
    <row r="814" spans="1:7" ht="15">
      <c r="A814" s="115" t="s">
        <v>1164</v>
      </c>
      <c r="B814" s="113">
        <v>2</v>
      </c>
      <c r="C814" s="117">
        <v>0.00039871751898277596</v>
      </c>
      <c r="D814" s="113" t="s">
        <v>1344</v>
      </c>
      <c r="E814" s="113" t="b">
        <v>0</v>
      </c>
      <c r="F814" s="113" t="b">
        <v>0</v>
      </c>
      <c r="G814" s="113" t="b">
        <v>0</v>
      </c>
    </row>
    <row r="815" spans="1:7" ht="15">
      <c r="A815" s="115" t="s">
        <v>1165</v>
      </c>
      <c r="B815" s="113">
        <v>2</v>
      </c>
      <c r="C815" s="117">
        <v>0.00039871751898277596</v>
      </c>
      <c r="D815" s="113" t="s">
        <v>1344</v>
      </c>
      <c r="E815" s="113" t="b">
        <v>0</v>
      </c>
      <c r="F815" s="113" t="b">
        <v>1</v>
      </c>
      <c r="G815" s="113" t="b">
        <v>0</v>
      </c>
    </row>
    <row r="816" spans="1:7" ht="15">
      <c r="A816" s="115" t="s">
        <v>1166</v>
      </c>
      <c r="B816" s="113">
        <v>2</v>
      </c>
      <c r="C816" s="117">
        <v>0.00039871751898277596</v>
      </c>
      <c r="D816" s="113" t="s">
        <v>1344</v>
      </c>
      <c r="E816" s="113" t="b">
        <v>0</v>
      </c>
      <c r="F816" s="113" t="b">
        <v>0</v>
      </c>
      <c r="G816" s="113" t="b">
        <v>0</v>
      </c>
    </row>
    <row r="817" spans="1:7" ht="15">
      <c r="A817" s="115" t="s">
        <v>1167</v>
      </c>
      <c r="B817" s="113">
        <v>2</v>
      </c>
      <c r="C817" s="117">
        <v>0.00039871751898277596</v>
      </c>
      <c r="D817" s="113" t="s">
        <v>1344</v>
      </c>
      <c r="E817" s="113" t="b">
        <v>0</v>
      </c>
      <c r="F817" s="113" t="b">
        <v>0</v>
      </c>
      <c r="G817" s="113" t="b">
        <v>0</v>
      </c>
    </row>
    <row r="818" spans="1:7" ht="15">
      <c r="A818" s="115" t="s">
        <v>1168</v>
      </c>
      <c r="B818" s="113">
        <v>2</v>
      </c>
      <c r="C818" s="117">
        <v>0.00039871751898277596</v>
      </c>
      <c r="D818" s="113" t="s">
        <v>1344</v>
      </c>
      <c r="E818" s="113" t="b">
        <v>0</v>
      </c>
      <c r="F818" s="113" t="b">
        <v>0</v>
      </c>
      <c r="G818" s="113" t="b">
        <v>0</v>
      </c>
    </row>
    <row r="819" spans="1:7" ht="15">
      <c r="A819" s="115" t="s">
        <v>1169</v>
      </c>
      <c r="B819" s="113">
        <v>2</v>
      </c>
      <c r="C819" s="117">
        <v>0.00039871751898277596</v>
      </c>
      <c r="D819" s="113" t="s">
        <v>1344</v>
      </c>
      <c r="E819" s="113" t="b">
        <v>0</v>
      </c>
      <c r="F819" s="113" t="b">
        <v>1</v>
      </c>
      <c r="G819" s="113" t="b">
        <v>0</v>
      </c>
    </row>
    <row r="820" spans="1:7" ht="15">
      <c r="A820" s="115" t="s">
        <v>1170</v>
      </c>
      <c r="B820" s="113">
        <v>2</v>
      </c>
      <c r="C820" s="117">
        <v>0.00039871751898277596</v>
      </c>
      <c r="D820" s="113" t="s">
        <v>1344</v>
      </c>
      <c r="E820" s="113" t="b">
        <v>0</v>
      </c>
      <c r="F820" s="113" t="b">
        <v>0</v>
      </c>
      <c r="G820" s="113" t="b">
        <v>0</v>
      </c>
    </row>
    <row r="821" spans="1:7" ht="15">
      <c r="A821" s="115" t="s">
        <v>1171</v>
      </c>
      <c r="B821" s="113">
        <v>2</v>
      </c>
      <c r="C821" s="117">
        <v>0.00039871751898277596</v>
      </c>
      <c r="D821" s="113" t="s">
        <v>1344</v>
      </c>
      <c r="E821" s="113" t="b">
        <v>0</v>
      </c>
      <c r="F821" s="113" t="b">
        <v>0</v>
      </c>
      <c r="G821" s="113" t="b">
        <v>0</v>
      </c>
    </row>
    <row r="822" spans="1:7" ht="15">
      <c r="A822" s="115" t="s">
        <v>1172</v>
      </c>
      <c r="B822" s="113">
        <v>2</v>
      </c>
      <c r="C822" s="117">
        <v>0.00039871751898277596</v>
      </c>
      <c r="D822" s="113" t="s">
        <v>1344</v>
      </c>
      <c r="E822" s="113" t="b">
        <v>0</v>
      </c>
      <c r="F822" s="113" t="b">
        <v>1</v>
      </c>
      <c r="G822" s="113" t="b">
        <v>0</v>
      </c>
    </row>
    <row r="823" spans="1:7" ht="15">
      <c r="A823" s="115" t="s">
        <v>1173</v>
      </c>
      <c r="B823" s="113">
        <v>2</v>
      </c>
      <c r="C823" s="117">
        <v>0.00039871751898277596</v>
      </c>
      <c r="D823" s="113" t="s">
        <v>1344</v>
      </c>
      <c r="E823" s="113" t="b">
        <v>0</v>
      </c>
      <c r="F823" s="113" t="b">
        <v>0</v>
      </c>
      <c r="G823" s="113" t="b">
        <v>0</v>
      </c>
    </row>
    <row r="824" spans="1:7" ht="15">
      <c r="A824" s="115" t="s">
        <v>1174</v>
      </c>
      <c r="B824" s="113">
        <v>2</v>
      </c>
      <c r="C824" s="117">
        <v>0.0004973027476266211</v>
      </c>
      <c r="D824" s="113" t="s">
        <v>1344</v>
      </c>
      <c r="E824" s="113" t="b">
        <v>0</v>
      </c>
      <c r="F824" s="113" t="b">
        <v>0</v>
      </c>
      <c r="G824" s="113" t="b">
        <v>0</v>
      </c>
    </row>
    <row r="825" spans="1:7" ht="15">
      <c r="A825" s="115" t="s">
        <v>1175</v>
      </c>
      <c r="B825" s="113">
        <v>2</v>
      </c>
      <c r="C825" s="117">
        <v>0.00039871751898277596</v>
      </c>
      <c r="D825" s="113" t="s">
        <v>1344</v>
      </c>
      <c r="E825" s="113" t="b">
        <v>0</v>
      </c>
      <c r="F825" s="113" t="b">
        <v>0</v>
      </c>
      <c r="G825" s="113" t="b">
        <v>0</v>
      </c>
    </row>
    <row r="826" spans="1:7" ht="15">
      <c r="A826" s="115" t="s">
        <v>1176</v>
      </c>
      <c r="B826" s="113">
        <v>2</v>
      </c>
      <c r="C826" s="117">
        <v>0.00039871751898277596</v>
      </c>
      <c r="D826" s="113" t="s">
        <v>1344</v>
      </c>
      <c r="E826" s="113" t="b">
        <v>0</v>
      </c>
      <c r="F826" s="113" t="b">
        <v>0</v>
      </c>
      <c r="G826" s="113" t="b">
        <v>0</v>
      </c>
    </row>
    <row r="827" spans="1:7" ht="15">
      <c r="A827" s="115" t="s">
        <v>1177</v>
      </c>
      <c r="B827" s="113">
        <v>2</v>
      </c>
      <c r="C827" s="117">
        <v>0.00039871751898277596</v>
      </c>
      <c r="D827" s="113" t="s">
        <v>1344</v>
      </c>
      <c r="E827" s="113" t="b">
        <v>0</v>
      </c>
      <c r="F827" s="113" t="b">
        <v>0</v>
      </c>
      <c r="G827" s="113" t="b">
        <v>0</v>
      </c>
    </row>
    <row r="828" spans="1:7" ht="15">
      <c r="A828" s="115" t="s">
        <v>1178</v>
      </c>
      <c r="B828" s="113">
        <v>2</v>
      </c>
      <c r="C828" s="117">
        <v>0.00039871751898277596</v>
      </c>
      <c r="D828" s="113" t="s">
        <v>1344</v>
      </c>
      <c r="E828" s="113" t="b">
        <v>0</v>
      </c>
      <c r="F828" s="113" t="b">
        <v>0</v>
      </c>
      <c r="G828" s="113" t="b">
        <v>0</v>
      </c>
    </row>
    <row r="829" spans="1:7" ht="15">
      <c r="A829" s="115" t="s">
        <v>1179</v>
      </c>
      <c r="B829" s="113">
        <v>2</v>
      </c>
      <c r="C829" s="117">
        <v>0.00039871751898277596</v>
      </c>
      <c r="D829" s="113" t="s">
        <v>1344</v>
      </c>
      <c r="E829" s="113" t="b">
        <v>1</v>
      </c>
      <c r="F829" s="113" t="b">
        <v>0</v>
      </c>
      <c r="G829" s="113" t="b">
        <v>0</v>
      </c>
    </row>
    <row r="830" spans="1:7" ht="15">
      <c r="A830" s="115" t="s">
        <v>1180</v>
      </c>
      <c r="B830" s="113">
        <v>2</v>
      </c>
      <c r="C830" s="117">
        <v>0.0004973027476266211</v>
      </c>
      <c r="D830" s="113" t="s">
        <v>1344</v>
      </c>
      <c r="E830" s="113" t="b">
        <v>0</v>
      </c>
      <c r="F830" s="113" t="b">
        <v>0</v>
      </c>
      <c r="G830" s="113" t="b">
        <v>0</v>
      </c>
    </row>
    <row r="831" spans="1:7" ht="15">
      <c r="A831" s="115" t="s">
        <v>1181</v>
      </c>
      <c r="B831" s="113">
        <v>2</v>
      </c>
      <c r="C831" s="117">
        <v>0.0004973027476266211</v>
      </c>
      <c r="D831" s="113" t="s">
        <v>1344</v>
      </c>
      <c r="E831" s="113" t="b">
        <v>0</v>
      </c>
      <c r="F831" s="113" t="b">
        <v>0</v>
      </c>
      <c r="G831" s="113" t="b">
        <v>0</v>
      </c>
    </row>
    <row r="832" spans="1:7" ht="15">
      <c r="A832" s="115" t="s">
        <v>1182</v>
      </c>
      <c r="B832" s="113">
        <v>2</v>
      </c>
      <c r="C832" s="117">
        <v>0.0004973027476266211</v>
      </c>
      <c r="D832" s="113" t="s">
        <v>1344</v>
      </c>
      <c r="E832" s="113" t="b">
        <v>0</v>
      </c>
      <c r="F832" s="113" t="b">
        <v>0</v>
      </c>
      <c r="G832" s="113" t="b">
        <v>0</v>
      </c>
    </row>
    <row r="833" spans="1:7" ht="15">
      <c r="A833" s="115" t="s">
        <v>1183</v>
      </c>
      <c r="B833" s="113">
        <v>2</v>
      </c>
      <c r="C833" s="117">
        <v>0.00039871751898277596</v>
      </c>
      <c r="D833" s="113" t="s">
        <v>1344</v>
      </c>
      <c r="E833" s="113" t="b">
        <v>0</v>
      </c>
      <c r="F833" s="113" t="b">
        <v>0</v>
      </c>
      <c r="G833" s="113" t="b">
        <v>0</v>
      </c>
    </row>
    <row r="834" spans="1:7" ht="15">
      <c r="A834" s="115" t="s">
        <v>1184</v>
      </c>
      <c r="B834" s="113">
        <v>2</v>
      </c>
      <c r="C834" s="117">
        <v>0.00039871751898277596</v>
      </c>
      <c r="D834" s="113" t="s">
        <v>1344</v>
      </c>
      <c r="E834" s="113" t="b">
        <v>0</v>
      </c>
      <c r="F834" s="113" t="b">
        <v>0</v>
      </c>
      <c r="G834" s="113" t="b">
        <v>0</v>
      </c>
    </row>
    <row r="835" spans="1:7" ht="15">
      <c r="A835" s="115" t="s">
        <v>1185</v>
      </c>
      <c r="B835" s="113">
        <v>2</v>
      </c>
      <c r="C835" s="117">
        <v>0.0004973027476266211</v>
      </c>
      <c r="D835" s="113" t="s">
        <v>1344</v>
      </c>
      <c r="E835" s="113" t="b">
        <v>0</v>
      </c>
      <c r="F835" s="113" t="b">
        <v>0</v>
      </c>
      <c r="G835" s="113" t="b">
        <v>0</v>
      </c>
    </row>
    <row r="836" spans="1:7" ht="15">
      <c r="A836" s="115" t="s">
        <v>1186</v>
      </c>
      <c r="B836" s="113">
        <v>2</v>
      </c>
      <c r="C836" s="117">
        <v>0.00039871751898277596</v>
      </c>
      <c r="D836" s="113" t="s">
        <v>1344</v>
      </c>
      <c r="E836" s="113" t="b">
        <v>0</v>
      </c>
      <c r="F836" s="113" t="b">
        <v>0</v>
      </c>
      <c r="G836" s="113" t="b">
        <v>0</v>
      </c>
    </row>
    <row r="837" spans="1:7" ht="15">
      <c r="A837" s="115" t="s">
        <v>1187</v>
      </c>
      <c r="B837" s="113">
        <v>2</v>
      </c>
      <c r="C837" s="117">
        <v>0.00039871751898277596</v>
      </c>
      <c r="D837" s="113" t="s">
        <v>1344</v>
      </c>
      <c r="E837" s="113" t="b">
        <v>0</v>
      </c>
      <c r="F837" s="113" t="b">
        <v>0</v>
      </c>
      <c r="G837" s="113" t="b">
        <v>0</v>
      </c>
    </row>
    <row r="838" spans="1:7" ht="15">
      <c r="A838" s="115" t="s">
        <v>1188</v>
      </c>
      <c r="B838" s="113">
        <v>2</v>
      </c>
      <c r="C838" s="117">
        <v>0.00039871751898277596</v>
      </c>
      <c r="D838" s="113" t="s">
        <v>1344</v>
      </c>
      <c r="E838" s="113" t="b">
        <v>0</v>
      </c>
      <c r="F838" s="113" t="b">
        <v>0</v>
      </c>
      <c r="G838" s="113" t="b">
        <v>0</v>
      </c>
    </row>
    <row r="839" spans="1:7" ht="15">
      <c r="A839" s="115" t="s">
        <v>1189</v>
      </c>
      <c r="B839" s="113">
        <v>2</v>
      </c>
      <c r="C839" s="117">
        <v>0.00039871751898277596</v>
      </c>
      <c r="D839" s="113" t="s">
        <v>1344</v>
      </c>
      <c r="E839" s="113" t="b">
        <v>0</v>
      </c>
      <c r="F839" s="113" t="b">
        <v>0</v>
      </c>
      <c r="G839" s="113" t="b">
        <v>0</v>
      </c>
    </row>
    <row r="840" spans="1:7" ht="15">
      <c r="A840" s="115" t="s">
        <v>1190</v>
      </c>
      <c r="B840" s="113">
        <v>2</v>
      </c>
      <c r="C840" s="117">
        <v>0.00039871751898277596</v>
      </c>
      <c r="D840" s="113" t="s">
        <v>1344</v>
      </c>
      <c r="E840" s="113" t="b">
        <v>0</v>
      </c>
      <c r="F840" s="113" t="b">
        <v>0</v>
      </c>
      <c r="G840" s="113" t="b">
        <v>0</v>
      </c>
    </row>
    <row r="841" spans="1:7" ht="15">
      <c r="A841" s="115" t="s">
        <v>1191</v>
      </c>
      <c r="B841" s="113">
        <v>2</v>
      </c>
      <c r="C841" s="117">
        <v>0.00039871751898277596</v>
      </c>
      <c r="D841" s="113" t="s">
        <v>1344</v>
      </c>
      <c r="E841" s="113" t="b">
        <v>0</v>
      </c>
      <c r="F841" s="113" t="b">
        <v>0</v>
      </c>
      <c r="G841" s="113" t="b">
        <v>0</v>
      </c>
    </row>
    <row r="842" spans="1:7" ht="15">
      <c r="A842" s="115" t="s">
        <v>1192</v>
      </c>
      <c r="B842" s="113">
        <v>2</v>
      </c>
      <c r="C842" s="117">
        <v>0.00039871751898277596</v>
      </c>
      <c r="D842" s="113" t="s">
        <v>1344</v>
      </c>
      <c r="E842" s="113" t="b">
        <v>0</v>
      </c>
      <c r="F842" s="113" t="b">
        <v>0</v>
      </c>
      <c r="G842" s="113" t="b">
        <v>0</v>
      </c>
    </row>
    <row r="843" spans="1:7" ht="15">
      <c r="A843" s="115" t="s">
        <v>1193</v>
      </c>
      <c r="B843" s="113">
        <v>2</v>
      </c>
      <c r="C843" s="117">
        <v>0.00039871751898277596</v>
      </c>
      <c r="D843" s="113" t="s">
        <v>1344</v>
      </c>
      <c r="E843" s="113" t="b">
        <v>0</v>
      </c>
      <c r="F843" s="113" t="b">
        <v>0</v>
      </c>
      <c r="G843" s="113" t="b">
        <v>0</v>
      </c>
    </row>
    <row r="844" spans="1:7" ht="15">
      <c r="A844" s="115" t="s">
        <v>1194</v>
      </c>
      <c r="B844" s="113">
        <v>2</v>
      </c>
      <c r="C844" s="117">
        <v>0.00039871751898277596</v>
      </c>
      <c r="D844" s="113" t="s">
        <v>1344</v>
      </c>
      <c r="E844" s="113" t="b">
        <v>0</v>
      </c>
      <c r="F844" s="113" t="b">
        <v>1</v>
      </c>
      <c r="G844" s="113" t="b">
        <v>0</v>
      </c>
    </row>
    <row r="845" spans="1:7" ht="15">
      <c r="A845" s="115" t="s">
        <v>1195</v>
      </c>
      <c r="B845" s="113">
        <v>2</v>
      </c>
      <c r="C845" s="117">
        <v>0.00039871751898277596</v>
      </c>
      <c r="D845" s="113" t="s">
        <v>1344</v>
      </c>
      <c r="E845" s="113" t="b">
        <v>0</v>
      </c>
      <c r="F845" s="113" t="b">
        <v>0</v>
      </c>
      <c r="G845" s="113" t="b">
        <v>0</v>
      </c>
    </row>
    <row r="846" spans="1:7" ht="15">
      <c r="A846" s="115" t="s">
        <v>1196</v>
      </c>
      <c r="B846" s="113">
        <v>2</v>
      </c>
      <c r="C846" s="117">
        <v>0.00039871751898277596</v>
      </c>
      <c r="D846" s="113" t="s">
        <v>1344</v>
      </c>
      <c r="E846" s="113" t="b">
        <v>0</v>
      </c>
      <c r="F846" s="113" t="b">
        <v>0</v>
      </c>
      <c r="G846" s="113" t="b">
        <v>0</v>
      </c>
    </row>
    <row r="847" spans="1:7" ht="15">
      <c r="A847" s="115" t="s">
        <v>1197</v>
      </c>
      <c r="B847" s="113">
        <v>2</v>
      </c>
      <c r="C847" s="117">
        <v>0.00039871751898277596</v>
      </c>
      <c r="D847" s="113" t="s">
        <v>1344</v>
      </c>
      <c r="E847" s="113" t="b">
        <v>0</v>
      </c>
      <c r="F847" s="113" t="b">
        <v>0</v>
      </c>
      <c r="G847" s="113" t="b">
        <v>0</v>
      </c>
    </row>
    <row r="848" spans="1:7" ht="15">
      <c r="A848" s="115" t="s">
        <v>1198</v>
      </c>
      <c r="B848" s="113">
        <v>2</v>
      </c>
      <c r="C848" s="117">
        <v>0.00039871751898277596</v>
      </c>
      <c r="D848" s="113" t="s">
        <v>1344</v>
      </c>
      <c r="E848" s="113" t="b">
        <v>0</v>
      </c>
      <c r="F848" s="113" t="b">
        <v>0</v>
      </c>
      <c r="G848" s="113" t="b">
        <v>0</v>
      </c>
    </row>
    <row r="849" spans="1:7" ht="15">
      <c r="A849" s="115" t="s">
        <v>1199</v>
      </c>
      <c r="B849" s="113">
        <v>2</v>
      </c>
      <c r="C849" s="117">
        <v>0.00039871751898277596</v>
      </c>
      <c r="D849" s="113" t="s">
        <v>1344</v>
      </c>
      <c r="E849" s="113" t="b">
        <v>0</v>
      </c>
      <c r="F849" s="113" t="b">
        <v>0</v>
      </c>
      <c r="G849" s="113" t="b">
        <v>0</v>
      </c>
    </row>
    <row r="850" spans="1:7" ht="15">
      <c r="A850" s="115" t="s">
        <v>1200</v>
      </c>
      <c r="B850" s="113">
        <v>2</v>
      </c>
      <c r="C850" s="117">
        <v>0.00039871751898277596</v>
      </c>
      <c r="D850" s="113" t="s">
        <v>1344</v>
      </c>
      <c r="E850" s="113" t="b">
        <v>0</v>
      </c>
      <c r="F850" s="113" t="b">
        <v>0</v>
      </c>
      <c r="G850" s="113" t="b">
        <v>0</v>
      </c>
    </row>
    <row r="851" spans="1:7" ht="15">
      <c r="A851" s="115" t="s">
        <v>1201</v>
      </c>
      <c r="B851" s="113">
        <v>2</v>
      </c>
      <c r="C851" s="117">
        <v>0.00039871751898277596</v>
      </c>
      <c r="D851" s="113" t="s">
        <v>1344</v>
      </c>
      <c r="E851" s="113" t="b">
        <v>0</v>
      </c>
      <c r="F851" s="113" t="b">
        <v>0</v>
      </c>
      <c r="G851" s="113" t="b">
        <v>0</v>
      </c>
    </row>
    <row r="852" spans="1:7" ht="15">
      <c r="A852" s="115" t="s">
        <v>1202</v>
      </c>
      <c r="B852" s="113">
        <v>2</v>
      </c>
      <c r="C852" s="117">
        <v>0.00039871751898277596</v>
      </c>
      <c r="D852" s="113" t="s">
        <v>1344</v>
      </c>
      <c r="E852" s="113" t="b">
        <v>1</v>
      </c>
      <c r="F852" s="113" t="b">
        <v>0</v>
      </c>
      <c r="G852" s="113" t="b">
        <v>0</v>
      </c>
    </row>
    <row r="853" spans="1:7" ht="15">
      <c r="A853" s="115" t="s">
        <v>1203</v>
      </c>
      <c r="B853" s="113">
        <v>2</v>
      </c>
      <c r="C853" s="117">
        <v>0.00039871751898277596</v>
      </c>
      <c r="D853" s="113" t="s">
        <v>1344</v>
      </c>
      <c r="E853" s="113" t="b">
        <v>0</v>
      </c>
      <c r="F853" s="113" t="b">
        <v>0</v>
      </c>
      <c r="G853" s="113" t="b">
        <v>0</v>
      </c>
    </row>
    <row r="854" spans="1:7" ht="15">
      <c r="A854" s="115" t="s">
        <v>1204</v>
      </c>
      <c r="B854" s="113">
        <v>2</v>
      </c>
      <c r="C854" s="117">
        <v>0.00039871751898277596</v>
      </c>
      <c r="D854" s="113" t="s">
        <v>1344</v>
      </c>
      <c r="E854" s="113" t="b">
        <v>0</v>
      </c>
      <c r="F854" s="113" t="b">
        <v>0</v>
      </c>
      <c r="G854" s="113" t="b">
        <v>0</v>
      </c>
    </row>
    <row r="855" spans="1:7" ht="15">
      <c r="A855" s="115" t="s">
        <v>1205</v>
      </c>
      <c r="B855" s="113">
        <v>2</v>
      </c>
      <c r="C855" s="117">
        <v>0.00039871751898277596</v>
      </c>
      <c r="D855" s="113" t="s">
        <v>1344</v>
      </c>
      <c r="E855" s="113" t="b">
        <v>0</v>
      </c>
      <c r="F855" s="113" t="b">
        <v>0</v>
      </c>
      <c r="G855" s="113" t="b">
        <v>0</v>
      </c>
    </row>
    <row r="856" spans="1:7" ht="15">
      <c r="A856" s="115" t="s">
        <v>1206</v>
      </c>
      <c r="B856" s="113">
        <v>2</v>
      </c>
      <c r="C856" s="117">
        <v>0.00039871751898277596</v>
      </c>
      <c r="D856" s="113" t="s">
        <v>1344</v>
      </c>
      <c r="E856" s="113" t="b">
        <v>0</v>
      </c>
      <c r="F856" s="113" t="b">
        <v>0</v>
      </c>
      <c r="G856" s="113" t="b">
        <v>0</v>
      </c>
    </row>
    <row r="857" spans="1:7" ht="15">
      <c r="A857" s="115" t="s">
        <v>1207</v>
      </c>
      <c r="B857" s="113">
        <v>2</v>
      </c>
      <c r="C857" s="117">
        <v>0.00039871751898277596</v>
      </c>
      <c r="D857" s="113" t="s">
        <v>1344</v>
      </c>
      <c r="E857" s="113" t="b">
        <v>0</v>
      </c>
      <c r="F857" s="113" t="b">
        <v>0</v>
      </c>
      <c r="G857" s="113" t="b">
        <v>0</v>
      </c>
    </row>
    <row r="858" spans="1:7" ht="15">
      <c r="A858" s="115" t="s">
        <v>1208</v>
      </c>
      <c r="B858" s="113">
        <v>2</v>
      </c>
      <c r="C858" s="117">
        <v>0.00039871751898277596</v>
      </c>
      <c r="D858" s="113" t="s">
        <v>1344</v>
      </c>
      <c r="E858" s="113" t="b">
        <v>0</v>
      </c>
      <c r="F858" s="113" t="b">
        <v>0</v>
      </c>
      <c r="G858" s="113" t="b">
        <v>0</v>
      </c>
    </row>
    <row r="859" spans="1:7" ht="15">
      <c r="A859" s="115" t="s">
        <v>1209</v>
      </c>
      <c r="B859" s="113">
        <v>2</v>
      </c>
      <c r="C859" s="117">
        <v>0.00039871751898277596</v>
      </c>
      <c r="D859" s="113" t="s">
        <v>1344</v>
      </c>
      <c r="E859" s="113" t="b">
        <v>0</v>
      </c>
      <c r="F859" s="113" t="b">
        <v>0</v>
      </c>
      <c r="G859" s="113" t="b">
        <v>0</v>
      </c>
    </row>
    <row r="860" spans="1:7" ht="15">
      <c r="A860" s="115" t="s">
        <v>1210</v>
      </c>
      <c r="B860" s="113">
        <v>2</v>
      </c>
      <c r="C860" s="117">
        <v>0.00039871751898277596</v>
      </c>
      <c r="D860" s="113" t="s">
        <v>1344</v>
      </c>
      <c r="E860" s="113" t="b">
        <v>0</v>
      </c>
      <c r="F860" s="113" t="b">
        <v>0</v>
      </c>
      <c r="G860" s="113" t="b">
        <v>0</v>
      </c>
    </row>
    <row r="861" spans="1:7" ht="15">
      <c r="A861" s="115" t="s">
        <v>1211</v>
      </c>
      <c r="B861" s="113">
        <v>2</v>
      </c>
      <c r="C861" s="117">
        <v>0.00039871751898277596</v>
      </c>
      <c r="D861" s="113" t="s">
        <v>1344</v>
      </c>
      <c r="E861" s="113" t="b">
        <v>0</v>
      </c>
      <c r="F861" s="113" t="b">
        <v>0</v>
      </c>
      <c r="G861" s="113" t="b">
        <v>0</v>
      </c>
    </row>
    <row r="862" spans="1:7" ht="15">
      <c r="A862" s="115" t="s">
        <v>1212</v>
      </c>
      <c r="B862" s="113">
        <v>2</v>
      </c>
      <c r="C862" s="117">
        <v>0.00039871751898277596</v>
      </c>
      <c r="D862" s="113" t="s">
        <v>1344</v>
      </c>
      <c r="E862" s="113" t="b">
        <v>0</v>
      </c>
      <c r="F862" s="113" t="b">
        <v>0</v>
      </c>
      <c r="G862" s="113" t="b">
        <v>0</v>
      </c>
    </row>
    <row r="863" spans="1:7" ht="15">
      <c r="A863" s="115" t="s">
        <v>1213</v>
      </c>
      <c r="B863" s="113">
        <v>2</v>
      </c>
      <c r="C863" s="117">
        <v>0.00039871751898277596</v>
      </c>
      <c r="D863" s="113" t="s">
        <v>1344</v>
      </c>
      <c r="E863" s="113" t="b">
        <v>0</v>
      </c>
      <c r="F863" s="113" t="b">
        <v>0</v>
      </c>
      <c r="G863" s="113" t="b">
        <v>0</v>
      </c>
    </row>
    <row r="864" spans="1:7" ht="15">
      <c r="A864" s="115" t="s">
        <v>1214</v>
      </c>
      <c r="B864" s="113">
        <v>2</v>
      </c>
      <c r="C864" s="117">
        <v>0.0004973027476266211</v>
      </c>
      <c r="D864" s="113" t="s">
        <v>1344</v>
      </c>
      <c r="E864" s="113" t="b">
        <v>0</v>
      </c>
      <c r="F864" s="113" t="b">
        <v>0</v>
      </c>
      <c r="G864" s="113" t="b">
        <v>0</v>
      </c>
    </row>
    <row r="865" spans="1:7" ht="15">
      <c r="A865" s="115" t="s">
        <v>1215</v>
      </c>
      <c r="B865" s="113">
        <v>2</v>
      </c>
      <c r="C865" s="117">
        <v>0.0004973027476266211</v>
      </c>
      <c r="D865" s="113" t="s">
        <v>1344</v>
      </c>
      <c r="E865" s="113" t="b">
        <v>0</v>
      </c>
      <c r="F865" s="113" t="b">
        <v>0</v>
      </c>
      <c r="G865" s="113" t="b">
        <v>0</v>
      </c>
    </row>
    <row r="866" spans="1:7" ht="15">
      <c r="A866" s="115" t="s">
        <v>1216</v>
      </c>
      <c r="B866" s="113">
        <v>2</v>
      </c>
      <c r="C866" s="117">
        <v>0.00039871751898277596</v>
      </c>
      <c r="D866" s="113" t="s">
        <v>1344</v>
      </c>
      <c r="E866" s="113" t="b">
        <v>0</v>
      </c>
      <c r="F866" s="113" t="b">
        <v>0</v>
      </c>
      <c r="G866" s="113" t="b">
        <v>0</v>
      </c>
    </row>
    <row r="867" spans="1:7" ht="15">
      <c r="A867" s="115" t="s">
        <v>1217</v>
      </c>
      <c r="B867" s="113">
        <v>2</v>
      </c>
      <c r="C867" s="117">
        <v>0.00039871751898277596</v>
      </c>
      <c r="D867" s="113" t="s">
        <v>1344</v>
      </c>
      <c r="E867" s="113" t="b">
        <v>0</v>
      </c>
      <c r="F867" s="113" t="b">
        <v>0</v>
      </c>
      <c r="G867" s="113" t="b">
        <v>0</v>
      </c>
    </row>
    <row r="868" spans="1:7" ht="15">
      <c r="A868" s="115" t="s">
        <v>1218</v>
      </c>
      <c r="B868" s="113">
        <v>2</v>
      </c>
      <c r="C868" s="117">
        <v>0.00039871751898277596</v>
      </c>
      <c r="D868" s="113" t="s">
        <v>1344</v>
      </c>
      <c r="E868" s="113" t="b">
        <v>0</v>
      </c>
      <c r="F868" s="113" t="b">
        <v>0</v>
      </c>
      <c r="G868" s="113" t="b">
        <v>0</v>
      </c>
    </row>
    <row r="869" spans="1:7" ht="15">
      <c r="A869" s="115" t="s">
        <v>1219</v>
      </c>
      <c r="B869" s="113">
        <v>2</v>
      </c>
      <c r="C869" s="117">
        <v>0.00039871751898277596</v>
      </c>
      <c r="D869" s="113" t="s">
        <v>1344</v>
      </c>
      <c r="E869" s="113" t="b">
        <v>0</v>
      </c>
      <c r="F869" s="113" t="b">
        <v>0</v>
      </c>
      <c r="G869" s="113" t="b">
        <v>0</v>
      </c>
    </row>
    <row r="870" spans="1:7" ht="15">
      <c r="A870" s="115" t="s">
        <v>1220</v>
      </c>
      <c r="B870" s="113">
        <v>2</v>
      </c>
      <c r="C870" s="117">
        <v>0.00039871751898277596</v>
      </c>
      <c r="D870" s="113" t="s">
        <v>1344</v>
      </c>
      <c r="E870" s="113" t="b">
        <v>0</v>
      </c>
      <c r="F870" s="113" t="b">
        <v>0</v>
      </c>
      <c r="G870" s="113" t="b">
        <v>0</v>
      </c>
    </row>
    <row r="871" spans="1:7" ht="15">
      <c r="A871" s="115" t="s">
        <v>1221</v>
      </c>
      <c r="B871" s="113">
        <v>2</v>
      </c>
      <c r="C871" s="117">
        <v>0.00039871751898277596</v>
      </c>
      <c r="D871" s="113" t="s">
        <v>1344</v>
      </c>
      <c r="E871" s="113" t="b">
        <v>0</v>
      </c>
      <c r="F871" s="113" t="b">
        <v>0</v>
      </c>
      <c r="G871" s="113" t="b">
        <v>0</v>
      </c>
    </row>
    <row r="872" spans="1:7" ht="15">
      <c r="A872" s="115" t="s">
        <v>1222</v>
      </c>
      <c r="B872" s="113">
        <v>2</v>
      </c>
      <c r="C872" s="117">
        <v>0.00039871751898277596</v>
      </c>
      <c r="D872" s="113" t="s">
        <v>1344</v>
      </c>
      <c r="E872" s="113" t="b">
        <v>0</v>
      </c>
      <c r="F872" s="113" t="b">
        <v>0</v>
      </c>
      <c r="G872" s="113" t="b">
        <v>0</v>
      </c>
    </row>
    <row r="873" spans="1:7" ht="15">
      <c r="A873" s="115" t="s">
        <v>1223</v>
      </c>
      <c r="B873" s="113">
        <v>2</v>
      </c>
      <c r="C873" s="117">
        <v>0.00039871751898277596</v>
      </c>
      <c r="D873" s="113" t="s">
        <v>1344</v>
      </c>
      <c r="E873" s="113" t="b">
        <v>1</v>
      </c>
      <c r="F873" s="113" t="b">
        <v>0</v>
      </c>
      <c r="G873" s="113" t="b">
        <v>0</v>
      </c>
    </row>
    <row r="874" spans="1:7" ht="15">
      <c r="A874" s="115" t="s">
        <v>1224</v>
      </c>
      <c r="B874" s="113">
        <v>2</v>
      </c>
      <c r="C874" s="117">
        <v>0.00039871751898277596</v>
      </c>
      <c r="D874" s="113" t="s">
        <v>1344</v>
      </c>
      <c r="E874" s="113" t="b">
        <v>0</v>
      </c>
      <c r="F874" s="113" t="b">
        <v>0</v>
      </c>
      <c r="G874" s="113" t="b">
        <v>0</v>
      </c>
    </row>
    <row r="875" spans="1:7" ht="15">
      <c r="A875" s="115" t="s">
        <v>1225</v>
      </c>
      <c r="B875" s="113">
        <v>2</v>
      </c>
      <c r="C875" s="117">
        <v>0.0004973027476266211</v>
      </c>
      <c r="D875" s="113" t="s">
        <v>1344</v>
      </c>
      <c r="E875" s="113" t="b">
        <v>0</v>
      </c>
      <c r="F875" s="113" t="b">
        <v>0</v>
      </c>
      <c r="G875" s="113" t="b">
        <v>0</v>
      </c>
    </row>
    <row r="876" spans="1:7" ht="15">
      <c r="A876" s="115" t="s">
        <v>1226</v>
      </c>
      <c r="B876" s="113">
        <v>2</v>
      </c>
      <c r="C876" s="117">
        <v>0.0004973027476266211</v>
      </c>
      <c r="D876" s="113" t="s">
        <v>1344</v>
      </c>
      <c r="E876" s="113" t="b">
        <v>0</v>
      </c>
      <c r="F876" s="113" t="b">
        <v>1</v>
      </c>
      <c r="G876" s="113" t="b">
        <v>0</v>
      </c>
    </row>
    <row r="877" spans="1:7" ht="15">
      <c r="A877" s="115" t="s">
        <v>1227</v>
      </c>
      <c r="B877" s="113">
        <v>2</v>
      </c>
      <c r="C877" s="117">
        <v>0.00039871751898277596</v>
      </c>
      <c r="D877" s="113" t="s">
        <v>1344</v>
      </c>
      <c r="E877" s="113" t="b">
        <v>0</v>
      </c>
      <c r="F877" s="113" t="b">
        <v>0</v>
      </c>
      <c r="G877" s="113" t="b">
        <v>0</v>
      </c>
    </row>
    <row r="878" spans="1:7" ht="15">
      <c r="A878" s="115" t="s">
        <v>1228</v>
      </c>
      <c r="B878" s="113">
        <v>2</v>
      </c>
      <c r="C878" s="117">
        <v>0.0004973027476266211</v>
      </c>
      <c r="D878" s="113" t="s">
        <v>1344</v>
      </c>
      <c r="E878" s="113" t="b">
        <v>0</v>
      </c>
      <c r="F878" s="113" t="b">
        <v>0</v>
      </c>
      <c r="G878" s="113" t="b">
        <v>0</v>
      </c>
    </row>
    <row r="879" spans="1:7" ht="15">
      <c r="A879" s="115" t="s">
        <v>1229</v>
      </c>
      <c r="B879" s="113">
        <v>2</v>
      </c>
      <c r="C879" s="117">
        <v>0.0004973027476266211</v>
      </c>
      <c r="D879" s="113" t="s">
        <v>1344</v>
      </c>
      <c r="E879" s="113" t="b">
        <v>0</v>
      </c>
      <c r="F879" s="113" t="b">
        <v>0</v>
      </c>
      <c r="G879" s="113" t="b">
        <v>0</v>
      </c>
    </row>
    <row r="880" spans="1:7" ht="15">
      <c r="A880" s="115" t="s">
        <v>1230</v>
      </c>
      <c r="B880" s="113">
        <v>2</v>
      </c>
      <c r="C880" s="117">
        <v>0.0004973027476266211</v>
      </c>
      <c r="D880" s="113" t="s">
        <v>1344</v>
      </c>
      <c r="E880" s="113" t="b">
        <v>0</v>
      </c>
      <c r="F880" s="113" t="b">
        <v>0</v>
      </c>
      <c r="G880" s="113" t="b">
        <v>0</v>
      </c>
    </row>
    <row r="881" spans="1:7" ht="15">
      <c r="A881" s="115" t="s">
        <v>1231</v>
      </c>
      <c r="B881" s="113">
        <v>2</v>
      </c>
      <c r="C881" s="117">
        <v>0.0004973027476266211</v>
      </c>
      <c r="D881" s="113" t="s">
        <v>1344</v>
      </c>
      <c r="E881" s="113" t="b">
        <v>0</v>
      </c>
      <c r="F881" s="113" t="b">
        <v>0</v>
      </c>
      <c r="G881" s="113" t="b">
        <v>0</v>
      </c>
    </row>
    <row r="882" spans="1:7" ht="15">
      <c r="A882" s="115" t="s">
        <v>1232</v>
      </c>
      <c r="B882" s="113">
        <v>2</v>
      </c>
      <c r="C882" s="117">
        <v>0.00039871751898277596</v>
      </c>
      <c r="D882" s="113" t="s">
        <v>1344</v>
      </c>
      <c r="E882" s="113" t="b">
        <v>0</v>
      </c>
      <c r="F882" s="113" t="b">
        <v>0</v>
      </c>
      <c r="G882" s="113" t="b">
        <v>0</v>
      </c>
    </row>
    <row r="883" spans="1:7" ht="15">
      <c r="A883" s="115" t="s">
        <v>1233</v>
      </c>
      <c r="B883" s="113">
        <v>2</v>
      </c>
      <c r="C883" s="117">
        <v>0.00039871751898277596</v>
      </c>
      <c r="D883" s="113" t="s">
        <v>1344</v>
      </c>
      <c r="E883" s="113" t="b">
        <v>0</v>
      </c>
      <c r="F883" s="113" t="b">
        <v>0</v>
      </c>
      <c r="G883" s="113" t="b">
        <v>0</v>
      </c>
    </row>
    <row r="884" spans="1:7" ht="15">
      <c r="A884" s="115" t="s">
        <v>1234</v>
      </c>
      <c r="B884" s="113">
        <v>2</v>
      </c>
      <c r="C884" s="117">
        <v>0.00039871751898277596</v>
      </c>
      <c r="D884" s="113" t="s">
        <v>1344</v>
      </c>
      <c r="E884" s="113" t="b">
        <v>0</v>
      </c>
      <c r="F884" s="113" t="b">
        <v>0</v>
      </c>
      <c r="G884" s="113" t="b">
        <v>0</v>
      </c>
    </row>
    <row r="885" spans="1:7" ht="15">
      <c r="A885" s="115" t="s">
        <v>1235</v>
      </c>
      <c r="B885" s="113">
        <v>2</v>
      </c>
      <c r="C885" s="117">
        <v>0.00039871751898277596</v>
      </c>
      <c r="D885" s="113" t="s">
        <v>1344</v>
      </c>
      <c r="E885" s="113" t="b">
        <v>0</v>
      </c>
      <c r="F885" s="113" t="b">
        <v>0</v>
      </c>
      <c r="G885" s="113" t="b">
        <v>0</v>
      </c>
    </row>
    <row r="886" spans="1:7" ht="15">
      <c r="A886" s="115" t="s">
        <v>1236</v>
      </c>
      <c r="B886" s="113">
        <v>2</v>
      </c>
      <c r="C886" s="117">
        <v>0.00039871751898277596</v>
      </c>
      <c r="D886" s="113" t="s">
        <v>1344</v>
      </c>
      <c r="E886" s="113" t="b">
        <v>0</v>
      </c>
      <c r="F886" s="113" t="b">
        <v>0</v>
      </c>
      <c r="G886" s="113" t="b">
        <v>0</v>
      </c>
    </row>
    <row r="887" spans="1:7" ht="15">
      <c r="A887" s="115" t="s">
        <v>1237</v>
      </c>
      <c r="B887" s="113">
        <v>2</v>
      </c>
      <c r="C887" s="117">
        <v>0.0004973027476266211</v>
      </c>
      <c r="D887" s="113" t="s">
        <v>1344</v>
      </c>
      <c r="E887" s="113" t="b">
        <v>0</v>
      </c>
      <c r="F887" s="113" t="b">
        <v>1</v>
      </c>
      <c r="G887" s="113" t="b">
        <v>0</v>
      </c>
    </row>
    <row r="888" spans="1:7" ht="15">
      <c r="A888" s="115" t="s">
        <v>1238</v>
      </c>
      <c r="B888" s="113">
        <v>2</v>
      </c>
      <c r="C888" s="117">
        <v>0.00039871751898277596</v>
      </c>
      <c r="D888" s="113" t="s">
        <v>1344</v>
      </c>
      <c r="E888" s="113" t="b">
        <v>0</v>
      </c>
      <c r="F888" s="113" t="b">
        <v>0</v>
      </c>
      <c r="G888" s="113" t="b">
        <v>0</v>
      </c>
    </row>
    <row r="889" spans="1:7" ht="15">
      <c r="A889" s="115" t="s">
        <v>1239</v>
      </c>
      <c r="B889" s="113">
        <v>2</v>
      </c>
      <c r="C889" s="117">
        <v>0.0004973027476266211</v>
      </c>
      <c r="D889" s="113" t="s">
        <v>1344</v>
      </c>
      <c r="E889" s="113" t="b">
        <v>0</v>
      </c>
      <c r="F889" s="113" t="b">
        <v>0</v>
      </c>
      <c r="G889" s="113" t="b">
        <v>0</v>
      </c>
    </row>
    <row r="890" spans="1:7" ht="15">
      <c r="A890" s="115" t="s">
        <v>1240</v>
      </c>
      <c r="B890" s="113">
        <v>2</v>
      </c>
      <c r="C890" s="117">
        <v>0.0004973027476266211</v>
      </c>
      <c r="D890" s="113" t="s">
        <v>1344</v>
      </c>
      <c r="E890" s="113" t="b">
        <v>0</v>
      </c>
      <c r="F890" s="113" t="b">
        <v>0</v>
      </c>
      <c r="G890" s="113" t="b">
        <v>0</v>
      </c>
    </row>
    <row r="891" spans="1:7" ht="15">
      <c r="A891" s="115" t="s">
        <v>1241</v>
      </c>
      <c r="B891" s="113">
        <v>2</v>
      </c>
      <c r="C891" s="117">
        <v>0.0004973027476266211</v>
      </c>
      <c r="D891" s="113" t="s">
        <v>1344</v>
      </c>
      <c r="E891" s="113" t="b">
        <v>0</v>
      </c>
      <c r="F891" s="113" t="b">
        <v>0</v>
      </c>
      <c r="G891" s="113" t="b">
        <v>0</v>
      </c>
    </row>
    <row r="892" spans="1:7" ht="15">
      <c r="A892" s="115" t="s">
        <v>1242</v>
      </c>
      <c r="B892" s="113">
        <v>2</v>
      </c>
      <c r="C892" s="117">
        <v>0.00039871751898277596</v>
      </c>
      <c r="D892" s="113" t="s">
        <v>1344</v>
      </c>
      <c r="E892" s="113" t="b">
        <v>0</v>
      </c>
      <c r="F892" s="113" t="b">
        <v>0</v>
      </c>
      <c r="G892" s="113" t="b">
        <v>0</v>
      </c>
    </row>
    <row r="893" spans="1:7" ht="15">
      <c r="A893" s="115" t="s">
        <v>1243</v>
      </c>
      <c r="B893" s="113">
        <v>2</v>
      </c>
      <c r="C893" s="117">
        <v>0.0004973027476266211</v>
      </c>
      <c r="D893" s="113" t="s">
        <v>1344</v>
      </c>
      <c r="E893" s="113" t="b">
        <v>0</v>
      </c>
      <c r="F893" s="113" t="b">
        <v>0</v>
      </c>
      <c r="G893" s="113" t="b">
        <v>0</v>
      </c>
    </row>
    <row r="894" spans="1:7" ht="15">
      <c r="A894" s="115" t="s">
        <v>1244</v>
      </c>
      <c r="B894" s="113">
        <v>2</v>
      </c>
      <c r="C894" s="117">
        <v>0.0004973027476266211</v>
      </c>
      <c r="D894" s="113" t="s">
        <v>1344</v>
      </c>
      <c r="E894" s="113" t="b">
        <v>0</v>
      </c>
      <c r="F894" s="113" t="b">
        <v>0</v>
      </c>
      <c r="G894" s="113" t="b">
        <v>0</v>
      </c>
    </row>
    <row r="895" spans="1:7" ht="15">
      <c r="A895" s="115" t="s">
        <v>1245</v>
      </c>
      <c r="B895" s="113">
        <v>2</v>
      </c>
      <c r="C895" s="117">
        <v>0.0004973027476266211</v>
      </c>
      <c r="D895" s="113" t="s">
        <v>1344</v>
      </c>
      <c r="E895" s="113" t="b">
        <v>0</v>
      </c>
      <c r="F895" s="113" t="b">
        <v>0</v>
      </c>
      <c r="G895" s="113" t="b">
        <v>0</v>
      </c>
    </row>
    <row r="896" spans="1:7" ht="15">
      <c r="A896" s="115" t="s">
        <v>1246</v>
      </c>
      <c r="B896" s="113">
        <v>2</v>
      </c>
      <c r="C896" s="117">
        <v>0.00039871751898277596</v>
      </c>
      <c r="D896" s="113" t="s">
        <v>1344</v>
      </c>
      <c r="E896" s="113" t="b">
        <v>0</v>
      </c>
      <c r="F896" s="113" t="b">
        <v>0</v>
      </c>
      <c r="G896" s="113" t="b">
        <v>0</v>
      </c>
    </row>
    <row r="897" spans="1:7" ht="15">
      <c r="A897" s="115" t="s">
        <v>1247</v>
      </c>
      <c r="B897" s="113">
        <v>2</v>
      </c>
      <c r="C897" s="117">
        <v>0.00039871751898277596</v>
      </c>
      <c r="D897" s="113" t="s">
        <v>1344</v>
      </c>
      <c r="E897" s="113" t="b">
        <v>0</v>
      </c>
      <c r="F897" s="113" t="b">
        <v>0</v>
      </c>
      <c r="G897" s="113" t="b">
        <v>0</v>
      </c>
    </row>
    <row r="898" spans="1:7" ht="15">
      <c r="A898" s="115" t="s">
        <v>1248</v>
      </c>
      <c r="B898" s="113">
        <v>2</v>
      </c>
      <c r="C898" s="117">
        <v>0.00039871751898277596</v>
      </c>
      <c r="D898" s="113" t="s">
        <v>1344</v>
      </c>
      <c r="E898" s="113" t="b">
        <v>0</v>
      </c>
      <c r="F898" s="113" t="b">
        <v>0</v>
      </c>
      <c r="G898" s="113" t="b">
        <v>0</v>
      </c>
    </row>
    <row r="899" spans="1:7" ht="15">
      <c r="A899" s="115" t="s">
        <v>1249</v>
      </c>
      <c r="B899" s="113">
        <v>2</v>
      </c>
      <c r="C899" s="117">
        <v>0.00039871751898277596</v>
      </c>
      <c r="D899" s="113" t="s">
        <v>1344</v>
      </c>
      <c r="E899" s="113" t="b">
        <v>0</v>
      </c>
      <c r="F899" s="113" t="b">
        <v>0</v>
      </c>
      <c r="G899" s="113" t="b">
        <v>0</v>
      </c>
    </row>
    <row r="900" spans="1:7" ht="15">
      <c r="A900" s="115" t="s">
        <v>1250</v>
      </c>
      <c r="B900" s="113">
        <v>2</v>
      </c>
      <c r="C900" s="117">
        <v>0.00039871751898277596</v>
      </c>
      <c r="D900" s="113" t="s">
        <v>1344</v>
      </c>
      <c r="E900" s="113" t="b">
        <v>0</v>
      </c>
      <c r="F900" s="113" t="b">
        <v>0</v>
      </c>
      <c r="G900" s="113" t="b">
        <v>0</v>
      </c>
    </row>
    <row r="901" spans="1:7" ht="15">
      <c r="A901" s="115" t="s">
        <v>1251</v>
      </c>
      <c r="B901" s="113">
        <v>2</v>
      </c>
      <c r="C901" s="117">
        <v>0.0004973027476266211</v>
      </c>
      <c r="D901" s="113" t="s">
        <v>1344</v>
      </c>
      <c r="E901" s="113" t="b">
        <v>0</v>
      </c>
      <c r="F901" s="113" t="b">
        <v>0</v>
      </c>
      <c r="G901" s="113" t="b">
        <v>0</v>
      </c>
    </row>
    <row r="902" spans="1:7" ht="15">
      <c r="A902" s="115" t="s">
        <v>1252</v>
      </c>
      <c r="B902" s="113">
        <v>2</v>
      </c>
      <c r="C902" s="117">
        <v>0.0004973027476266211</v>
      </c>
      <c r="D902" s="113" t="s">
        <v>1344</v>
      </c>
      <c r="E902" s="113" t="b">
        <v>0</v>
      </c>
      <c r="F902" s="113" t="b">
        <v>0</v>
      </c>
      <c r="G902" s="113" t="b">
        <v>0</v>
      </c>
    </row>
    <row r="903" spans="1:7" ht="15">
      <c r="A903" s="115" t="s">
        <v>1253</v>
      </c>
      <c r="B903" s="113">
        <v>2</v>
      </c>
      <c r="C903" s="117">
        <v>0.00039871751898277596</v>
      </c>
      <c r="D903" s="113" t="s">
        <v>1344</v>
      </c>
      <c r="E903" s="113" t="b">
        <v>0</v>
      </c>
      <c r="F903" s="113" t="b">
        <v>0</v>
      </c>
      <c r="G903" s="113" t="b">
        <v>0</v>
      </c>
    </row>
    <row r="904" spans="1:7" ht="15">
      <c r="A904" s="115" t="s">
        <v>1254</v>
      </c>
      <c r="B904" s="113">
        <v>2</v>
      </c>
      <c r="C904" s="117">
        <v>0.0004973027476266211</v>
      </c>
      <c r="D904" s="113" t="s">
        <v>1344</v>
      </c>
      <c r="E904" s="113" t="b">
        <v>0</v>
      </c>
      <c r="F904" s="113" t="b">
        <v>0</v>
      </c>
      <c r="G904" s="113" t="b">
        <v>0</v>
      </c>
    </row>
    <row r="905" spans="1:7" ht="15">
      <c r="A905" s="115" t="s">
        <v>1255</v>
      </c>
      <c r="B905" s="113">
        <v>2</v>
      </c>
      <c r="C905" s="117">
        <v>0.0004973027476266211</v>
      </c>
      <c r="D905" s="113" t="s">
        <v>1344</v>
      </c>
      <c r="E905" s="113" t="b">
        <v>1</v>
      </c>
      <c r="F905" s="113" t="b">
        <v>0</v>
      </c>
      <c r="G905" s="113" t="b">
        <v>0</v>
      </c>
    </row>
    <row r="906" spans="1:7" ht="15">
      <c r="A906" s="115" t="s">
        <v>1256</v>
      </c>
      <c r="B906" s="113">
        <v>2</v>
      </c>
      <c r="C906" s="117">
        <v>0.00039871751898277596</v>
      </c>
      <c r="D906" s="113" t="s">
        <v>1344</v>
      </c>
      <c r="E906" s="113" t="b">
        <v>0</v>
      </c>
      <c r="F906" s="113" t="b">
        <v>0</v>
      </c>
      <c r="G906" s="113" t="b">
        <v>0</v>
      </c>
    </row>
    <row r="907" spans="1:7" ht="15">
      <c r="A907" s="115" t="s">
        <v>1257</v>
      </c>
      <c r="B907" s="113">
        <v>2</v>
      </c>
      <c r="C907" s="117">
        <v>0.0004973027476266211</v>
      </c>
      <c r="D907" s="113" t="s">
        <v>1344</v>
      </c>
      <c r="E907" s="113" t="b">
        <v>1</v>
      </c>
      <c r="F907" s="113" t="b">
        <v>0</v>
      </c>
      <c r="G907" s="113" t="b">
        <v>0</v>
      </c>
    </row>
    <row r="908" spans="1:7" ht="15">
      <c r="A908" s="115" t="s">
        <v>1258</v>
      </c>
      <c r="B908" s="113">
        <v>2</v>
      </c>
      <c r="C908" s="117">
        <v>0.00039871751898277596</v>
      </c>
      <c r="D908" s="113" t="s">
        <v>1344</v>
      </c>
      <c r="E908" s="113" t="b">
        <v>0</v>
      </c>
      <c r="F908" s="113" t="b">
        <v>0</v>
      </c>
      <c r="G908" s="113" t="b">
        <v>0</v>
      </c>
    </row>
    <row r="909" spans="1:7" ht="15">
      <c r="A909" s="115" t="s">
        <v>1259</v>
      </c>
      <c r="B909" s="113">
        <v>2</v>
      </c>
      <c r="C909" s="117">
        <v>0.0004973027476266211</v>
      </c>
      <c r="D909" s="113" t="s">
        <v>1344</v>
      </c>
      <c r="E909" s="113" t="b">
        <v>0</v>
      </c>
      <c r="F909" s="113" t="b">
        <v>0</v>
      </c>
      <c r="G909" s="113" t="b">
        <v>0</v>
      </c>
    </row>
    <row r="910" spans="1:7" ht="15">
      <c r="A910" s="115" t="s">
        <v>1260</v>
      </c>
      <c r="B910" s="113">
        <v>2</v>
      </c>
      <c r="C910" s="117">
        <v>0.00039871751898277596</v>
      </c>
      <c r="D910" s="113" t="s">
        <v>1344</v>
      </c>
      <c r="E910" s="113" t="b">
        <v>0</v>
      </c>
      <c r="F910" s="113" t="b">
        <v>0</v>
      </c>
      <c r="G910" s="113" t="b">
        <v>0</v>
      </c>
    </row>
    <row r="911" spans="1:7" ht="15">
      <c r="A911" s="115" t="s">
        <v>1261</v>
      </c>
      <c r="B911" s="113">
        <v>2</v>
      </c>
      <c r="C911" s="117">
        <v>0.0004973027476266211</v>
      </c>
      <c r="D911" s="113" t="s">
        <v>1344</v>
      </c>
      <c r="E911" s="113" t="b">
        <v>0</v>
      </c>
      <c r="F911" s="113" t="b">
        <v>0</v>
      </c>
      <c r="G911" s="113" t="b">
        <v>0</v>
      </c>
    </row>
    <row r="912" spans="1:7" ht="15">
      <c r="A912" s="115" t="s">
        <v>1262</v>
      </c>
      <c r="B912" s="113">
        <v>2</v>
      </c>
      <c r="C912" s="117">
        <v>0.00039871751898277596</v>
      </c>
      <c r="D912" s="113" t="s">
        <v>1344</v>
      </c>
      <c r="E912" s="113" t="b">
        <v>0</v>
      </c>
      <c r="F912" s="113" t="b">
        <v>0</v>
      </c>
      <c r="G912" s="113" t="b">
        <v>0</v>
      </c>
    </row>
    <row r="913" spans="1:7" ht="15">
      <c r="A913" s="115" t="s">
        <v>1263</v>
      </c>
      <c r="B913" s="113">
        <v>2</v>
      </c>
      <c r="C913" s="117">
        <v>0.00039871751898277596</v>
      </c>
      <c r="D913" s="113" t="s">
        <v>1344</v>
      </c>
      <c r="E913" s="113" t="b">
        <v>0</v>
      </c>
      <c r="F913" s="113" t="b">
        <v>1</v>
      </c>
      <c r="G913" s="113" t="b">
        <v>0</v>
      </c>
    </row>
    <row r="914" spans="1:7" ht="15">
      <c r="A914" s="115" t="s">
        <v>1264</v>
      </c>
      <c r="B914" s="113">
        <v>2</v>
      </c>
      <c r="C914" s="117">
        <v>0.00039871751898277596</v>
      </c>
      <c r="D914" s="113" t="s">
        <v>1344</v>
      </c>
      <c r="E914" s="113" t="b">
        <v>0</v>
      </c>
      <c r="F914" s="113" t="b">
        <v>0</v>
      </c>
      <c r="G914" s="113" t="b">
        <v>0</v>
      </c>
    </row>
    <row r="915" spans="1:7" ht="15">
      <c r="A915" s="115" t="s">
        <v>1265</v>
      </c>
      <c r="B915" s="113">
        <v>2</v>
      </c>
      <c r="C915" s="117">
        <v>0.00039871751898277596</v>
      </c>
      <c r="D915" s="113" t="s">
        <v>1344</v>
      </c>
      <c r="E915" s="113" t="b">
        <v>0</v>
      </c>
      <c r="F915" s="113" t="b">
        <v>0</v>
      </c>
      <c r="G915" s="113" t="b">
        <v>0</v>
      </c>
    </row>
    <row r="916" spans="1:7" ht="15">
      <c r="A916" s="115" t="s">
        <v>1266</v>
      </c>
      <c r="B916" s="113">
        <v>2</v>
      </c>
      <c r="C916" s="117">
        <v>0.00039871751898277596</v>
      </c>
      <c r="D916" s="113" t="s">
        <v>1344</v>
      </c>
      <c r="E916" s="113" t="b">
        <v>0</v>
      </c>
      <c r="F916" s="113" t="b">
        <v>0</v>
      </c>
      <c r="G916" s="113" t="b">
        <v>0</v>
      </c>
    </row>
    <row r="917" spans="1:7" ht="15">
      <c r="A917" s="115" t="s">
        <v>1267</v>
      </c>
      <c r="B917" s="113">
        <v>2</v>
      </c>
      <c r="C917" s="117">
        <v>0.00039871751898277596</v>
      </c>
      <c r="D917" s="113" t="s">
        <v>1344</v>
      </c>
      <c r="E917" s="113" t="b">
        <v>1</v>
      </c>
      <c r="F917" s="113" t="b">
        <v>0</v>
      </c>
      <c r="G917" s="113" t="b">
        <v>0</v>
      </c>
    </row>
    <row r="918" spans="1:7" ht="15">
      <c r="A918" s="115" t="s">
        <v>1268</v>
      </c>
      <c r="B918" s="113">
        <v>2</v>
      </c>
      <c r="C918" s="117">
        <v>0.00039871751898277596</v>
      </c>
      <c r="D918" s="113" t="s">
        <v>1344</v>
      </c>
      <c r="E918" s="113" t="b">
        <v>0</v>
      </c>
      <c r="F918" s="113" t="b">
        <v>0</v>
      </c>
      <c r="G918" s="113" t="b">
        <v>0</v>
      </c>
    </row>
    <row r="919" spans="1:7" ht="15">
      <c r="A919" s="115" t="s">
        <v>1269</v>
      </c>
      <c r="B919" s="113">
        <v>2</v>
      </c>
      <c r="C919" s="117">
        <v>0.00039871751898277596</v>
      </c>
      <c r="D919" s="113" t="s">
        <v>1344</v>
      </c>
      <c r="E919" s="113" t="b">
        <v>0</v>
      </c>
      <c r="F919" s="113" t="b">
        <v>0</v>
      </c>
      <c r="G919" s="113" t="b">
        <v>0</v>
      </c>
    </row>
    <row r="920" spans="1:7" ht="15">
      <c r="A920" s="115" t="s">
        <v>1270</v>
      </c>
      <c r="B920" s="113">
        <v>2</v>
      </c>
      <c r="C920" s="117">
        <v>0.00039871751898277596</v>
      </c>
      <c r="D920" s="113" t="s">
        <v>1344</v>
      </c>
      <c r="E920" s="113" t="b">
        <v>1</v>
      </c>
      <c r="F920" s="113" t="b">
        <v>0</v>
      </c>
      <c r="G920" s="113" t="b">
        <v>0</v>
      </c>
    </row>
    <row r="921" spans="1:7" ht="15">
      <c r="A921" s="115" t="s">
        <v>1271</v>
      </c>
      <c r="B921" s="113">
        <v>2</v>
      </c>
      <c r="C921" s="117">
        <v>0.0004973027476266211</v>
      </c>
      <c r="D921" s="113" t="s">
        <v>1344</v>
      </c>
      <c r="E921" s="113" t="b">
        <v>0</v>
      </c>
      <c r="F921" s="113" t="b">
        <v>0</v>
      </c>
      <c r="G921" s="113" t="b">
        <v>0</v>
      </c>
    </row>
    <row r="922" spans="1:7" ht="15">
      <c r="A922" s="115" t="s">
        <v>1272</v>
      </c>
      <c r="B922" s="113">
        <v>2</v>
      </c>
      <c r="C922" s="117">
        <v>0.0004973027476266211</v>
      </c>
      <c r="D922" s="113" t="s">
        <v>1344</v>
      </c>
      <c r="E922" s="113" t="b">
        <v>0</v>
      </c>
      <c r="F922" s="113" t="b">
        <v>0</v>
      </c>
      <c r="G922" s="113" t="b">
        <v>0</v>
      </c>
    </row>
    <row r="923" spans="1:7" ht="15">
      <c r="A923" s="115" t="s">
        <v>1273</v>
      </c>
      <c r="B923" s="113">
        <v>2</v>
      </c>
      <c r="C923" s="117">
        <v>0.00039871751898277596</v>
      </c>
      <c r="D923" s="113" t="s">
        <v>1344</v>
      </c>
      <c r="E923" s="113" t="b">
        <v>0</v>
      </c>
      <c r="F923" s="113" t="b">
        <v>0</v>
      </c>
      <c r="G923" s="113" t="b">
        <v>0</v>
      </c>
    </row>
    <row r="924" spans="1:7" ht="15">
      <c r="A924" s="115" t="s">
        <v>1274</v>
      </c>
      <c r="B924" s="113">
        <v>2</v>
      </c>
      <c r="C924" s="117">
        <v>0.00039871751898277596</v>
      </c>
      <c r="D924" s="113" t="s">
        <v>1344</v>
      </c>
      <c r="E924" s="113" t="b">
        <v>0</v>
      </c>
      <c r="F924" s="113" t="b">
        <v>0</v>
      </c>
      <c r="G924" s="113" t="b">
        <v>0</v>
      </c>
    </row>
    <row r="925" spans="1:7" ht="15">
      <c r="A925" s="115" t="s">
        <v>1275</v>
      </c>
      <c r="B925" s="113">
        <v>2</v>
      </c>
      <c r="C925" s="117">
        <v>0.00039871751898277596</v>
      </c>
      <c r="D925" s="113" t="s">
        <v>1344</v>
      </c>
      <c r="E925" s="113" t="b">
        <v>0</v>
      </c>
      <c r="F925" s="113" t="b">
        <v>0</v>
      </c>
      <c r="G925" s="113" t="b">
        <v>0</v>
      </c>
    </row>
    <row r="926" spans="1:7" ht="15">
      <c r="A926" s="115" t="s">
        <v>1276</v>
      </c>
      <c r="B926" s="113">
        <v>2</v>
      </c>
      <c r="C926" s="117">
        <v>0.0004973027476266211</v>
      </c>
      <c r="D926" s="113" t="s">
        <v>1344</v>
      </c>
      <c r="E926" s="113" t="b">
        <v>0</v>
      </c>
      <c r="F926" s="113" t="b">
        <v>0</v>
      </c>
      <c r="G926" s="113" t="b">
        <v>0</v>
      </c>
    </row>
    <row r="927" spans="1:7" ht="15">
      <c r="A927" s="115" t="s">
        <v>1277</v>
      </c>
      <c r="B927" s="113">
        <v>2</v>
      </c>
      <c r="C927" s="117">
        <v>0.0004973027476266211</v>
      </c>
      <c r="D927" s="113" t="s">
        <v>1344</v>
      </c>
      <c r="E927" s="113" t="b">
        <v>0</v>
      </c>
      <c r="F927" s="113" t="b">
        <v>0</v>
      </c>
      <c r="G927" s="113" t="b">
        <v>0</v>
      </c>
    </row>
    <row r="928" spans="1:7" ht="15">
      <c r="A928" s="115" t="s">
        <v>1278</v>
      </c>
      <c r="B928" s="113">
        <v>2</v>
      </c>
      <c r="C928" s="117">
        <v>0.0004973027476266211</v>
      </c>
      <c r="D928" s="113" t="s">
        <v>1344</v>
      </c>
      <c r="E928" s="113" t="b">
        <v>0</v>
      </c>
      <c r="F928" s="113" t="b">
        <v>0</v>
      </c>
      <c r="G928" s="113" t="b">
        <v>0</v>
      </c>
    </row>
    <row r="929" spans="1:7" ht="15">
      <c r="A929" s="115" t="s">
        <v>1279</v>
      </c>
      <c r="B929" s="113">
        <v>2</v>
      </c>
      <c r="C929" s="117">
        <v>0.0004973027476266211</v>
      </c>
      <c r="D929" s="113" t="s">
        <v>1344</v>
      </c>
      <c r="E929" s="113" t="b">
        <v>0</v>
      </c>
      <c r="F929" s="113" t="b">
        <v>0</v>
      </c>
      <c r="G929" s="113" t="b">
        <v>0</v>
      </c>
    </row>
    <row r="930" spans="1:7" ht="15">
      <c r="A930" s="115" t="s">
        <v>1280</v>
      </c>
      <c r="B930" s="113">
        <v>2</v>
      </c>
      <c r="C930" s="117">
        <v>0.00039871751898277596</v>
      </c>
      <c r="D930" s="113" t="s">
        <v>1344</v>
      </c>
      <c r="E930" s="113" t="b">
        <v>0</v>
      </c>
      <c r="F930" s="113" t="b">
        <v>0</v>
      </c>
      <c r="G930" s="113" t="b">
        <v>0</v>
      </c>
    </row>
    <row r="931" spans="1:7" ht="15">
      <c r="A931" s="115" t="s">
        <v>1281</v>
      </c>
      <c r="B931" s="113">
        <v>2</v>
      </c>
      <c r="C931" s="117">
        <v>0.00039871751898277596</v>
      </c>
      <c r="D931" s="113" t="s">
        <v>1344</v>
      </c>
      <c r="E931" s="113" t="b">
        <v>0</v>
      </c>
      <c r="F931" s="113" t="b">
        <v>0</v>
      </c>
      <c r="G931" s="113" t="b">
        <v>0</v>
      </c>
    </row>
    <row r="932" spans="1:7" ht="15">
      <c r="A932" s="115" t="s">
        <v>1282</v>
      </c>
      <c r="B932" s="113">
        <v>2</v>
      </c>
      <c r="C932" s="117">
        <v>0.0004973027476266211</v>
      </c>
      <c r="D932" s="113" t="s">
        <v>1344</v>
      </c>
      <c r="E932" s="113" t="b">
        <v>0</v>
      </c>
      <c r="F932" s="113" t="b">
        <v>0</v>
      </c>
      <c r="G932" s="113" t="b">
        <v>0</v>
      </c>
    </row>
    <row r="933" spans="1:7" ht="15">
      <c r="A933" s="115" t="s">
        <v>1283</v>
      </c>
      <c r="B933" s="113">
        <v>2</v>
      </c>
      <c r="C933" s="117">
        <v>0.00039871751898277596</v>
      </c>
      <c r="D933" s="113" t="s">
        <v>1344</v>
      </c>
      <c r="E933" s="113" t="b">
        <v>1</v>
      </c>
      <c r="F933" s="113" t="b">
        <v>0</v>
      </c>
      <c r="G933" s="113" t="b">
        <v>0</v>
      </c>
    </row>
    <row r="934" spans="1:7" ht="15">
      <c r="A934" s="115" t="s">
        <v>1284</v>
      </c>
      <c r="B934" s="113">
        <v>2</v>
      </c>
      <c r="C934" s="117">
        <v>0.00039871751898277596</v>
      </c>
      <c r="D934" s="113" t="s">
        <v>1344</v>
      </c>
      <c r="E934" s="113" t="b">
        <v>0</v>
      </c>
      <c r="F934" s="113" t="b">
        <v>0</v>
      </c>
      <c r="G934" s="113" t="b">
        <v>0</v>
      </c>
    </row>
    <row r="935" spans="1:7" ht="15">
      <c r="A935" s="115" t="s">
        <v>1285</v>
      </c>
      <c r="B935" s="113">
        <v>2</v>
      </c>
      <c r="C935" s="117">
        <v>0.00039871751898277596</v>
      </c>
      <c r="D935" s="113" t="s">
        <v>1344</v>
      </c>
      <c r="E935" s="113" t="b">
        <v>0</v>
      </c>
      <c r="F935" s="113" t="b">
        <v>0</v>
      </c>
      <c r="G935" s="113" t="b">
        <v>0</v>
      </c>
    </row>
    <row r="936" spans="1:7" ht="15">
      <c r="A936" s="115" t="s">
        <v>1286</v>
      </c>
      <c r="B936" s="113">
        <v>2</v>
      </c>
      <c r="C936" s="117">
        <v>0.0004973027476266211</v>
      </c>
      <c r="D936" s="113" t="s">
        <v>1344</v>
      </c>
      <c r="E936" s="113" t="b">
        <v>0</v>
      </c>
      <c r="F936" s="113" t="b">
        <v>0</v>
      </c>
      <c r="G936" s="113" t="b">
        <v>0</v>
      </c>
    </row>
    <row r="937" spans="1:7" ht="15">
      <c r="A937" s="115" t="s">
        <v>1287</v>
      </c>
      <c r="B937" s="113">
        <v>2</v>
      </c>
      <c r="C937" s="117">
        <v>0.00039871751898277596</v>
      </c>
      <c r="D937" s="113" t="s">
        <v>1344</v>
      </c>
      <c r="E937" s="113" t="b">
        <v>0</v>
      </c>
      <c r="F937" s="113" t="b">
        <v>0</v>
      </c>
      <c r="G937" s="113" t="b">
        <v>0</v>
      </c>
    </row>
    <row r="938" spans="1:7" ht="15">
      <c r="A938" s="115" t="s">
        <v>1288</v>
      </c>
      <c r="B938" s="113">
        <v>2</v>
      </c>
      <c r="C938" s="117">
        <v>0.00039871751898277596</v>
      </c>
      <c r="D938" s="113" t="s">
        <v>1344</v>
      </c>
      <c r="E938" s="113" t="b">
        <v>0</v>
      </c>
      <c r="F938" s="113" t="b">
        <v>0</v>
      </c>
      <c r="G938" s="113" t="b">
        <v>0</v>
      </c>
    </row>
    <row r="939" spans="1:7" ht="15">
      <c r="A939" s="115" t="s">
        <v>1289</v>
      </c>
      <c r="B939" s="113">
        <v>2</v>
      </c>
      <c r="C939" s="117">
        <v>0.00039871751898277596</v>
      </c>
      <c r="D939" s="113" t="s">
        <v>1344</v>
      </c>
      <c r="E939" s="113" t="b">
        <v>0</v>
      </c>
      <c r="F939" s="113" t="b">
        <v>0</v>
      </c>
      <c r="G939" s="113" t="b">
        <v>0</v>
      </c>
    </row>
    <row r="940" spans="1:7" ht="15">
      <c r="A940" s="115" t="s">
        <v>1290</v>
      </c>
      <c r="B940" s="113">
        <v>2</v>
      </c>
      <c r="C940" s="117">
        <v>0.00039871751898277596</v>
      </c>
      <c r="D940" s="113" t="s">
        <v>1344</v>
      </c>
      <c r="E940" s="113" t="b">
        <v>0</v>
      </c>
      <c r="F940" s="113" t="b">
        <v>0</v>
      </c>
      <c r="G940" s="113" t="b">
        <v>0</v>
      </c>
    </row>
    <row r="941" spans="1:7" ht="15">
      <c r="A941" s="115" t="s">
        <v>1291</v>
      </c>
      <c r="B941" s="113">
        <v>2</v>
      </c>
      <c r="C941" s="117">
        <v>0.00039871751898277596</v>
      </c>
      <c r="D941" s="113" t="s">
        <v>1344</v>
      </c>
      <c r="E941" s="113" t="b">
        <v>0</v>
      </c>
      <c r="F941" s="113" t="b">
        <v>0</v>
      </c>
      <c r="G941" s="113" t="b">
        <v>0</v>
      </c>
    </row>
    <row r="942" spans="1:7" ht="15">
      <c r="A942" s="115" t="s">
        <v>1292</v>
      </c>
      <c r="B942" s="113">
        <v>2</v>
      </c>
      <c r="C942" s="117">
        <v>0.00039871751898277596</v>
      </c>
      <c r="D942" s="113" t="s">
        <v>1344</v>
      </c>
      <c r="E942" s="113" t="b">
        <v>0</v>
      </c>
      <c r="F942" s="113" t="b">
        <v>0</v>
      </c>
      <c r="G942" s="113" t="b">
        <v>0</v>
      </c>
    </row>
    <row r="943" spans="1:7" ht="15">
      <c r="A943" s="115" t="s">
        <v>1293</v>
      </c>
      <c r="B943" s="113">
        <v>2</v>
      </c>
      <c r="C943" s="117">
        <v>0.00039871751898277596</v>
      </c>
      <c r="D943" s="113" t="s">
        <v>1344</v>
      </c>
      <c r="E943" s="113" t="b">
        <v>0</v>
      </c>
      <c r="F943" s="113" t="b">
        <v>0</v>
      </c>
      <c r="G943" s="113" t="b">
        <v>0</v>
      </c>
    </row>
    <row r="944" spans="1:7" ht="15">
      <c r="A944" s="115" t="s">
        <v>1294</v>
      </c>
      <c r="B944" s="113">
        <v>2</v>
      </c>
      <c r="C944" s="117">
        <v>0.00039871751898277596</v>
      </c>
      <c r="D944" s="113" t="s">
        <v>1344</v>
      </c>
      <c r="E944" s="113" t="b">
        <v>0</v>
      </c>
      <c r="F944" s="113" t="b">
        <v>0</v>
      </c>
      <c r="G944" s="113" t="b">
        <v>0</v>
      </c>
    </row>
    <row r="945" spans="1:7" ht="15">
      <c r="A945" s="115" t="s">
        <v>1295</v>
      </c>
      <c r="B945" s="113">
        <v>2</v>
      </c>
      <c r="C945" s="117">
        <v>0.00039871751898277596</v>
      </c>
      <c r="D945" s="113" t="s">
        <v>1344</v>
      </c>
      <c r="E945" s="113" t="b">
        <v>0</v>
      </c>
      <c r="F945" s="113" t="b">
        <v>0</v>
      </c>
      <c r="G945" s="113" t="b">
        <v>0</v>
      </c>
    </row>
    <row r="946" spans="1:7" ht="15">
      <c r="A946" s="115" t="s">
        <v>1296</v>
      </c>
      <c r="B946" s="113">
        <v>2</v>
      </c>
      <c r="C946" s="117">
        <v>0.00039871751898277596</v>
      </c>
      <c r="D946" s="113" t="s">
        <v>1344</v>
      </c>
      <c r="E946" s="113" t="b">
        <v>0</v>
      </c>
      <c r="F946" s="113" t="b">
        <v>0</v>
      </c>
      <c r="G946" s="113" t="b">
        <v>0</v>
      </c>
    </row>
    <row r="947" spans="1:7" ht="15">
      <c r="A947" s="115" t="s">
        <v>1297</v>
      </c>
      <c r="B947" s="113">
        <v>2</v>
      </c>
      <c r="C947" s="117">
        <v>0.0004973027476266211</v>
      </c>
      <c r="D947" s="113" t="s">
        <v>1344</v>
      </c>
      <c r="E947" s="113" t="b">
        <v>0</v>
      </c>
      <c r="F947" s="113" t="b">
        <v>0</v>
      </c>
      <c r="G947" s="113" t="b">
        <v>0</v>
      </c>
    </row>
    <row r="948" spans="1:7" ht="15">
      <c r="A948" s="115" t="s">
        <v>1298</v>
      </c>
      <c r="B948" s="113">
        <v>2</v>
      </c>
      <c r="C948" s="117">
        <v>0.00039871751898277596</v>
      </c>
      <c r="D948" s="113" t="s">
        <v>1344</v>
      </c>
      <c r="E948" s="113" t="b">
        <v>0</v>
      </c>
      <c r="F948" s="113" t="b">
        <v>0</v>
      </c>
      <c r="G948" s="113" t="b">
        <v>0</v>
      </c>
    </row>
    <row r="949" spans="1:7" ht="15">
      <c r="A949" s="115" t="s">
        <v>1299</v>
      </c>
      <c r="B949" s="113">
        <v>2</v>
      </c>
      <c r="C949" s="117">
        <v>0.00039871751898277596</v>
      </c>
      <c r="D949" s="113" t="s">
        <v>1344</v>
      </c>
      <c r="E949" s="113" t="b">
        <v>0</v>
      </c>
      <c r="F949" s="113" t="b">
        <v>0</v>
      </c>
      <c r="G949" s="113" t="b">
        <v>0</v>
      </c>
    </row>
    <row r="950" spans="1:7" ht="15">
      <c r="A950" s="115" t="s">
        <v>1300</v>
      </c>
      <c r="B950" s="113">
        <v>2</v>
      </c>
      <c r="C950" s="117">
        <v>0.0004973027476266211</v>
      </c>
      <c r="D950" s="113" t="s">
        <v>1344</v>
      </c>
      <c r="E950" s="113" t="b">
        <v>0</v>
      </c>
      <c r="F950" s="113" t="b">
        <v>0</v>
      </c>
      <c r="G950" s="113" t="b">
        <v>0</v>
      </c>
    </row>
    <row r="951" spans="1:7" ht="15">
      <c r="A951" s="115" t="s">
        <v>1301</v>
      </c>
      <c r="B951" s="113">
        <v>2</v>
      </c>
      <c r="C951" s="117">
        <v>0.0004973027476266211</v>
      </c>
      <c r="D951" s="113" t="s">
        <v>1344</v>
      </c>
      <c r="E951" s="113" t="b">
        <v>0</v>
      </c>
      <c r="F951" s="113" t="b">
        <v>0</v>
      </c>
      <c r="G951" s="113" t="b">
        <v>0</v>
      </c>
    </row>
    <row r="952" spans="1:7" ht="15">
      <c r="A952" s="115" t="s">
        <v>1302</v>
      </c>
      <c r="B952" s="113">
        <v>2</v>
      </c>
      <c r="C952" s="117">
        <v>0.0004973027476266211</v>
      </c>
      <c r="D952" s="113" t="s">
        <v>1344</v>
      </c>
      <c r="E952" s="113" t="b">
        <v>1</v>
      </c>
      <c r="F952" s="113" t="b">
        <v>0</v>
      </c>
      <c r="G952" s="113" t="b">
        <v>0</v>
      </c>
    </row>
    <row r="953" spans="1:7" ht="15">
      <c r="A953" s="115" t="s">
        <v>1303</v>
      </c>
      <c r="B953" s="113">
        <v>2</v>
      </c>
      <c r="C953" s="117">
        <v>0.00039871751898277596</v>
      </c>
      <c r="D953" s="113" t="s">
        <v>1344</v>
      </c>
      <c r="E953" s="113" t="b">
        <v>0</v>
      </c>
      <c r="F953" s="113" t="b">
        <v>0</v>
      </c>
      <c r="G953" s="113" t="b">
        <v>0</v>
      </c>
    </row>
    <row r="954" spans="1:7" ht="15">
      <c r="A954" s="115" t="s">
        <v>1304</v>
      </c>
      <c r="B954" s="113">
        <v>2</v>
      </c>
      <c r="C954" s="117">
        <v>0.00039871751898277596</v>
      </c>
      <c r="D954" s="113" t="s">
        <v>1344</v>
      </c>
      <c r="E954" s="113" t="b">
        <v>0</v>
      </c>
      <c r="F954" s="113" t="b">
        <v>0</v>
      </c>
      <c r="G954" s="113" t="b">
        <v>0</v>
      </c>
    </row>
    <row r="955" spans="1:7" ht="15">
      <c r="A955" s="115" t="s">
        <v>1305</v>
      </c>
      <c r="B955" s="113">
        <v>2</v>
      </c>
      <c r="C955" s="117">
        <v>0.0004973027476266211</v>
      </c>
      <c r="D955" s="113" t="s">
        <v>1344</v>
      </c>
      <c r="E955" s="113" t="b">
        <v>0</v>
      </c>
      <c r="F955" s="113" t="b">
        <v>0</v>
      </c>
      <c r="G955" s="113" t="b">
        <v>0</v>
      </c>
    </row>
    <row r="956" spans="1:7" ht="15">
      <c r="A956" s="115" t="s">
        <v>1306</v>
      </c>
      <c r="B956" s="113">
        <v>2</v>
      </c>
      <c r="C956" s="117">
        <v>0.00039871751898277596</v>
      </c>
      <c r="D956" s="113" t="s">
        <v>1344</v>
      </c>
      <c r="E956" s="113" t="b">
        <v>0</v>
      </c>
      <c r="F956" s="113" t="b">
        <v>0</v>
      </c>
      <c r="G956" s="113" t="b">
        <v>0</v>
      </c>
    </row>
    <row r="957" spans="1:7" ht="15">
      <c r="A957" s="115" t="s">
        <v>1307</v>
      </c>
      <c r="B957" s="113">
        <v>2</v>
      </c>
      <c r="C957" s="117">
        <v>0.00039871751898277596</v>
      </c>
      <c r="D957" s="113" t="s">
        <v>1344</v>
      </c>
      <c r="E957" s="113" t="b">
        <v>0</v>
      </c>
      <c r="F957" s="113" t="b">
        <v>0</v>
      </c>
      <c r="G957" s="113" t="b">
        <v>0</v>
      </c>
    </row>
    <row r="958" spans="1:7" ht="15">
      <c r="A958" s="115" t="s">
        <v>1308</v>
      </c>
      <c r="B958" s="113">
        <v>2</v>
      </c>
      <c r="C958" s="117">
        <v>0.0004973027476266211</v>
      </c>
      <c r="D958" s="113" t="s">
        <v>1344</v>
      </c>
      <c r="E958" s="113" t="b">
        <v>0</v>
      </c>
      <c r="F958" s="113" t="b">
        <v>0</v>
      </c>
      <c r="G958" s="113" t="b">
        <v>0</v>
      </c>
    </row>
    <row r="959" spans="1:7" ht="15">
      <c r="A959" s="115" t="s">
        <v>1309</v>
      </c>
      <c r="B959" s="113">
        <v>2</v>
      </c>
      <c r="C959" s="117">
        <v>0.0004973027476266211</v>
      </c>
      <c r="D959" s="113" t="s">
        <v>1344</v>
      </c>
      <c r="E959" s="113" t="b">
        <v>1</v>
      </c>
      <c r="F959" s="113" t="b">
        <v>0</v>
      </c>
      <c r="G959" s="113" t="b">
        <v>0</v>
      </c>
    </row>
    <row r="960" spans="1:7" ht="15">
      <c r="A960" s="115" t="s">
        <v>1310</v>
      </c>
      <c r="B960" s="113">
        <v>2</v>
      </c>
      <c r="C960" s="117">
        <v>0.0004973027476266211</v>
      </c>
      <c r="D960" s="113" t="s">
        <v>1344</v>
      </c>
      <c r="E960" s="113" t="b">
        <v>0</v>
      </c>
      <c r="F960" s="113" t="b">
        <v>0</v>
      </c>
      <c r="G960" s="113" t="b">
        <v>0</v>
      </c>
    </row>
    <row r="961" spans="1:7" ht="15">
      <c r="A961" s="115" t="s">
        <v>1311</v>
      </c>
      <c r="B961" s="113">
        <v>2</v>
      </c>
      <c r="C961" s="117">
        <v>0.0004973027476266211</v>
      </c>
      <c r="D961" s="113" t="s">
        <v>1344</v>
      </c>
      <c r="E961" s="113" t="b">
        <v>0</v>
      </c>
      <c r="F961" s="113" t="b">
        <v>0</v>
      </c>
      <c r="G961" s="113" t="b">
        <v>0</v>
      </c>
    </row>
    <row r="962" spans="1:7" ht="15">
      <c r="A962" s="115" t="s">
        <v>1312</v>
      </c>
      <c r="B962" s="113">
        <v>2</v>
      </c>
      <c r="C962" s="117">
        <v>0.0004973027476266211</v>
      </c>
      <c r="D962" s="113" t="s">
        <v>1344</v>
      </c>
      <c r="E962" s="113" t="b">
        <v>0</v>
      </c>
      <c r="F962" s="113" t="b">
        <v>0</v>
      </c>
      <c r="G962" s="113" t="b">
        <v>0</v>
      </c>
    </row>
    <row r="963" spans="1:7" ht="15">
      <c r="A963" s="115" t="s">
        <v>1313</v>
      </c>
      <c r="B963" s="113">
        <v>2</v>
      </c>
      <c r="C963" s="117">
        <v>0.00039871751898277596</v>
      </c>
      <c r="D963" s="113" t="s">
        <v>1344</v>
      </c>
      <c r="E963" s="113" t="b">
        <v>0</v>
      </c>
      <c r="F963" s="113" t="b">
        <v>0</v>
      </c>
      <c r="G963" s="113" t="b">
        <v>0</v>
      </c>
    </row>
    <row r="964" spans="1:7" ht="15">
      <c r="A964" s="115" t="s">
        <v>1314</v>
      </c>
      <c r="B964" s="113">
        <v>2</v>
      </c>
      <c r="C964" s="117">
        <v>0.0004973027476266211</v>
      </c>
      <c r="D964" s="113" t="s">
        <v>1344</v>
      </c>
      <c r="E964" s="113" t="b">
        <v>0</v>
      </c>
      <c r="F964" s="113" t="b">
        <v>0</v>
      </c>
      <c r="G964" s="113" t="b">
        <v>0</v>
      </c>
    </row>
    <row r="965" spans="1:7" ht="15">
      <c r="A965" s="115" t="s">
        <v>1315</v>
      </c>
      <c r="B965" s="113">
        <v>2</v>
      </c>
      <c r="C965" s="117">
        <v>0.00039871751898277596</v>
      </c>
      <c r="D965" s="113" t="s">
        <v>1344</v>
      </c>
      <c r="E965" s="113" t="b">
        <v>0</v>
      </c>
      <c r="F965" s="113" t="b">
        <v>0</v>
      </c>
      <c r="G965" s="113" t="b">
        <v>0</v>
      </c>
    </row>
    <row r="966" spans="1:7" ht="15">
      <c r="A966" s="115" t="s">
        <v>1316</v>
      </c>
      <c r="B966" s="113">
        <v>2</v>
      </c>
      <c r="C966" s="117">
        <v>0.00039871751898277596</v>
      </c>
      <c r="D966" s="113" t="s">
        <v>1344</v>
      </c>
      <c r="E966" s="113" t="b">
        <v>0</v>
      </c>
      <c r="F966" s="113" t="b">
        <v>0</v>
      </c>
      <c r="G966" s="113" t="b">
        <v>0</v>
      </c>
    </row>
    <row r="967" spans="1:7" ht="15">
      <c r="A967" s="115" t="s">
        <v>1317</v>
      </c>
      <c r="B967" s="113">
        <v>2</v>
      </c>
      <c r="C967" s="117">
        <v>0.0004973027476266211</v>
      </c>
      <c r="D967" s="113" t="s">
        <v>1344</v>
      </c>
      <c r="E967" s="113" t="b">
        <v>0</v>
      </c>
      <c r="F967" s="113" t="b">
        <v>0</v>
      </c>
      <c r="G967" s="113" t="b">
        <v>0</v>
      </c>
    </row>
    <row r="968" spans="1:7" ht="15">
      <c r="A968" s="115" t="s">
        <v>1318</v>
      </c>
      <c r="B968" s="113">
        <v>2</v>
      </c>
      <c r="C968" s="117">
        <v>0.0004973027476266211</v>
      </c>
      <c r="D968" s="113" t="s">
        <v>1344</v>
      </c>
      <c r="E968" s="113" t="b">
        <v>0</v>
      </c>
      <c r="F968" s="113" t="b">
        <v>0</v>
      </c>
      <c r="G968" s="113" t="b">
        <v>0</v>
      </c>
    </row>
    <row r="969" spans="1:7" ht="15">
      <c r="A969" s="115" t="s">
        <v>1319</v>
      </c>
      <c r="B969" s="113">
        <v>2</v>
      </c>
      <c r="C969" s="117">
        <v>0.00039871751898277596</v>
      </c>
      <c r="D969" s="113" t="s">
        <v>1344</v>
      </c>
      <c r="E969" s="113" t="b">
        <v>0</v>
      </c>
      <c r="F969" s="113" t="b">
        <v>0</v>
      </c>
      <c r="G969" s="113" t="b">
        <v>0</v>
      </c>
    </row>
    <row r="970" spans="1:7" ht="15">
      <c r="A970" s="115" t="s">
        <v>1320</v>
      </c>
      <c r="B970" s="113">
        <v>2</v>
      </c>
      <c r="C970" s="117">
        <v>0.00039871751898277596</v>
      </c>
      <c r="D970" s="113" t="s">
        <v>1344</v>
      </c>
      <c r="E970" s="113" t="b">
        <v>0</v>
      </c>
      <c r="F970" s="113" t="b">
        <v>0</v>
      </c>
      <c r="G970" s="113" t="b">
        <v>0</v>
      </c>
    </row>
    <row r="971" spans="1:7" ht="15">
      <c r="A971" s="115" t="s">
        <v>1321</v>
      </c>
      <c r="B971" s="113">
        <v>2</v>
      </c>
      <c r="C971" s="117">
        <v>0.00039871751898277596</v>
      </c>
      <c r="D971" s="113" t="s">
        <v>1344</v>
      </c>
      <c r="E971" s="113" t="b">
        <v>0</v>
      </c>
      <c r="F971" s="113" t="b">
        <v>0</v>
      </c>
      <c r="G971" s="113" t="b">
        <v>0</v>
      </c>
    </row>
    <row r="972" spans="1:7" ht="15">
      <c r="A972" s="115" t="s">
        <v>1322</v>
      </c>
      <c r="B972" s="113">
        <v>2</v>
      </c>
      <c r="C972" s="117">
        <v>0.00039871751898277596</v>
      </c>
      <c r="D972" s="113" t="s">
        <v>1344</v>
      </c>
      <c r="E972" s="113" t="b">
        <v>0</v>
      </c>
      <c r="F972" s="113" t="b">
        <v>0</v>
      </c>
      <c r="G972" s="113" t="b">
        <v>0</v>
      </c>
    </row>
    <row r="973" spans="1:7" ht="15">
      <c r="A973" s="115" t="s">
        <v>1323</v>
      </c>
      <c r="B973" s="113">
        <v>2</v>
      </c>
      <c r="C973" s="117">
        <v>0.0004973027476266211</v>
      </c>
      <c r="D973" s="113" t="s">
        <v>1344</v>
      </c>
      <c r="E973" s="113" t="b">
        <v>0</v>
      </c>
      <c r="F973" s="113" t="b">
        <v>0</v>
      </c>
      <c r="G973" s="113" t="b">
        <v>0</v>
      </c>
    </row>
    <row r="974" spans="1:7" ht="15">
      <c r="A974" s="115" t="s">
        <v>1324</v>
      </c>
      <c r="B974" s="113">
        <v>2</v>
      </c>
      <c r="C974" s="117">
        <v>0.0004973027476266211</v>
      </c>
      <c r="D974" s="113" t="s">
        <v>1344</v>
      </c>
      <c r="E974" s="113" t="b">
        <v>0</v>
      </c>
      <c r="F974" s="113" t="b">
        <v>0</v>
      </c>
      <c r="G974" s="113" t="b">
        <v>0</v>
      </c>
    </row>
    <row r="975" spans="1:7" ht="15">
      <c r="A975" s="115" t="s">
        <v>1325</v>
      </c>
      <c r="B975" s="113">
        <v>2</v>
      </c>
      <c r="C975" s="117">
        <v>0.00039871751898277596</v>
      </c>
      <c r="D975" s="113" t="s">
        <v>1344</v>
      </c>
      <c r="E975" s="113" t="b">
        <v>0</v>
      </c>
      <c r="F975" s="113" t="b">
        <v>0</v>
      </c>
      <c r="G975" s="113" t="b">
        <v>0</v>
      </c>
    </row>
    <row r="976" spans="1:7" ht="15">
      <c r="A976" s="115" t="s">
        <v>1326</v>
      </c>
      <c r="B976" s="113">
        <v>2</v>
      </c>
      <c r="C976" s="117">
        <v>0.00039871751898277596</v>
      </c>
      <c r="D976" s="113" t="s">
        <v>1344</v>
      </c>
      <c r="E976" s="113" t="b">
        <v>0</v>
      </c>
      <c r="F976" s="113" t="b">
        <v>0</v>
      </c>
      <c r="G976" s="113" t="b">
        <v>0</v>
      </c>
    </row>
    <row r="977" spans="1:7" ht="15">
      <c r="A977" s="115" t="s">
        <v>1327</v>
      </c>
      <c r="B977" s="113">
        <v>2</v>
      </c>
      <c r="C977" s="117">
        <v>0.0004973027476266211</v>
      </c>
      <c r="D977" s="113" t="s">
        <v>1344</v>
      </c>
      <c r="E977" s="113" t="b">
        <v>0</v>
      </c>
      <c r="F977" s="113" t="b">
        <v>0</v>
      </c>
      <c r="G977" s="113" t="b">
        <v>0</v>
      </c>
    </row>
    <row r="978" spans="1:7" ht="15">
      <c r="A978" s="115" t="s">
        <v>1328</v>
      </c>
      <c r="B978" s="113">
        <v>2</v>
      </c>
      <c r="C978" s="117">
        <v>0.0004973027476266211</v>
      </c>
      <c r="D978" s="113" t="s">
        <v>1344</v>
      </c>
      <c r="E978" s="113" t="b">
        <v>0</v>
      </c>
      <c r="F978" s="113" t="b">
        <v>0</v>
      </c>
      <c r="G978" s="113" t="b">
        <v>0</v>
      </c>
    </row>
    <row r="979" spans="1:7" ht="15">
      <c r="A979" s="115" t="s">
        <v>1329</v>
      </c>
      <c r="B979" s="113">
        <v>2</v>
      </c>
      <c r="C979" s="117">
        <v>0.0004973027476266211</v>
      </c>
      <c r="D979" s="113" t="s">
        <v>1344</v>
      </c>
      <c r="E979" s="113" t="b">
        <v>0</v>
      </c>
      <c r="F979" s="113" t="b">
        <v>0</v>
      </c>
      <c r="G979" s="113" t="b">
        <v>0</v>
      </c>
    </row>
    <row r="980" spans="1:7" ht="15">
      <c r="A980" s="115" t="s">
        <v>1330</v>
      </c>
      <c r="B980" s="113">
        <v>2</v>
      </c>
      <c r="C980" s="117">
        <v>0.0004973027476266211</v>
      </c>
      <c r="D980" s="113" t="s">
        <v>1344</v>
      </c>
      <c r="E980" s="113" t="b">
        <v>0</v>
      </c>
      <c r="F980" s="113" t="b">
        <v>0</v>
      </c>
      <c r="G980" s="113" t="b">
        <v>0</v>
      </c>
    </row>
    <row r="981" spans="1:7" ht="15">
      <c r="A981" s="115" t="s">
        <v>1331</v>
      </c>
      <c r="B981" s="113">
        <v>2</v>
      </c>
      <c r="C981" s="117">
        <v>0.0004973027476266211</v>
      </c>
      <c r="D981" s="113" t="s">
        <v>1344</v>
      </c>
      <c r="E981" s="113" t="b">
        <v>0</v>
      </c>
      <c r="F981" s="113" t="b">
        <v>0</v>
      </c>
      <c r="G981" s="113" t="b">
        <v>0</v>
      </c>
    </row>
    <row r="982" spans="1:7" ht="15">
      <c r="A982" s="115" t="s">
        <v>1332</v>
      </c>
      <c r="B982" s="113">
        <v>2</v>
      </c>
      <c r="C982" s="117">
        <v>0.0004973027476266211</v>
      </c>
      <c r="D982" s="113" t="s">
        <v>1344</v>
      </c>
      <c r="E982" s="113" t="b">
        <v>0</v>
      </c>
      <c r="F982" s="113" t="b">
        <v>0</v>
      </c>
      <c r="G982" s="113" t="b">
        <v>0</v>
      </c>
    </row>
    <row r="983" spans="1:7" ht="15">
      <c r="A983" s="115" t="s">
        <v>1333</v>
      </c>
      <c r="B983" s="113">
        <v>2</v>
      </c>
      <c r="C983" s="117">
        <v>0.0004973027476266211</v>
      </c>
      <c r="D983" s="113" t="s">
        <v>1344</v>
      </c>
      <c r="E983" s="113" t="b">
        <v>0</v>
      </c>
      <c r="F983" s="113" t="b">
        <v>0</v>
      </c>
      <c r="G983" s="113" t="b">
        <v>0</v>
      </c>
    </row>
    <row r="984" spans="1:7" ht="15">
      <c r="A984" s="115" t="s">
        <v>1334</v>
      </c>
      <c r="B984" s="113">
        <v>2</v>
      </c>
      <c r="C984" s="117">
        <v>0.0004973027476266211</v>
      </c>
      <c r="D984" s="113" t="s">
        <v>1344</v>
      </c>
      <c r="E984" s="113" t="b">
        <v>0</v>
      </c>
      <c r="F984" s="113" t="b">
        <v>0</v>
      </c>
      <c r="G984" s="113" t="b">
        <v>0</v>
      </c>
    </row>
    <row r="985" spans="1:7" ht="15">
      <c r="A985" s="115" t="s">
        <v>1335</v>
      </c>
      <c r="B985" s="113">
        <v>2</v>
      </c>
      <c r="C985" s="117">
        <v>0.0004973027476266211</v>
      </c>
      <c r="D985" s="113" t="s">
        <v>1344</v>
      </c>
      <c r="E985" s="113" t="b">
        <v>0</v>
      </c>
      <c r="F985" s="113" t="b">
        <v>0</v>
      </c>
      <c r="G985" s="113" t="b">
        <v>0</v>
      </c>
    </row>
    <row r="986" spans="1:7" ht="15">
      <c r="A986" s="115" t="s">
        <v>1336</v>
      </c>
      <c r="B986" s="113">
        <v>2</v>
      </c>
      <c r="C986" s="117">
        <v>0.0004973027476266211</v>
      </c>
      <c r="D986" s="113" t="s">
        <v>1344</v>
      </c>
      <c r="E986" s="113" t="b">
        <v>0</v>
      </c>
      <c r="F986" s="113" t="b">
        <v>0</v>
      </c>
      <c r="G986" s="113" t="b">
        <v>0</v>
      </c>
    </row>
    <row r="987" spans="1:7" ht="15">
      <c r="A987" s="115" t="s">
        <v>1337</v>
      </c>
      <c r="B987" s="113">
        <v>2</v>
      </c>
      <c r="C987" s="117">
        <v>0.0004973027476266211</v>
      </c>
      <c r="D987" s="113" t="s">
        <v>1344</v>
      </c>
      <c r="E987" s="113" t="b">
        <v>0</v>
      </c>
      <c r="F987" s="113" t="b">
        <v>0</v>
      </c>
      <c r="G987" s="113" t="b">
        <v>0</v>
      </c>
    </row>
    <row r="988" spans="1:7" ht="15">
      <c r="A988" s="115" t="s">
        <v>1338</v>
      </c>
      <c r="B988" s="113">
        <v>2</v>
      </c>
      <c r="C988" s="117">
        <v>0.0004973027476266211</v>
      </c>
      <c r="D988" s="113" t="s">
        <v>1344</v>
      </c>
      <c r="E988" s="113" t="b">
        <v>0</v>
      </c>
      <c r="F988" s="113" t="b">
        <v>0</v>
      </c>
      <c r="G988" s="113" t="b">
        <v>0</v>
      </c>
    </row>
    <row r="989" spans="1:7" ht="15">
      <c r="A989" s="115" t="s">
        <v>374</v>
      </c>
      <c r="B989" s="113">
        <v>23</v>
      </c>
      <c r="C989" s="117">
        <v>0.00561237802505018</v>
      </c>
      <c r="D989" s="113" t="s">
        <v>342</v>
      </c>
      <c r="E989" s="113" t="b">
        <v>0</v>
      </c>
      <c r="F989" s="113" t="b">
        <v>0</v>
      </c>
      <c r="G989" s="113" t="b">
        <v>0</v>
      </c>
    </row>
    <row r="990" spans="1:7" ht="15">
      <c r="A990" s="115" t="s">
        <v>380</v>
      </c>
      <c r="B990" s="113">
        <v>23</v>
      </c>
      <c r="C990" s="117">
        <v>0.00561237802505018</v>
      </c>
      <c r="D990" s="113" t="s">
        <v>342</v>
      </c>
      <c r="E990" s="113" t="b">
        <v>0</v>
      </c>
      <c r="F990" s="113" t="b">
        <v>0</v>
      </c>
      <c r="G990" s="113" t="b">
        <v>0</v>
      </c>
    </row>
    <row r="991" spans="1:7" ht="15">
      <c r="A991" s="115" t="s">
        <v>397</v>
      </c>
      <c r="B991" s="113">
        <v>16</v>
      </c>
      <c r="C991" s="117">
        <v>0.0039042629739479513</v>
      </c>
      <c r="D991" s="113" t="s">
        <v>342</v>
      </c>
      <c r="E991" s="113" t="b">
        <v>0</v>
      </c>
      <c r="F991" s="113" t="b">
        <v>0</v>
      </c>
      <c r="G991" s="113" t="b">
        <v>0</v>
      </c>
    </row>
    <row r="992" spans="1:7" ht="15">
      <c r="A992" s="115" t="s">
        <v>387</v>
      </c>
      <c r="B992" s="113">
        <v>15</v>
      </c>
      <c r="C992" s="117">
        <v>0.0036602465380762045</v>
      </c>
      <c r="D992" s="113" t="s">
        <v>342</v>
      </c>
      <c r="E992" s="113" t="b">
        <v>0</v>
      </c>
      <c r="F992" s="113" t="b">
        <v>0</v>
      </c>
      <c r="G992" s="113" t="b">
        <v>0</v>
      </c>
    </row>
    <row r="993" spans="1:7" ht="15">
      <c r="A993" s="115" t="s">
        <v>407</v>
      </c>
      <c r="B993" s="113">
        <v>14</v>
      </c>
      <c r="C993" s="117">
        <v>0.002256321406901938</v>
      </c>
      <c r="D993" s="113" t="s">
        <v>342</v>
      </c>
      <c r="E993" s="113" t="b">
        <v>0</v>
      </c>
      <c r="F993" s="113" t="b">
        <v>0</v>
      </c>
      <c r="G993" s="113" t="b">
        <v>0</v>
      </c>
    </row>
    <row r="994" spans="1:7" ht="15">
      <c r="A994" s="115" t="s">
        <v>367</v>
      </c>
      <c r="B994" s="113">
        <v>13</v>
      </c>
      <c r="C994" s="117">
        <v>0.004690241761640308</v>
      </c>
      <c r="D994" s="113" t="s">
        <v>342</v>
      </c>
      <c r="E994" s="113" t="b">
        <v>1</v>
      </c>
      <c r="F994" s="113" t="b">
        <v>0</v>
      </c>
      <c r="G994" s="113" t="b">
        <v>0</v>
      </c>
    </row>
    <row r="995" spans="1:7" ht="15">
      <c r="A995" s="115" t="s">
        <v>417</v>
      </c>
      <c r="B995" s="113">
        <v>13</v>
      </c>
      <c r="C995" s="117">
        <v>0.0031722136663327105</v>
      </c>
      <c r="D995" s="113" t="s">
        <v>342</v>
      </c>
      <c r="E995" s="113" t="b">
        <v>0</v>
      </c>
      <c r="F995" s="113" t="b">
        <v>0</v>
      </c>
      <c r="G995" s="113" t="b">
        <v>0</v>
      </c>
    </row>
    <row r="996" spans="1:7" ht="15">
      <c r="A996" s="115" t="s">
        <v>366</v>
      </c>
      <c r="B996" s="113">
        <v>11</v>
      </c>
      <c r="C996" s="117">
        <v>0.003968666106003337</v>
      </c>
      <c r="D996" s="113" t="s">
        <v>342</v>
      </c>
      <c r="E996" s="113" t="b">
        <v>0</v>
      </c>
      <c r="F996" s="113" t="b">
        <v>0</v>
      </c>
      <c r="G996" s="113" t="b">
        <v>0</v>
      </c>
    </row>
    <row r="997" spans="1:7" ht="15">
      <c r="A997" s="115" t="s">
        <v>408</v>
      </c>
      <c r="B997" s="113">
        <v>11</v>
      </c>
      <c r="C997" s="117">
        <v>0.003968666106003337</v>
      </c>
      <c r="D997" s="113" t="s">
        <v>342</v>
      </c>
      <c r="E997" s="113" t="b">
        <v>0</v>
      </c>
      <c r="F997" s="113" t="b">
        <v>0</v>
      </c>
      <c r="G997" s="113" t="b">
        <v>0</v>
      </c>
    </row>
    <row r="998" spans="1:7" ht="15">
      <c r="A998" s="115" t="s">
        <v>381</v>
      </c>
      <c r="B998" s="113">
        <v>10</v>
      </c>
      <c r="C998" s="117">
        <v>0.0024401643587174697</v>
      </c>
      <c r="D998" s="113" t="s">
        <v>342</v>
      </c>
      <c r="E998" s="113" t="b">
        <v>1</v>
      </c>
      <c r="F998" s="113" t="b">
        <v>0</v>
      </c>
      <c r="G998" s="113" t="b">
        <v>0</v>
      </c>
    </row>
    <row r="999" spans="1:7" ht="15">
      <c r="A999" s="115" t="s">
        <v>445</v>
      </c>
      <c r="B999" s="113">
        <v>10</v>
      </c>
      <c r="C999" s="117">
        <v>0.003607878278184852</v>
      </c>
      <c r="D999" s="113" t="s">
        <v>342</v>
      </c>
      <c r="E999" s="113" t="b">
        <v>0</v>
      </c>
      <c r="F999" s="113" t="b">
        <v>0</v>
      </c>
      <c r="G999" s="113" t="b">
        <v>0</v>
      </c>
    </row>
    <row r="1000" spans="1:7" ht="15">
      <c r="A1000" s="115" t="s">
        <v>456</v>
      </c>
      <c r="B1000" s="113">
        <v>9</v>
      </c>
      <c r="C1000" s="117">
        <v>0.005043688567724344</v>
      </c>
      <c r="D1000" s="113" t="s">
        <v>342</v>
      </c>
      <c r="E1000" s="113" t="b">
        <v>0</v>
      </c>
      <c r="F1000" s="113" t="b">
        <v>0</v>
      </c>
      <c r="G1000" s="113" t="b">
        <v>0</v>
      </c>
    </row>
    <row r="1001" spans="1:7" ht="15">
      <c r="A1001" s="115" t="s">
        <v>375</v>
      </c>
      <c r="B1001" s="113">
        <v>9</v>
      </c>
      <c r="C1001" s="117">
        <v>0.005043688567724344</v>
      </c>
      <c r="D1001" s="113" t="s">
        <v>342</v>
      </c>
      <c r="E1001" s="113" t="b">
        <v>1</v>
      </c>
      <c r="F1001" s="113" t="b">
        <v>0</v>
      </c>
      <c r="G1001" s="113" t="b">
        <v>0</v>
      </c>
    </row>
    <row r="1002" spans="1:7" ht="15">
      <c r="A1002" s="115" t="s">
        <v>386</v>
      </c>
      <c r="B1002" s="113">
        <v>9</v>
      </c>
      <c r="C1002" s="117">
        <v>0.0021961479228457224</v>
      </c>
      <c r="D1002" s="113" t="s">
        <v>342</v>
      </c>
      <c r="E1002" s="113" t="b">
        <v>0</v>
      </c>
      <c r="F1002" s="113" t="b">
        <v>0</v>
      </c>
      <c r="G1002" s="113" t="b">
        <v>0</v>
      </c>
    </row>
    <row r="1003" spans="1:7" ht="15">
      <c r="A1003" s="115" t="s">
        <v>394</v>
      </c>
      <c r="B1003" s="113">
        <v>8</v>
      </c>
      <c r="C1003" s="117">
        <v>0.0019521314869739756</v>
      </c>
      <c r="D1003" s="113" t="s">
        <v>342</v>
      </c>
      <c r="E1003" s="113" t="b">
        <v>0</v>
      </c>
      <c r="F1003" s="113" t="b">
        <v>0</v>
      </c>
      <c r="G1003" s="113" t="b">
        <v>0</v>
      </c>
    </row>
    <row r="1004" spans="1:7" ht="15">
      <c r="A1004" s="115" t="s">
        <v>396</v>
      </c>
      <c r="B1004" s="113">
        <v>8</v>
      </c>
      <c r="C1004" s="117">
        <v>0.000775215043385878</v>
      </c>
      <c r="D1004" s="113" t="s">
        <v>342</v>
      </c>
      <c r="E1004" s="113" t="b">
        <v>0</v>
      </c>
      <c r="F1004" s="113" t="b">
        <v>0</v>
      </c>
      <c r="G1004" s="113" t="b">
        <v>0</v>
      </c>
    </row>
    <row r="1005" spans="1:7" ht="15">
      <c r="A1005" s="115" t="s">
        <v>365</v>
      </c>
      <c r="B1005" s="113">
        <v>8</v>
      </c>
      <c r="C1005" s="117">
        <v>0.0019521314869739756</v>
      </c>
      <c r="D1005" s="113" t="s">
        <v>342</v>
      </c>
      <c r="E1005" s="113" t="b">
        <v>0</v>
      </c>
      <c r="F1005" s="113" t="b">
        <v>0</v>
      </c>
      <c r="G1005" s="113" t="b">
        <v>0</v>
      </c>
    </row>
    <row r="1006" spans="1:7" ht="15">
      <c r="A1006" s="115" t="s">
        <v>391</v>
      </c>
      <c r="B1006" s="113">
        <v>8</v>
      </c>
      <c r="C1006" s="117">
        <v>0.002886302622547881</v>
      </c>
      <c r="D1006" s="113" t="s">
        <v>342</v>
      </c>
      <c r="E1006" s="113" t="b">
        <v>0</v>
      </c>
      <c r="F1006" s="113" t="b">
        <v>0</v>
      </c>
      <c r="G1006" s="113" t="b">
        <v>0</v>
      </c>
    </row>
    <row r="1007" spans="1:7" ht="15">
      <c r="A1007" s="115" t="s">
        <v>489</v>
      </c>
      <c r="B1007" s="113">
        <v>7</v>
      </c>
      <c r="C1007" s="117">
        <v>0.0025255147947293964</v>
      </c>
      <c r="D1007" s="113" t="s">
        <v>342</v>
      </c>
      <c r="E1007" s="113" t="b">
        <v>0</v>
      </c>
      <c r="F1007" s="113" t="b">
        <v>0</v>
      </c>
      <c r="G1007" s="113" t="b">
        <v>0</v>
      </c>
    </row>
    <row r="1008" spans="1:7" ht="15">
      <c r="A1008" s="115" t="s">
        <v>409</v>
      </c>
      <c r="B1008" s="113">
        <v>7</v>
      </c>
      <c r="C1008" s="117">
        <v>0.0017081150511022289</v>
      </c>
      <c r="D1008" s="113" t="s">
        <v>342</v>
      </c>
      <c r="E1008" s="113" t="b">
        <v>0</v>
      </c>
      <c r="F1008" s="113" t="b">
        <v>0</v>
      </c>
      <c r="G1008" s="113" t="b">
        <v>0</v>
      </c>
    </row>
    <row r="1009" spans="1:7" ht="15">
      <c r="A1009" s="115" t="s">
        <v>377</v>
      </c>
      <c r="B1009" s="113">
        <v>6</v>
      </c>
      <c r="C1009" s="117">
        <v>0.0014640986152304818</v>
      </c>
      <c r="D1009" s="113" t="s">
        <v>342</v>
      </c>
      <c r="E1009" s="113" t="b">
        <v>0</v>
      </c>
      <c r="F1009" s="113" t="b">
        <v>0</v>
      </c>
      <c r="G1009" s="113" t="b">
        <v>0</v>
      </c>
    </row>
    <row r="1010" spans="1:7" ht="15">
      <c r="A1010" s="115" t="s">
        <v>370</v>
      </c>
      <c r="B1010" s="113">
        <v>6</v>
      </c>
      <c r="C1010" s="117">
        <v>0.000966994888672259</v>
      </c>
      <c r="D1010" s="113" t="s">
        <v>342</v>
      </c>
      <c r="E1010" s="113" t="b">
        <v>0</v>
      </c>
      <c r="F1010" s="113" t="b">
        <v>0</v>
      </c>
      <c r="G1010" s="113" t="b">
        <v>0</v>
      </c>
    </row>
    <row r="1011" spans="1:7" ht="15">
      <c r="A1011" s="115" t="s">
        <v>460</v>
      </c>
      <c r="B1011" s="113">
        <v>6</v>
      </c>
      <c r="C1011" s="117">
        <v>0.0014640986152304818</v>
      </c>
      <c r="D1011" s="113" t="s">
        <v>342</v>
      </c>
      <c r="E1011" s="113" t="b">
        <v>0</v>
      </c>
      <c r="F1011" s="113" t="b">
        <v>0</v>
      </c>
      <c r="G1011" s="113" t="b">
        <v>0</v>
      </c>
    </row>
    <row r="1012" spans="1:7" ht="15">
      <c r="A1012" s="115" t="s">
        <v>413</v>
      </c>
      <c r="B1012" s="113">
        <v>6</v>
      </c>
      <c r="C1012" s="117">
        <v>0.000966994888672259</v>
      </c>
      <c r="D1012" s="113" t="s">
        <v>342</v>
      </c>
      <c r="E1012" s="113" t="b">
        <v>0</v>
      </c>
      <c r="F1012" s="113" t="b">
        <v>0</v>
      </c>
      <c r="G1012" s="113" t="b">
        <v>0</v>
      </c>
    </row>
    <row r="1013" spans="1:7" ht="15">
      <c r="A1013" s="115" t="s">
        <v>446</v>
      </c>
      <c r="B1013" s="113">
        <v>6</v>
      </c>
      <c r="C1013" s="117">
        <v>0.000966994888672259</v>
      </c>
      <c r="D1013" s="113" t="s">
        <v>342</v>
      </c>
      <c r="E1013" s="113" t="b">
        <v>0</v>
      </c>
      <c r="F1013" s="113" t="b">
        <v>0</v>
      </c>
      <c r="G1013" s="113" t="b">
        <v>0</v>
      </c>
    </row>
    <row r="1014" spans="1:7" ht="15">
      <c r="A1014" s="115" t="s">
        <v>524</v>
      </c>
      <c r="B1014" s="113">
        <v>6</v>
      </c>
      <c r="C1014" s="117">
        <v>0.002164726966910911</v>
      </c>
      <c r="D1014" s="113" t="s">
        <v>342</v>
      </c>
      <c r="E1014" s="113" t="b">
        <v>0</v>
      </c>
      <c r="F1014" s="113" t="b">
        <v>0</v>
      </c>
      <c r="G1014" s="113" t="b">
        <v>0</v>
      </c>
    </row>
    <row r="1015" spans="1:7" ht="15">
      <c r="A1015" s="115" t="s">
        <v>395</v>
      </c>
      <c r="B1015" s="113">
        <v>5</v>
      </c>
      <c r="C1015" s="117">
        <v>0.0028020492042913027</v>
      </c>
      <c r="D1015" s="113" t="s">
        <v>342</v>
      </c>
      <c r="E1015" s="113" t="b">
        <v>0</v>
      </c>
      <c r="F1015" s="113" t="b">
        <v>0</v>
      </c>
      <c r="G1015" s="113" t="b">
        <v>0</v>
      </c>
    </row>
    <row r="1016" spans="1:7" ht="15">
      <c r="A1016" s="115" t="s">
        <v>364</v>
      </c>
      <c r="B1016" s="113">
        <v>5</v>
      </c>
      <c r="C1016" s="117">
        <v>0.0028020492042913027</v>
      </c>
      <c r="D1016" s="113" t="s">
        <v>342</v>
      </c>
      <c r="E1016" s="113" t="b">
        <v>0</v>
      </c>
      <c r="F1016" s="113" t="b">
        <v>0</v>
      </c>
      <c r="G1016" s="113" t="b">
        <v>0</v>
      </c>
    </row>
    <row r="1017" spans="1:7" ht="15">
      <c r="A1017" s="115" t="s">
        <v>372</v>
      </c>
      <c r="B1017" s="113">
        <v>5</v>
      </c>
      <c r="C1017" s="117">
        <v>0.0028020492042913027</v>
      </c>
      <c r="D1017" s="113" t="s">
        <v>342</v>
      </c>
      <c r="E1017" s="113" t="b">
        <v>0</v>
      </c>
      <c r="F1017" s="113" t="b">
        <v>0</v>
      </c>
      <c r="G1017" s="113" t="b">
        <v>0</v>
      </c>
    </row>
    <row r="1018" spans="1:7" ht="15">
      <c r="A1018" s="115" t="s">
        <v>384</v>
      </c>
      <c r="B1018" s="113">
        <v>5</v>
      </c>
      <c r="C1018" s="117">
        <v>0.0012200821793587348</v>
      </c>
      <c r="D1018" s="113" t="s">
        <v>342</v>
      </c>
      <c r="E1018" s="113" t="b">
        <v>0</v>
      </c>
      <c r="F1018" s="113" t="b">
        <v>0</v>
      </c>
      <c r="G1018" s="113" t="b">
        <v>0</v>
      </c>
    </row>
    <row r="1019" spans="1:7" ht="15">
      <c r="A1019" s="115" t="s">
        <v>513</v>
      </c>
      <c r="B1019" s="113">
        <v>5</v>
      </c>
      <c r="C1019" s="117">
        <v>0.001803939139092426</v>
      </c>
      <c r="D1019" s="113" t="s">
        <v>342</v>
      </c>
      <c r="E1019" s="113" t="b">
        <v>0</v>
      </c>
      <c r="F1019" s="113" t="b">
        <v>0</v>
      </c>
      <c r="G1019" s="113" t="b">
        <v>0</v>
      </c>
    </row>
    <row r="1020" spans="1:7" ht="15">
      <c r="A1020" s="115" t="s">
        <v>376</v>
      </c>
      <c r="B1020" s="113">
        <v>5</v>
      </c>
      <c r="C1020" s="117">
        <v>0.0008058290738935493</v>
      </c>
      <c r="D1020" s="113" t="s">
        <v>342</v>
      </c>
      <c r="E1020" s="113" t="b">
        <v>0</v>
      </c>
      <c r="F1020" s="113" t="b">
        <v>0</v>
      </c>
      <c r="G1020" s="113" t="b">
        <v>0</v>
      </c>
    </row>
    <row r="1021" spans="1:7" ht="15">
      <c r="A1021" s="115" t="s">
        <v>567</v>
      </c>
      <c r="B1021" s="113">
        <v>5</v>
      </c>
      <c r="C1021" s="117">
        <v>0.001803939139092426</v>
      </c>
      <c r="D1021" s="113" t="s">
        <v>342</v>
      </c>
      <c r="E1021" s="113" t="b">
        <v>0</v>
      </c>
      <c r="F1021" s="113" t="b">
        <v>0</v>
      </c>
      <c r="G1021" s="113" t="b">
        <v>0</v>
      </c>
    </row>
    <row r="1022" spans="1:7" ht="15">
      <c r="A1022" s="115" t="s">
        <v>573</v>
      </c>
      <c r="B1022" s="113">
        <v>5</v>
      </c>
      <c r="C1022" s="117">
        <v>0.0012200821793587348</v>
      </c>
      <c r="D1022" s="113" t="s">
        <v>342</v>
      </c>
      <c r="E1022" s="113" t="b">
        <v>0</v>
      </c>
      <c r="F1022" s="113" t="b">
        <v>0</v>
      </c>
      <c r="G1022" s="113" t="b">
        <v>0</v>
      </c>
    </row>
    <row r="1023" spans="1:7" ht="15">
      <c r="A1023" s="115" t="s">
        <v>438</v>
      </c>
      <c r="B1023" s="113">
        <v>5</v>
      </c>
      <c r="C1023" s="117">
        <v>0.001803939139092426</v>
      </c>
      <c r="D1023" s="113" t="s">
        <v>342</v>
      </c>
      <c r="E1023" s="113" t="b">
        <v>0</v>
      </c>
      <c r="F1023" s="113" t="b">
        <v>0</v>
      </c>
      <c r="G1023" s="113" t="b">
        <v>0</v>
      </c>
    </row>
    <row r="1024" spans="1:7" ht="15">
      <c r="A1024" s="115" t="s">
        <v>526</v>
      </c>
      <c r="B1024" s="113">
        <v>5</v>
      </c>
      <c r="C1024" s="117">
        <v>0.0012200821793587348</v>
      </c>
      <c r="D1024" s="113" t="s">
        <v>342</v>
      </c>
      <c r="E1024" s="113" t="b">
        <v>0</v>
      </c>
      <c r="F1024" s="113" t="b">
        <v>0</v>
      </c>
      <c r="G1024" s="113" t="b">
        <v>0</v>
      </c>
    </row>
    <row r="1025" spans="1:7" ht="15">
      <c r="A1025" s="115" t="s">
        <v>577</v>
      </c>
      <c r="B1025" s="113">
        <v>5</v>
      </c>
      <c r="C1025" s="117">
        <v>0.001803939139092426</v>
      </c>
      <c r="D1025" s="113" t="s">
        <v>342</v>
      </c>
      <c r="E1025" s="113" t="b">
        <v>0</v>
      </c>
      <c r="F1025" s="113" t="b">
        <v>0</v>
      </c>
      <c r="G1025" s="113" t="b">
        <v>0</v>
      </c>
    </row>
    <row r="1026" spans="1:7" ht="15">
      <c r="A1026" s="115" t="s">
        <v>578</v>
      </c>
      <c r="B1026" s="113">
        <v>5</v>
      </c>
      <c r="C1026" s="117">
        <v>0.001803939139092426</v>
      </c>
      <c r="D1026" s="113" t="s">
        <v>342</v>
      </c>
      <c r="E1026" s="113" t="b">
        <v>0</v>
      </c>
      <c r="F1026" s="113" t="b">
        <v>0</v>
      </c>
      <c r="G1026" s="113" t="b">
        <v>0</v>
      </c>
    </row>
    <row r="1027" spans="1:7" ht="15">
      <c r="A1027" s="115" t="s">
        <v>575</v>
      </c>
      <c r="B1027" s="113">
        <v>5</v>
      </c>
      <c r="C1027" s="117">
        <v>0.001803939139092426</v>
      </c>
      <c r="D1027" s="113" t="s">
        <v>342</v>
      </c>
      <c r="E1027" s="113" t="b">
        <v>0</v>
      </c>
      <c r="F1027" s="113" t="b">
        <v>0</v>
      </c>
      <c r="G1027" s="113" t="b">
        <v>0</v>
      </c>
    </row>
    <row r="1028" spans="1:7" ht="15">
      <c r="A1028" s="115" t="s">
        <v>422</v>
      </c>
      <c r="B1028" s="113">
        <v>4</v>
      </c>
      <c r="C1028" s="117">
        <v>0.0014431513112739406</v>
      </c>
      <c r="D1028" s="113" t="s">
        <v>342</v>
      </c>
      <c r="E1028" s="113" t="b">
        <v>0</v>
      </c>
      <c r="F1028" s="113" t="b">
        <v>0</v>
      </c>
      <c r="G1028" s="113" t="b">
        <v>0</v>
      </c>
    </row>
    <row r="1029" spans="1:7" ht="15">
      <c r="A1029" s="115" t="s">
        <v>371</v>
      </c>
      <c r="B1029" s="113">
        <v>4</v>
      </c>
      <c r="C1029" s="117">
        <v>0.0009760657434869878</v>
      </c>
      <c r="D1029" s="113" t="s">
        <v>342</v>
      </c>
      <c r="E1029" s="113" t="b">
        <v>0</v>
      </c>
      <c r="F1029" s="113" t="b">
        <v>0</v>
      </c>
      <c r="G1029" s="113" t="b">
        <v>0</v>
      </c>
    </row>
    <row r="1030" spans="1:7" ht="15">
      <c r="A1030" s="115" t="s">
        <v>402</v>
      </c>
      <c r="B1030" s="113">
        <v>4</v>
      </c>
      <c r="C1030" s="117">
        <v>0.0014431513112739406</v>
      </c>
      <c r="D1030" s="113" t="s">
        <v>342</v>
      </c>
      <c r="E1030" s="113" t="b">
        <v>0</v>
      </c>
      <c r="F1030" s="113" t="b">
        <v>0</v>
      </c>
      <c r="G1030" s="113" t="b">
        <v>0</v>
      </c>
    </row>
    <row r="1031" spans="1:7" ht="15">
      <c r="A1031" s="115" t="s">
        <v>373</v>
      </c>
      <c r="B1031" s="113">
        <v>4</v>
      </c>
      <c r="C1031" s="117">
        <v>0.002241639363433042</v>
      </c>
      <c r="D1031" s="113" t="s">
        <v>342</v>
      </c>
      <c r="E1031" s="113" t="b">
        <v>0</v>
      </c>
      <c r="F1031" s="113" t="b">
        <v>0</v>
      </c>
      <c r="G1031" s="113" t="b">
        <v>0</v>
      </c>
    </row>
    <row r="1032" spans="1:7" ht="15">
      <c r="A1032" s="115" t="s">
        <v>493</v>
      </c>
      <c r="B1032" s="113">
        <v>4</v>
      </c>
      <c r="C1032" s="117">
        <v>0.0009760657434869878</v>
      </c>
      <c r="D1032" s="113" t="s">
        <v>342</v>
      </c>
      <c r="E1032" s="113" t="b">
        <v>0</v>
      </c>
      <c r="F1032" s="113" t="b">
        <v>0</v>
      </c>
      <c r="G1032" s="113" t="b">
        <v>0</v>
      </c>
    </row>
    <row r="1033" spans="1:7" ht="15">
      <c r="A1033" s="115" t="s">
        <v>569</v>
      </c>
      <c r="B1033" s="113">
        <v>4</v>
      </c>
      <c r="C1033" s="117">
        <v>0.0014431513112739406</v>
      </c>
      <c r="D1033" s="113" t="s">
        <v>342</v>
      </c>
      <c r="E1033" s="113" t="b">
        <v>0</v>
      </c>
      <c r="F1033" s="113" t="b">
        <v>0</v>
      </c>
      <c r="G1033" s="113" t="b">
        <v>0</v>
      </c>
    </row>
    <row r="1034" spans="1:7" ht="15">
      <c r="A1034" s="115" t="s">
        <v>418</v>
      </c>
      <c r="B1034" s="113">
        <v>4</v>
      </c>
      <c r="C1034" s="117">
        <v>0.0009760657434869878</v>
      </c>
      <c r="D1034" s="113" t="s">
        <v>342</v>
      </c>
      <c r="E1034" s="113" t="b">
        <v>0</v>
      </c>
      <c r="F1034" s="113" t="b">
        <v>0</v>
      </c>
      <c r="G1034" s="113" t="b">
        <v>0</v>
      </c>
    </row>
    <row r="1035" spans="1:7" ht="15">
      <c r="A1035" s="115" t="s">
        <v>401</v>
      </c>
      <c r="B1035" s="113">
        <v>4</v>
      </c>
      <c r="C1035" s="117">
        <v>0.0014431513112739406</v>
      </c>
      <c r="D1035" s="113" t="s">
        <v>342</v>
      </c>
      <c r="E1035" s="113" t="b">
        <v>0</v>
      </c>
      <c r="F1035" s="113" t="b">
        <v>0</v>
      </c>
      <c r="G1035" s="113" t="b">
        <v>0</v>
      </c>
    </row>
    <row r="1036" spans="1:7" ht="15">
      <c r="A1036" s="115" t="s">
        <v>448</v>
      </c>
      <c r="B1036" s="113">
        <v>4</v>
      </c>
      <c r="C1036" s="117">
        <v>0.0009760657434869878</v>
      </c>
      <c r="D1036" s="113" t="s">
        <v>342</v>
      </c>
      <c r="E1036" s="113" t="b">
        <v>0</v>
      </c>
      <c r="F1036" s="113" t="b">
        <v>0</v>
      </c>
      <c r="G1036" s="113" t="b">
        <v>0</v>
      </c>
    </row>
    <row r="1037" spans="1:7" ht="15">
      <c r="A1037" s="115" t="s">
        <v>472</v>
      </c>
      <c r="B1037" s="113">
        <v>4</v>
      </c>
      <c r="C1037" s="117">
        <v>0.0009760657434869878</v>
      </c>
      <c r="D1037" s="113" t="s">
        <v>342</v>
      </c>
      <c r="E1037" s="113" t="b">
        <v>0</v>
      </c>
      <c r="F1037" s="113" t="b">
        <v>0</v>
      </c>
      <c r="G1037" s="113" t="b">
        <v>0</v>
      </c>
    </row>
    <row r="1038" spans="1:7" ht="15">
      <c r="A1038" s="115" t="s">
        <v>471</v>
      </c>
      <c r="B1038" s="113">
        <v>4</v>
      </c>
      <c r="C1038" s="117">
        <v>0.0009760657434869878</v>
      </c>
      <c r="D1038" s="113" t="s">
        <v>342</v>
      </c>
      <c r="E1038" s="113" t="b">
        <v>0</v>
      </c>
      <c r="F1038" s="113" t="b">
        <v>0</v>
      </c>
      <c r="G1038" s="113" t="b">
        <v>0</v>
      </c>
    </row>
    <row r="1039" spans="1:7" ht="15">
      <c r="A1039" s="115" t="s">
        <v>497</v>
      </c>
      <c r="B1039" s="113">
        <v>4</v>
      </c>
      <c r="C1039" s="117">
        <v>0.0009760657434869878</v>
      </c>
      <c r="D1039" s="113" t="s">
        <v>342</v>
      </c>
      <c r="E1039" s="113" t="b">
        <v>0</v>
      </c>
      <c r="F1039" s="113" t="b">
        <v>0</v>
      </c>
      <c r="G1039" s="113" t="b">
        <v>0</v>
      </c>
    </row>
    <row r="1040" spans="1:7" ht="15">
      <c r="A1040" s="115" t="s">
        <v>649</v>
      </c>
      <c r="B1040" s="113">
        <v>4</v>
      </c>
      <c r="C1040" s="117">
        <v>0.0014431513112739406</v>
      </c>
      <c r="D1040" s="113" t="s">
        <v>342</v>
      </c>
      <c r="E1040" s="113" t="b">
        <v>0</v>
      </c>
      <c r="F1040" s="113" t="b">
        <v>0</v>
      </c>
      <c r="G1040" s="113" t="b">
        <v>0</v>
      </c>
    </row>
    <row r="1041" spans="1:7" ht="15">
      <c r="A1041" s="115" t="s">
        <v>650</v>
      </c>
      <c r="B1041" s="113">
        <v>4</v>
      </c>
      <c r="C1041" s="117">
        <v>0.0014431513112739406</v>
      </c>
      <c r="D1041" s="113" t="s">
        <v>342</v>
      </c>
      <c r="E1041" s="113" t="b">
        <v>0</v>
      </c>
      <c r="F1041" s="113" t="b">
        <v>0</v>
      </c>
      <c r="G1041" s="113" t="b">
        <v>0</v>
      </c>
    </row>
    <row r="1042" spans="1:7" ht="15">
      <c r="A1042" s="115" t="s">
        <v>655</v>
      </c>
      <c r="B1042" s="113">
        <v>4</v>
      </c>
      <c r="C1042" s="117">
        <v>0.0014431513112739406</v>
      </c>
      <c r="D1042" s="113" t="s">
        <v>342</v>
      </c>
      <c r="E1042" s="113" t="b">
        <v>0</v>
      </c>
      <c r="F1042" s="113" t="b">
        <v>0</v>
      </c>
      <c r="G1042" s="113" t="b">
        <v>0</v>
      </c>
    </row>
    <row r="1043" spans="1:7" ht="15">
      <c r="A1043" s="115" t="s">
        <v>495</v>
      </c>
      <c r="B1043" s="113">
        <v>4</v>
      </c>
      <c r="C1043" s="117">
        <v>0.0014431513112739406</v>
      </c>
      <c r="D1043" s="113" t="s">
        <v>342</v>
      </c>
      <c r="E1043" s="113" t="b">
        <v>0</v>
      </c>
      <c r="F1043" s="113" t="b">
        <v>0</v>
      </c>
      <c r="G1043" s="113" t="b">
        <v>0</v>
      </c>
    </row>
    <row r="1044" spans="1:7" ht="15">
      <c r="A1044" s="115" t="s">
        <v>639</v>
      </c>
      <c r="B1044" s="113">
        <v>4</v>
      </c>
      <c r="C1044" s="117">
        <v>0.002241639363433042</v>
      </c>
      <c r="D1044" s="113" t="s">
        <v>342</v>
      </c>
      <c r="E1044" s="113" t="b">
        <v>0</v>
      </c>
      <c r="F1044" s="113" t="b">
        <v>0</v>
      </c>
      <c r="G1044" s="113" t="b">
        <v>0</v>
      </c>
    </row>
    <row r="1045" spans="1:7" ht="15">
      <c r="A1045" s="115" t="s">
        <v>414</v>
      </c>
      <c r="B1045" s="113">
        <v>3</v>
      </c>
      <c r="C1045" s="117">
        <v>0.0016812295225747814</v>
      </c>
      <c r="D1045" s="113" t="s">
        <v>342</v>
      </c>
      <c r="E1045" s="113" t="b">
        <v>0</v>
      </c>
      <c r="F1045" s="113" t="b">
        <v>0</v>
      </c>
      <c r="G1045" s="113" t="b">
        <v>0</v>
      </c>
    </row>
    <row r="1046" spans="1:7" ht="15">
      <c r="A1046" s="115" t="s">
        <v>225</v>
      </c>
      <c r="B1046" s="113">
        <v>3</v>
      </c>
      <c r="C1046" s="117">
        <v>0.0016812295225747814</v>
      </c>
      <c r="D1046" s="113" t="s">
        <v>342</v>
      </c>
      <c r="E1046" s="113" t="b">
        <v>0</v>
      </c>
      <c r="F1046" s="113" t="b">
        <v>0</v>
      </c>
      <c r="G1046" s="113" t="b">
        <v>0</v>
      </c>
    </row>
    <row r="1047" spans="1:7" ht="15">
      <c r="A1047" s="115" t="s">
        <v>467</v>
      </c>
      <c r="B1047" s="113">
        <v>3</v>
      </c>
      <c r="C1047" s="117">
        <v>0.0016812295225747814</v>
      </c>
      <c r="D1047" s="113" t="s">
        <v>342</v>
      </c>
      <c r="E1047" s="113" t="b">
        <v>0</v>
      </c>
      <c r="F1047" s="113" t="b">
        <v>0</v>
      </c>
      <c r="G1047" s="113" t="b">
        <v>0</v>
      </c>
    </row>
    <row r="1048" spans="1:7" ht="15">
      <c r="A1048" s="115" t="s">
        <v>620</v>
      </c>
      <c r="B1048" s="113">
        <v>3</v>
      </c>
      <c r="C1048" s="117">
        <v>0.0010823634834554556</v>
      </c>
      <c r="D1048" s="113" t="s">
        <v>342</v>
      </c>
      <c r="E1048" s="113" t="b">
        <v>0</v>
      </c>
      <c r="F1048" s="113" t="b">
        <v>0</v>
      </c>
      <c r="G1048" s="113" t="b">
        <v>0</v>
      </c>
    </row>
    <row r="1049" spans="1:7" ht="15">
      <c r="A1049" s="115" t="s">
        <v>383</v>
      </c>
      <c r="B1049" s="113">
        <v>3</v>
      </c>
      <c r="C1049" s="117">
        <v>0.0016812295225747814</v>
      </c>
      <c r="D1049" s="113" t="s">
        <v>342</v>
      </c>
      <c r="E1049" s="113" t="b">
        <v>1</v>
      </c>
      <c r="F1049" s="113" t="b">
        <v>0</v>
      </c>
      <c r="G1049" s="113" t="b">
        <v>0</v>
      </c>
    </row>
    <row r="1050" spans="1:7" ht="15">
      <c r="A1050" s="115" t="s">
        <v>490</v>
      </c>
      <c r="B1050" s="113">
        <v>3</v>
      </c>
      <c r="C1050" s="117">
        <v>0.0007320493076152409</v>
      </c>
      <c r="D1050" s="113" t="s">
        <v>342</v>
      </c>
      <c r="E1050" s="113" t="b">
        <v>0</v>
      </c>
      <c r="F1050" s="113" t="b">
        <v>0</v>
      </c>
      <c r="G1050" s="113" t="b">
        <v>0</v>
      </c>
    </row>
    <row r="1051" spans="1:7" ht="15">
      <c r="A1051" s="115" t="s">
        <v>428</v>
      </c>
      <c r="B1051" s="113">
        <v>3</v>
      </c>
      <c r="C1051" s="117">
        <v>0.0016812295225747814</v>
      </c>
      <c r="D1051" s="113" t="s">
        <v>342</v>
      </c>
      <c r="E1051" s="113" t="b">
        <v>0</v>
      </c>
      <c r="F1051" s="113" t="b">
        <v>0</v>
      </c>
      <c r="G1051" s="113" t="b">
        <v>0</v>
      </c>
    </row>
    <row r="1052" spans="1:7" ht="15">
      <c r="A1052" s="115" t="s">
        <v>623</v>
      </c>
      <c r="B1052" s="113">
        <v>3</v>
      </c>
      <c r="C1052" s="117">
        <v>0.0007320493076152409</v>
      </c>
      <c r="D1052" s="113" t="s">
        <v>342</v>
      </c>
      <c r="E1052" s="113" t="b">
        <v>0</v>
      </c>
      <c r="F1052" s="113" t="b">
        <v>0</v>
      </c>
      <c r="G1052" s="113" t="b">
        <v>0</v>
      </c>
    </row>
    <row r="1053" spans="1:7" ht="15">
      <c r="A1053" s="115" t="s">
        <v>748</v>
      </c>
      <c r="B1053" s="113">
        <v>3</v>
      </c>
      <c r="C1053" s="117">
        <v>0.0010823634834554556</v>
      </c>
      <c r="D1053" s="113" t="s">
        <v>342</v>
      </c>
      <c r="E1053" s="113" t="b">
        <v>0</v>
      </c>
      <c r="F1053" s="113" t="b">
        <v>0</v>
      </c>
      <c r="G1053" s="113" t="b">
        <v>0</v>
      </c>
    </row>
    <row r="1054" spans="1:7" ht="15">
      <c r="A1054" s="115" t="s">
        <v>378</v>
      </c>
      <c r="B1054" s="113">
        <v>3</v>
      </c>
      <c r="C1054" s="117">
        <v>0.0007320493076152409</v>
      </c>
      <c r="D1054" s="113" t="s">
        <v>342</v>
      </c>
      <c r="E1054" s="113" t="b">
        <v>0</v>
      </c>
      <c r="F1054" s="113" t="b">
        <v>0</v>
      </c>
      <c r="G1054" s="113" t="b">
        <v>0</v>
      </c>
    </row>
    <row r="1055" spans="1:7" ht="15">
      <c r="A1055" s="115" t="s">
        <v>431</v>
      </c>
      <c r="B1055" s="113">
        <v>3</v>
      </c>
      <c r="C1055" s="117">
        <v>0.0010823634834554556</v>
      </c>
      <c r="D1055" s="113" t="s">
        <v>342</v>
      </c>
      <c r="E1055" s="113" t="b">
        <v>0</v>
      </c>
      <c r="F1055" s="113" t="b">
        <v>0</v>
      </c>
      <c r="G1055" s="113" t="b">
        <v>0</v>
      </c>
    </row>
    <row r="1056" spans="1:7" ht="15">
      <c r="A1056" s="115" t="s">
        <v>403</v>
      </c>
      <c r="B1056" s="113">
        <v>3</v>
      </c>
      <c r="C1056" s="117">
        <v>0.0010823634834554556</v>
      </c>
      <c r="D1056" s="113" t="s">
        <v>342</v>
      </c>
      <c r="E1056" s="113" t="b">
        <v>0</v>
      </c>
      <c r="F1056" s="113" t="b">
        <v>0</v>
      </c>
      <c r="G1056" s="113" t="b">
        <v>0</v>
      </c>
    </row>
    <row r="1057" spans="1:7" ht="15">
      <c r="A1057" s="115" t="s">
        <v>562</v>
      </c>
      <c r="B1057" s="113">
        <v>3</v>
      </c>
      <c r="C1057" s="117">
        <v>0.0007320493076152409</v>
      </c>
      <c r="D1057" s="113" t="s">
        <v>342</v>
      </c>
      <c r="E1057" s="113" t="b">
        <v>0</v>
      </c>
      <c r="F1057" s="113" t="b">
        <v>0</v>
      </c>
      <c r="G1057" s="113" t="b">
        <v>0</v>
      </c>
    </row>
    <row r="1058" spans="1:7" ht="15">
      <c r="A1058" s="115" t="s">
        <v>563</v>
      </c>
      <c r="B1058" s="113">
        <v>3</v>
      </c>
      <c r="C1058" s="117">
        <v>0.0007320493076152409</v>
      </c>
      <c r="D1058" s="113" t="s">
        <v>342</v>
      </c>
      <c r="E1058" s="113" t="b">
        <v>0</v>
      </c>
      <c r="F1058" s="113" t="b">
        <v>0</v>
      </c>
      <c r="G1058" s="113" t="b">
        <v>0</v>
      </c>
    </row>
    <row r="1059" spans="1:7" ht="15">
      <c r="A1059" s="115" t="s">
        <v>492</v>
      </c>
      <c r="B1059" s="113">
        <v>3</v>
      </c>
      <c r="C1059" s="117">
        <v>0.0016812295225747814</v>
      </c>
      <c r="D1059" s="113" t="s">
        <v>342</v>
      </c>
      <c r="E1059" s="113" t="b">
        <v>0</v>
      </c>
      <c r="F1059" s="113" t="b">
        <v>0</v>
      </c>
      <c r="G1059" s="113" t="b">
        <v>0</v>
      </c>
    </row>
    <row r="1060" spans="1:7" ht="15">
      <c r="A1060" s="115" t="s">
        <v>207</v>
      </c>
      <c r="B1060" s="113">
        <v>3</v>
      </c>
      <c r="C1060" s="117">
        <v>0.0016812295225747814</v>
      </c>
      <c r="D1060" s="113" t="s">
        <v>342</v>
      </c>
      <c r="E1060" s="113" t="b">
        <v>0</v>
      </c>
      <c r="F1060" s="113" t="b">
        <v>0</v>
      </c>
      <c r="G1060" s="113" t="b">
        <v>0</v>
      </c>
    </row>
    <row r="1061" spans="1:7" ht="15">
      <c r="A1061" s="115" t="s">
        <v>566</v>
      </c>
      <c r="B1061" s="113">
        <v>3</v>
      </c>
      <c r="C1061" s="117">
        <v>0.0007320493076152409</v>
      </c>
      <c r="D1061" s="113" t="s">
        <v>342</v>
      </c>
      <c r="E1061" s="113" t="b">
        <v>0</v>
      </c>
      <c r="F1061" s="113" t="b">
        <v>0</v>
      </c>
      <c r="G1061" s="113" t="b">
        <v>0</v>
      </c>
    </row>
    <row r="1062" spans="1:7" ht="15">
      <c r="A1062" s="115" t="s">
        <v>488</v>
      </c>
      <c r="B1062" s="113">
        <v>3</v>
      </c>
      <c r="C1062" s="117">
        <v>0.0010823634834554556</v>
      </c>
      <c r="D1062" s="113" t="s">
        <v>342</v>
      </c>
      <c r="E1062" s="113" t="b">
        <v>0</v>
      </c>
      <c r="F1062" s="113" t="b">
        <v>0</v>
      </c>
      <c r="G1062" s="113" t="b">
        <v>0</v>
      </c>
    </row>
    <row r="1063" spans="1:7" ht="15">
      <c r="A1063" s="115" t="s">
        <v>631</v>
      </c>
      <c r="B1063" s="113">
        <v>3</v>
      </c>
      <c r="C1063" s="117">
        <v>0.0010823634834554556</v>
      </c>
      <c r="D1063" s="113" t="s">
        <v>342</v>
      </c>
      <c r="E1063" s="113" t="b">
        <v>0</v>
      </c>
      <c r="F1063" s="113" t="b">
        <v>0</v>
      </c>
      <c r="G1063" s="113" t="b">
        <v>0</v>
      </c>
    </row>
    <row r="1064" spans="1:7" ht="15">
      <c r="A1064" s="115" t="s">
        <v>771</v>
      </c>
      <c r="B1064" s="113">
        <v>3</v>
      </c>
      <c r="C1064" s="117">
        <v>0.0010823634834554556</v>
      </c>
      <c r="D1064" s="113" t="s">
        <v>342</v>
      </c>
      <c r="E1064" s="113" t="b">
        <v>0</v>
      </c>
      <c r="F1064" s="113" t="b">
        <v>0</v>
      </c>
      <c r="G1064" s="113" t="b">
        <v>0</v>
      </c>
    </row>
    <row r="1065" spans="1:7" ht="15">
      <c r="A1065" s="115" t="s">
        <v>470</v>
      </c>
      <c r="B1065" s="113">
        <v>3</v>
      </c>
      <c r="C1065" s="117">
        <v>0.0007320493076152409</v>
      </c>
      <c r="D1065" s="113" t="s">
        <v>342</v>
      </c>
      <c r="E1065" s="113" t="b">
        <v>0</v>
      </c>
      <c r="F1065" s="113" t="b">
        <v>0</v>
      </c>
      <c r="G1065" s="113" t="b">
        <v>0</v>
      </c>
    </row>
    <row r="1066" spans="1:7" ht="15">
      <c r="A1066" s="115" t="s">
        <v>568</v>
      </c>
      <c r="B1066" s="113">
        <v>3</v>
      </c>
      <c r="C1066" s="117">
        <v>0.0016812295225747814</v>
      </c>
      <c r="D1066" s="113" t="s">
        <v>342</v>
      </c>
      <c r="E1066" s="113" t="b">
        <v>0</v>
      </c>
      <c r="F1066" s="113" t="b">
        <v>0</v>
      </c>
      <c r="G1066" s="113" t="b">
        <v>0</v>
      </c>
    </row>
    <row r="1067" spans="1:7" ht="15">
      <c r="A1067" s="115" t="s">
        <v>773</v>
      </c>
      <c r="B1067" s="113">
        <v>3</v>
      </c>
      <c r="C1067" s="117">
        <v>0.0007320493076152409</v>
      </c>
      <c r="D1067" s="113" t="s">
        <v>342</v>
      </c>
      <c r="E1067" s="113" t="b">
        <v>0</v>
      </c>
      <c r="F1067" s="113" t="b">
        <v>0</v>
      </c>
      <c r="G1067" s="113" t="b">
        <v>0</v>
      </c>
    </row>
    <row r="1068" spans="1:7" ht="15">
      <c r="A1068" s="115" t="s">
        <v>774</v>
      </c>
      <c r="B1068" s="113">
        <v>3</v>
      </c>
      <c r="C1068" s="117">
        <v>0.0010823634834554556</v>
      </c>
      <c r="D1068" s="113" t="s">
        <v>342</v>
      </c>
      <c r="E1068" s="113" t="b">
        <v>0</v>
      </c>
      <c r="F1068" s="113" t="b">
        <v>0</v>
      </c>
      <c r="G1068" s="113" t="b">
        <v>0</v>
      </c>
    </row>
    <row r="1069" spans="1:7" ht="15">
      <c r="A1069" s="115" t="s">
        <v>638</v>
      </c>
      <c r="B1069" s="113">
        <v>3</v>
      </c>
      <c r="C1069" s="117">
        <v>0.0007320493076152409</v>
      </c>
      <c r="D1069" s="113" t="s">
        <v>342</v>
      </c>
      <c r="E1069" s="113" t="b">
        <v>0</v>
      </c>
      <c r="F1069" s="113" t="b">
        <v>0</v>
      </c>
      <c r="G1069" s="113" t="b">
        <v>0</v>
      </c>
    </row>
    <row r="1070" spans="1:7" ht="15">
      <c r="A1070" s="115" t="s">
        <v>478</v>
      </c>
      <c r="B1070" s="113">
        <v>3</v>
      </c>
      <c r="C1070" s="117">
        <v>0.0016812295225747814</v>
      </c>
      <c r="D1070" s="113" t="s">
        <v>342</v>
      </c>
      <c r="E1070" s="113" t="b">
        <v>0</v>
      </c>
      <c r="F1070" s="113" t="b">
        <v>0</v>
      </c>
      <c r="G1070" s="113" t="b">
        <v>0</v>
      </c>
    </row>
    <row r="1071" spans="1:7" ht="15">
      <c r="A1071" s="115" t="s">
        <v>424</v>
      </c>
      <c r="B1071" s="113">
        <v>3</v>
      </c>
      <c r="C1071" s="117">
        <v>0.0010823634834554556</v>
      </c>
      <c r="D1071" s="113" t="s">
        <v>342</v>
      </c>
      <c r="E1071" s="113" t="b">
        <v>0</v>
      </c>
      <c r="F1071" s="113" t="b">
        <v>0</v>
      </c>
      <c r="G1071" s="113" t="b">
        <v>0</v>
      </c>
    </row>
    <row r="1072" spans="1:7" ht="15">
      <c r="A1072" s="115" t="s">
        <v>484</v>
      </c>
      <c r="B1072" s="113">
        <v>3</v>
      </c>
      <c r="C1072" s="117">
        <v>0.0010823634834554556</v>
      </c>
      <c r="D1072" s="113" t="s">
        <v>342</v>
      </c>
      <c r="E1072" s="113" t="b">
        <v>0</v>
      </c>
      <c r="F1072" s="113" t="b">
        <v>0</v>
      </c>
      <c r="G1072" s="113" t="b">
        <v>0</v>
      </c>
    </row>
    <row r="1073" spans="1:7" ht="15">
      <c r="A1073" s="115" t="s">
        <v>539</v>
      </c>
      <c r="B1073" s="113">
        <v>3</v>
      </c>
      <c r="C1073" s="117">
        <v>0.0016812295225747814</v>
      </c>
      <c r="D1073" s="113" t="s">
        <v>342</v>
      </c>
      <c r="E1073" s="113" t="b">
        <v>0</v>
      </c>
      <c r="F1073" s="113" t="b">
        <v>0</v>
      </c>
      <c r="G1073" s="113" t="b">
        <v>0</v>
      </c>
    </row>
    <row r="1074" spans="1:7" ht="15">
      <c r="A1074" s="115" t="s">
        <v>425</v>
      </c>
      <c r="B1074" s="113">
        <v>3</v>
      </c>
      <c r="C1074" s="117">
        <v>0.0016812295225747814</v>
      </c>
      <c r="D1074" s="113" t="s">
        <v>342</v>
      </c>
      <c r="E1074" s="113" t="b">
        <v>0</v>
      </c>
      <c r="F1074" s="113" t="b">
        <v>0</v>
      </c>
      <c r="G1074" s="113" t="b">
        <v>0</v>
      </c>
    </row>
    <row r="1075" spans="1:7" ht="15">
      <c r="A1075" s="115" t="s">
        <v>405</v>
      </c>
      <c r="B1075" s="113">
        <v>3</v>
      </c>
      <c r="C1075" s="117">
        <v>0.0010823634834554556</v>
      </c>
      <c r="D1075" s="113" t="s">
        <v>342</v>
      </c>
      <c r="E1075" s="113" t="b">
        <v>0</v>
      </c>
      <c r="F1075" s="113" t="b">
        <v>0</v>
      </c>
      <c r="G1075" s="113" t="b">
        <v>0</v>
      </c>
    </row>
    <row r="1076" spans="1:7" ht="15">
      <c r="A1076" s="115" t="s">
        <v>534</v>
      </c>
      <c r="B1076" s="113">
        <v>3</v>
      </c>
      <c r="C1076" s="117">
        <v>0.0016812295225747814</v>
      </c>
      <c r="D1076" s="113" t="s">
        <v>342</v>
      </c>
      <c r="E1076" s="113" t="b">
        <v>0</v>
      </c>
      <c r="F1076" s="113" t="b">
        <v>0</v>
      </c>
      <c r="G1076" s="113" t="b">
        <v>0</v>
      </c>
    </row>
    <row r="1077" spans="1:7" ht="15">
      <c r="A1077" s="115" t="s">
        <v>703</v>
      </c>
      <c r="B1077" s="113">
        <v>3</v>
      </c>
      <c r="C1077" s="117">
        <v>0.0016812295225747814</v>
      </c>
      <c r="D1077" s="113" t="s">
        <v>342</v>
      </c>
      <c r="E1077" s="113" t="b">
        <v>0</v>
      </c>
      <c r="F1077" s="113" t="b">
        <v>0</v>
      </c>
      <c r="G1077" s="113" t="b">
        <v>0</v>
      </c>
    </row>
    <row r="1078" spans="1:7" ht="15">
      <c r="A1078" s="115" t="s">
        <v>530</v>
      </c>
      <c r="B1078" s="113">
        <v>3</v>
      </c>
      <c r="C1078" s="117">
        <v>0.0010823634834554556</v>
      </c>
      <c r="D1078" s="113" t="s">
        <v>342</v>
      </c>
      <c r="E1078" s="113" t="b">
        <v>0</v>
      </c>
      <c r="F1078" s="113" t="b">
        <v>0</v>
      </c>
      <c r="G1078" s="113" t="b">
        <v>0</v>
      </c>
    </row>
    <row r="1079" spans="1:7" ht="15">
      <c r="A1079" s="115" t="s">
        <v>586</v>
      </c>
      <c r="B1079" s="113">
        <v>3</v>
      </c>
      <c r="C1079" s="117">
        <v>0.0016812295225747814</v>
      </c>
      <c r="D1079" s="113" t="s">
        <v>342</v>
      </c>
      <c r="E1079" s="113" t="b">
        <v>0</v>
      </c>
      <c r="F1079" s="113" t="b">
        <v>0</v>
      </c>
      <c r="G1079" s="113" t="b">
        <v>0</v>
      </c>
    </row>
    <row r="1080" spans="1:7" ht="15">
      <c r="A1080" s="115" t="s">
        <v>658</v>
      </c>
      <c r="B1080" s="113">
        <v>3</v>
      </c>
      <c r="C1080" s="117">
        <v>0.0010823634834554556</v>
      </c>
      <c r="D1080" s="113" t="s">
        <v>342</v>
      </c>
      <c r="E1080" s="113" t="b">
        <v>0</v>
      </c>
      <c r="F1080" s="113" t="b">
        <v>0</v>
      </c>
      <c r="G1080" s="113" t="b">
        <v>0</v>
      </c>
    </row>
    <row r="1081" spans="1:7" ht="15">
      <c r="A1081" s="115" t="s">
        <v>464</v>
      </c>
      <c r="B1081" s="113">
        <v>3</v>
      </c>
      <c r="C1081" s="117">
        <v>0.0010823634834554556</v>
      </c>
      <c r="D1081" s="113" t="s">
        <v>342</v>
      </c>
      <c r="E1081" s="113" t="b">
        <v>1</v>
      </c>
      <c r="F1081" s="113" t="b">
        <v>0</v>
      </c>
      <c r="G1081" s="113" t="b">
        <v>0</v>
      </c>
    </row>
    <row r="1082" spans="1:7" ht="15">
      <c r="A1082" s="115" t="s">
        <v>713</v>
      </c>
      <c r="B1082" s="113">
        <v>3</v>
      </c>
      <c r="C1082" s="117">
        <v>0.0016812295225747814</v>
      </c>
      <c r="D1082" s="113" t="s">
        <v>342</v>
      </c>
      <c r="E1082" s="113" t="b">
        <v>0</v>
      </c>
      <c r="F1082" s="113" t="b">
        <v>0</v>
      </c>
      <c r="G1082" s="113" t="b">
        <v>0</v>
      </c>
    </row>
    <row r="1083" spans="1:7" ht="15">
      <c r="A1083" s="115" t="s">
        <v>591</v>
      </c>
      <c r="B1083" s="113">
        <v>3</v>
      </c>
      <c r="C1083" s="117">
        <v>0.0010823634834554556</v>
      </c>
      <c r="D1083" s="113" t="s">
        <v>342</v>
      </c>
      <c r="E1083" s="113" t="b">
        <v>0</v>
      </c>
      <c r="F1083" s="113" t="b">
        <v>0</v>
      </c>
      <c r="G1083" s="113" t="b">
        <v>0</v>
      </c>
    </row>
    <row r="1084" spans="1:7" ht="15">
      <c r="A1084" s="115" t="s">
        <v>778</v>
      </c>
      <c r="B1084" s="113">
        <v>3</v>
      </c>
      <c r="C1084" s="117">
        <v>0.0010823634834554556</v>
      </c>
      <c r="D1084" s="113" t="s">
        <v>342</v>
      </c>
      <c r="E1084" s="113" t="b">
        <v>0</v>
      </c>
      <c r="F1084" s="113" t="b">
        <v>0</v>
      </c>
      <c r="G1084" s="113" t="b">
        <v>0</v>
      </c>
    </row>
    <row r="1085" spans="1:7" ht="15">
      <c r="A1085" s="115" t="s">
        <v>601</v>
      </c>
      <c r="B1085" s="113">
        <v>3</v>
      </c>
      <c r="C1085" s="117">
        <v>0.0010823634834554556</v>
      </c>
      <c r="D1085" s="113" t="s">
        <v>342</v>
      </c>
      <c r="E1085" s="113" t="b">
        <v>0</v>
      </c>
      <c r="F1085" s="113" t="b">
        <v>0</v>
      </c>
      <c r="G1085" s="113" t="b">
        <v>0</v>
      </c>
    </row>
    <row r="1086" spans="1:7" ht="15">
      <c r="A1086" s="115" t="s">
        <v>473</v>
      </c>
      <c r="B1086" s="113">
        <v>3</v>
      </c>
      <c r="C1086" s="117">
        <v>0.0007320493076152409</v>
      </c>
      <c r="D1086" s="113" t="s">
        <v>342</v>
      </c>
      <c r="E1086" s="113" t="b">
        <v>0</v>
      </c>
      <c r="F1086" s="113" t="b">
        <v>0</v>
      </c>
      <c r="G1086" s="113" t="b">
        <v>0</v>
      </c>
    </row>
    <row r="1087" spans="1:7" ht="15">
      <c r="A1087" s="115" t="s">
        <v>585</v>
      </c>
      <c r="B1087" s="113">
        <v>3</v>
      </c>
      <c r="C1087" s="117">
        <v>0.0010823634834554556</v>
      </c>
      <c r="D1087" s="113" t="s">
        <v>342</v>
      </c>
      <c r="E1087" s="113" t="b">
        <v>0</v>
      </c>
      <c r="F1087" s="113" t="b">
        <v>0</v>
      </c>
      <c r="G1087" s="113" t="b">
        <v>0</v>
      </c>
    </row>
    <row r="1088" spans="1:7" ht="15">
      <c r="A1088" s="115" t="s">
        <v>432</v>
      </c>
      <c r="B1088" s="113">
        <v>3</v>
      </c>
      <c r="C1088" s="117">
        <v>0.0007320493076152409</v>
      </c>
      <c r="D1088" s="113" t="s">
        <v>342</v>
      </c>
      <c r="E1088" s="113" t="b">
        <v>0</v>
      </c>
      <c r="F1088" s="113" t="b">
        <v>0</v>
      </c>
      <c r="G1088" s="113" t="b">
        <v>0</v>
      </c>
    </row>
    <row r="1089" spans="1:7" ht="15">
      <c r="A1089" s="115" t="s">
        <v>892</v>
      </c>
      <c r="B1089" s="113">
        <v>3</v>
      </c>
      <c r="C1089" s="117">
        <v>0.0016812295225747814</v>
      </c>
      <c r="D1089" s="113" t="s">
        <v>342</v>
      </c>
      <c r="E1089" s="113" t="b">
        <v>0</v>
      </c>
      <c r="F1089" s="113" t="b">
        <v>0</v>
      </c>
      <c r="G1089" s="113" t="b">
        <v>0</v>
      </c>
    </row>
    <row r="1090" spans="1:7" ht="15">
      <c r="A1090" s="115" t="s">
        <v>606</v>
      </c>
      <c r="B1090" s="113">
        <v>3</v>
      </c>
      <c r="C1090" s="117">
        <v>0.0016812295225747814</v>
      </c>
      <c r="D1090" s="113" t="s">
        <v>342</v>
      </c>
      <c r="E1090" s="113" t="b">
        <v>0</v>
      </c>
      <c r="F1090" s="113" t="b">
        <v>0</v>
      </c>
      <c r="G1090" s="113" t="b">
        <v>0</v>
      </c>
    </row>
    <row r="1091" spans="1:7" ht="15">
      <c r="A1091" s="115" t="s">
        <v>393</v>
      </c>
      <c r="B1091" s="113">
        <v>3</v>
      </c>
      <c r="C1091" s="117">
        <v>0.0007320493076152409</v>
      </c>
      <c r="D1091" s="113" t="s">
        <v>342</v>
      </c>
      <c r="E1091" s="113" t="b">
        <v>0</v>
      </c>
      <c r="F1091" s="113" t="b">
        <v>0</v>
      </c>
      <c r="G1091" s="113" t="b">
        <v>0</v>
      </c>
    </row>
    <row r="1092" spans="1:7" ht="15">
      <c r="A1092" s="115" t="s">
        <v>893</v>
      </c>
      <c r="B1092" s="113">
        <v>3</v>
      </c>
      <c r="C1092" s="117">
        <v>0.0016812295225747814</v>
      </c>
      <c r="D1092" s="113" t="s">
        <v>342</v>
      </c>
      <c r="E1092" s="113" t="b">
        <v>0</v>
      </c>
      <c r="F1092" s="113" t="b">
        <v>0</v>
      </c>
      <c r="G1092" s="113" t="b">
        <v>0</v>
      </c>
    </row>
    <row r="1093" spans="1:7" ht="15">
      <c r="A1093" s="115" t="s">
        <v>646</v>
      </c>
      <c r="B1093" s="113">
        <v>3</v>
      </c>
      <c r="C1093" s="117">
        <v>0.0010823634834554556</v>
      </c>
      <c r="D1093" s="113" t="s">
        <v>342</v>
      </c>
      <c r="E1093" s="113" t="b">
        <v>0</v>
      </c>
      <c r="F1093" s="113" t="b">
        <v>0</v>
      </c>
      <c r="G1093" s="113" t="b">
        <v>0</v>
      </c>
    </row>
    <row r="1094" spans="1:7" ht="15">
      <c r="A1094" s="115" t="s">
        <v>525</v>
      </c>
      <c r="B1094" s="113">
        <v>3</v>
      </c>
      <c r="C1094" s="117">
        <v>0.0010823634834554556</v>
      </c>
      <c r="D1094" s="113" t="s">
        <v>342</v>
      </c>
      <c r="E1094" s="113" t="b">
        <v>1</v>
      </c>
      <c r="F1094" s="113" t="b">
        <v>0</v>
      </c>
      <c r="G1094" s="113" t="b">
        <v>0</v>
      </c>
    </row>
    <row r="1095" spans="1:7" ht="15">
      <c r="A1095" s="115" t="s">
        <v>790</v>
      </c>
      <c r="B1095" s="113">
        <v>3</v>
      </c>
      <c r="C1095" s="117">
        <v>0.0010823634834554556</v>
      </c>
      <c r="D1095" s="113" t="s">
        <v>342</v>
      </c>
      <c r="E1095" s="113" t="b">
        <v>0</v>
      </c>
      <c r="F1095" s="113" t="b">
        <v>0</v>
      </c>
      <c r="G1095" s="113" t="b">
        <v>0</v>
      </c>
    </row>
    <row r="1096" spans="1:7" ht="15">
      <c r="A1096" s="115" t="s">
        <v>437</v>
      </c>
      <c r="B1096" s="113">
        <v>3</v>
      </c>
      <c r="C1096" s="117">
        <v>0.0010823634834554556</v>
      </c>
      <c r="D1096" s="113" t="s">
        <v>342</v>
      </c>
      <c r="E1096" s="113" t="b">
        <v>0</v>
      </c>
      <c r="F1096" s="113" t="b">
        <v>0</v>
      </c>
      <c r="G1096" s="113" t="b">
        <v>0</v>
      </c>
    </row>
    <row r="1097" spans="1:7" ht="15">
      <c r="A1097" s="115" t="s">
        <v>640</v>
      </c>
      <c r="B1097" s="113">
        <v>3</v>
      </c>
      <c r="C1097" s="117">
        <v>0.0016812295225747814</v>
      </c>
      <c r="D1097" s="113" t="s">
        <v>342</v>
      </c>
      <c r="E1097" s="113" t="b">
        <v>1</v>
      </c>
      <c r="F1097" s="113" t="b">
        <v>0</v>
      </c>
      <c r="G1097" s="113" t="b">
        <v>0</v>
      </c>
    </row>
    <row r="1098" spans="1:7" ht="15">
      <c r="A1098" s="115" t="s">
        <v>643</v>
      </c>
      <c r="B1098" s="113">
        <v>3</v>
      </c>
      <c r="C1098" s="117">
        <v>0.0016812295225747814</v>
      </c>
      <c r="D1098" s="113" t="s">
        <v>342</v>
      </c>
      <c r="E1098" s="113" t="b">
        <v>0</v>
      </c>
      <c r="F1098" s="113" t="b">
        <v>0</v>
      </c>
      <c r="G1098" s="113" t="b">
        <v>0</v>
      </c>
    </row>
    <row r="1099" spans="1:7" ht="15">
      <c r="A1099" s="115" t="s">
        <v>933</v>
      </c>
      <c r="B1099" s="113">
        <v>2</v>
      </c>
      <c r="C1099" s="117">
        <v>0.001120819681716521</v>
      </c>
      <c r="D1099" s="113" t="s">
        <v>342</v>
      </c>
      <c r="E1099" s="113" t="b">
        <v>0</v>
      </c>
      <c r="F1099" s="113" t="b">
        <v>0</v>
      </c>
      <c r="G1099" s="113" t="b">
        <v>0</v>
      </c>
    </row>
    <row r="1100" spans="1:7" ht="15">
      <c r="A1100" s="115" t="s">
        <v>558</v>
      </c>
      <c r="B1100" s="113">
        <v>2</v>
      </c>
      <c r="C1100" s="117">
        <v>0.0007215756556369703</v>
      </c>
      <c r="D1100" s="113" t="s">
        <v>342</v>
      </c>
      <c r="E1100" s="113" t="b">
        <v>0</v>
      </c>
      <c r="F1100" s="113" t="b">
        <v>0</v>
      </c>
      <c r="G1100" s="113" t="b">
        <v>0</v>
      </c>
    </row>
    <row r="1101" spans="1:7" ht="15">
      <c r="A1101" s="115" t="s">
        <v>228</v>
      </c>
      <c r="B1101" s="113">
        <v>2</v>
      </c>
      <c r="C1101" s="117">
        <v>0.001120819681716521</v>
      </c>
      <c r="D1101" s="113" t="s">
        <v>342</v>
      </c>
      <c r="E1101" s="113" t="b">
        <v>0</v>
      </c>
      <c r="F1101" s="113" t="b">
        <v>0</v>
      </c>
      <c r="G1101" s="113" t="b">
        <v>0</v>
      </c>
    </row>
    <row r="1102" spans="1:7" ht="15">
      <c r="A1102" s="115" t="s">
        <v>934</v>
      </c>
      <c r="B1102" s="113">
        <v>2</v>
      </c>
      <c r="C1102" s="117">
        <v>0.001120819681716521</v>
      </c>
      <c r="D1102" s="113" t="s">
        <v>342</v>
      </c>
      <c r="E1102" s="113" t="b">
        <v>0</v>
      </c>
      <c r="F1102" s="113" t="b">
        <v>0</v>
      </c>
      <c r="G1102" s="113" t="b">
        <v>0</v>
      </c>
    </row>
    <row r="1103" spans="1:7" ht="15">
      <c r="A1103" s="115" t="s">
        <v>482</v>
      </c>
      <c r="B1103" s="113">
        <v>2</v>
      </c>
      <c r="C1103" s="117">
        <v>0.0007215756556369703</v>
      </c>
      <c r="D1103" s="113" t="s">
        <v>342</v>
      </c>
      <c r="E1103" s="113" t="b">
        <v>0</v>
      </c>
      <c r="F1103" s="113" t="b">
        <v>0</v>
      </c>
      <c r="G1103" s="113" t="b">
        <v>0</v>
      </c>
    </row>
    <row r="1104" spans="1:7" ht="15">
      <c r="A1104" s="115" t="s">
        <v>935</v>
      </c>
      <c r="B1104" s="113">
        <v>2</v>
      </c>
      <c r="C1104" s="117">
        <v>0.0007215756556369703</v>
      </c>
      <c r="D1104" s="113" t="s">
        <v>342</v>
      </c>
      <c r="E1104" s="113" t="b">
        <v>1</v>
      </c>
      <c r="F1104" s="113" t="b">
        <v>0</v>
      </c>
      <c r="G1104" s="113" t="b">
        <v>0</v>
      </c>
    </row>
    <row r="1105" spans="1:7" ht="15">
      <c r="A1105" s="115" t="s">
        <v>744</v>
      </c>
      <c r="B1105" s="113">
        <v>2</v>
      </c>
      <c r="C1105" s="117">
        <v>0.0007215756556369703</v>
      </c>
      <c r="D1105" s="113" t="s">
        <v>342</v>
      </c>
      <c r="E1105" s="113" t="b">
        <v>0</v>
      </c>
      <c r="F1105" s="113" t="b">
        <v>0</v>
      </c>
      <c r="G1105" s="113" t="b">
        <v>0</v>
      </c>
    </row>
    <row r="1106" spans="1:7" ht="15">
      <c r="A1106" s="115" t="s">
        <v>508</v>
      </c>
      <c r="B1106" s="113">
        <v>2</v>
      </c>
      <c r="C1106" s="117">
        <v>0.0007215756556369703</v>
      </c>
      <c r="D1106" s="113" t="s">
        <v>342</v>
      </c>
      <c r="E1106" s="113" t="b">
        <v>0</v>
      </c>
      <c r="F1106" s="113" t="b">
        <v>0</v>
      </c>
      <c r="G1106" s="113" t="b">
        <v>0</v>
      </c>
    </row>
    <row r="1107" spans="1:7" ht="15">
      <c r="A1107" s="115" t="s">
        <v>745</v>
      </c>
      <c r="B1107" s="113">
        <v>2</v>
      </c>
      <c r="C1107" s="117">
        <v>0.0007215756556369703</v>
      </c>
      <c r="D1107" s="113" t="s">
        <v>342</v>
      </c>
      <c r="E1107" s="113" t="b">
        <v>0</v>
      </c>
      <c r="F1107" s="113" t="b">
        <v>0</v>
      </c>
      <c r="G1107" s="113" t="b">
        <v>0</v>
      </c>
    </row>
    <row r="1108" spans="1:7" ht="15">
      <c r="A1108" s="115" t="s">
        <v>559</v>
      </c>
      <c r="B1108" s="113">
        <v>2</v>
      </c>
      <c r="C1108" s="117">
        <v>0.001120819681716521</v>
      </c>
      <c r="D1108" s="113" t="s">
        <v>342</v>
      </c>
      <c r="E1108" s="113" t="b">
        <v>0</v>
      </c>
      <c r="F1108" s="113" t="b">
        <v>0</v>
      </c>
      <c r="G1108" s="113" t="b">
        <v>0</v>
      </c>
    </row>
    <row r="1109" spans="1:7" ht="15">
      <c r="A1109" s="115" t="s">
        <v>619</v>
      </c>
      <c r="B1109" s="113">
        <v>2</v>
      </c>
      <c r="C1109" s="117">
        <v>0.0007215756556369703</v>
      </c>
      <c r="D1109" s="113" t="s">
        <v>342</v>
      </c>
      <c r="E1109" s="113" t="b">
        <v>0</v>
      </c>
      <c r="F1109" s="113" t="b">
        <v>0</v>
      </c>
      <c r="G1109" s="113" t="b">
        <v>0</v>
      </c>
    </row>
    <row r="1110" spans="1:7" ht="15">
      <c r="A1110" s="115" t="s">
        <v>426</v>
      </c>
      <c r="B1110" s="113">
        <v>2</v>
      </c>
      <c r="C1110" s="117">
        <v>0.0007215756556369703</v>
      </c>
      <c r="D1110" s="113" t="s">
        <v>342</v>
      </c>
      <c r="E1110" s="113" t="b">
        <v>0</v>
      </c>
      <c r="F1110" s="113" t="b">
        <v>0</v>
      </c>
      <c r="G1110" s="113" t="b">
        <v>0</v>
      </c>
    </row>
    <row r="1111" spans="1:7" ht="15">
      <c r="A1111" s="115" t="s">
        <v>427</v>
      </c>
      <c r="B1111" s="113">
        <v>2</v>
      </c>
      <c r="C1111" s="117">
        <v>0.0007215756556369703</v>
      </c>
      <c r="D1111" s="113" t="s">
        <v>342</v>
      </c>
      <c r="E1111" s="113" t="b">
        <v>1</v>
      </c>
      <c r="F1111" s="113" t="b">
        <v>0</v>
      </c>
      <c r="G1111" s="113" t="b">
        <v>0</v>
      </c>
    </row>
    <row r="1112" spans="1:7" ht="15">
      <c r="A1112" s="115" t="s">
        <v>939</v>
      </c>
      <c r="B1112" s="113">
        <v>2</v>
      </c>
      <c r="C1112" s="117">
        <v>0.0007215756556369703</v>
      </c>
      <c r="D1112" s="113" t="s">
        <v>342</v>
      </c>
      <c r="E1112" s="113" t="b">
        <v>1</v>
      </c>
      <c r="F1112" s="113" t="b">
        <v>0</v>
      </c>
      <c r="G1112" s="113" t="b">
        <v>0</v>
      </c>
    </row>
    <row r="1113" spans="1:7" ht="15">
      <c r="A1113" s="115" t="s">
        <v>621</v>
      </c>
      <c r="B1113" s="113">
        <v>2</v>
      </c>
      <c r="C1113" s="117">
        <v>0.001120819681716521</v>
      </c>
      <c r="D1113" s="113" t="s">
        <v>342</v>
      </c>
      <c r="E1113" s="113" t="b">
        <v>0</v>
      </c>
      <c r="F1113" s="113" t="b">
        <v>0</v>
      </c>
      <c r="G1113" s="113" t="b">
        <v>0</v>
      </c>
    </row>
    <row r="1114" spans="1:7" ht="15">
      <c r="A1114" s="115" t="s">
        <v>368</v>
      </c>
      <c r="B1114" s="113">
        <v>2</v>
      </c>
      <c r="C1114" s="117">
        <v>0.001120819681716521</v>
      </c>
      <c r="D1114" s="113" t="s">
        <v>342</v>
      </c>
      <c r="E1114" s="113" t="b">
        <v>0</v>
      </c>
      <c r="F1114" s="113" t="b">
        <v>0</v>
      </c>
      <c r="G1114" s="113" t="b">
        <v>0</v>
      </c>
    </row>
    <row r="1115" spans="1:7" ht="15">
      <c r="A1115" s="115" t="s">
        <v>440</v>
      </c>
      <c r="B1115" s="113">
        <v>2</v>
      </c>
      <c r="C1115" s="117">
        <v>0.0007215756556369703</v>
      </c>
      <c r="D1115" s="113" t="s">
        <v>342</v>
      </c>
      <c r="E1115" s="113" t="b">
        <v>0</v>
      </c>
      <c r="F1115" s="113" t="b">
        <v>0</v>
      </c>
      <c r="G1115" s="113" t="b">
        <v>0</v>
      </c>
    </row>
    <row r="1116" spans="1:7" ht="15">
      <c r="A1116" s="115" t="s">
        <v>941</v>
      </c>
      <c r="B1116" s="113">
        <v>2</v>
      </c>
      <c r="C1116" s="117">
        <v>0.001120819681716521</v>
      </c>
      <c r="D1116" s="113" t="s">
        <v>342</v>
      </c>
      <c r="E1116" s="113" t="b">
        <v>0</v>
      </c>
      <c r="F1116" s="113" t="b">
        <v>0</v>
      </c>
      <c r="G1116" s="113" t="b">
        <v>0</v>
      </c>
    </row>
    <row r="1117" spans="1:7" ht="15">
      <c r="A1117" s="115" t="s">
        <v>389</v>
      </c>
      <c r="B1117" s="113">
        <v>2</v>
      </c>
      <c r="C1117" s="117">
        <v>0.001120819681716521</v>
      </c>
      <c r="D1117" s="113" t="s">
        <v>342</v>
      </c>
      <c r="E1117" s="113" t="b">
        <v>0</v>
      </c>
      <c r="F1117" s="113" t="b">
        <v>0</v>
      </c>
      <c r="G1117" s="113" t="b">
        <v>0</v>
      </c>
    </row>
    <row r="1118" spans="1:7" ht="15">
      <c r="A1118" s="115" t="s">
        <v>423</v>
      </c>
      <c r="B1118" s="113">
        <v>2</v>
      </c>
      <c r="C1118" s="117">
        <v>0.001120819681716521</v>
      </c>
      <c r="D1118" s="113" t="s">
        <v>342</v>
      </c>
      <c r="E1118" s="113" t="b">
        <v>0</v>
      </c>
      <c r="F1118" s="113" t="b">
        <v>0</v>
      </c>
      <c r="G1118" s="113" t="b">
        <v>0</v>
      </c>
    </row>
    <row r="1119" spans="1:7" ht="15">
      <c r="A1119" s="115" t="s">
        <v>946</v>
      </c>
      <c r="B1119" s="113">
        <v>2</v>
      </c>
      <c r="C1119" s="117">
        <v>0.0007215756556369703</v>
      </c>
      <c r="D1119" s="113" t="s">
        <v>342</v>
      </c>
      <c r="E1119" s="113" t="b">
        <v>0</v>
      </c>
      <c r="F1119" s="113" t="b">
        <v>0</v>
      </c>
      <c r="G1119" s="113" t="b">
        <v>0</v>
      </c>
    </row>
    <row r="1120" spans="1:7" ht="15">
      <c r="A1120" s="115" t="s">
        <v>441</v>
      </c>
      <c r="B1120" s="113">
        <v>2</v>
      </c>
      <c r="C1120" s="117">
        <v>0.0007215756556369703</v>
      </c>
      <c r="D1120" s="113" t="s">
        <v>342</v>
      </c>
      <c r="E1120" s="113" t="b">
        <v>0</v>
      </c>
      <c r="F1120" s="113" t="b">
        <v>0</v>
      </c>
      <c r="G1120" s="113" t="b">
        <v>0</v>
      </c>
    </row>
    <row r="1121" spans="1:7" ht="15">
      <c r="A1121" s="115" t="s">
        <v>625</v>
      </c>
      <c r="B1121" s="113">
        <v>2</v>
      </c>
      <c r="C1121" s="117">
        <v>0.0007215756556369703</v>
      </c>
      <c r="D1121" s="113" t="s">
        <v>342</v>
      </c>
      <c r="E1121" s="113" t="b">
        <v>0</v>
      </c>
      <c r="F1121" s="113" t="b">
        <v>0</v>
      </c>
      <c r="G1121" s="113" t="b">
        <v>0</v>
      </c>
    </row>
    <row r="1122" spans="1:7" ht="15">
      <c r="A1122" s="115" t="s">
        <v>430</v>
      </c>
      <c r="B1122" s="113">
        <v>2</v>
      </c>
      <c r="C1122" s="117">
        <v>0.001120819681716521</v>
      </c>
      <c r="D1122" s="113" t="s">
        <v>342</v>
      </c>
      <c r="E1122" s="113" t="b">
        <v>0</v>
      </c>
      <c r="F1122" s="113" t="b">
        <v>0</v>
      </c>
      <c r="G1122" s="113" t="b">
        <v>0</v>
      </c>
    </row>
    <row r="1123" spans="1:7" ht="15">
      <c r="A1123" s="115" t="s">
        <v>955</v>
      </c>
      <c r="B1123" s="113">
        <v>2</v>
      </c>
      <c r="C1123" s="117">
        <v>0.001120819681716521</v>
      </c>
      <c r="D1123" s="113" t="s">
        <v>342</v>
      </c>
      <c r="E1123" s="113" t="b">
        <v>0</v>
      </c>
      <c r="F1123" s="113" t="b">
        <v>0</v>
      </c>
      <c r="G1123" s="113" t="b">
        <v>0</v>
      </c>
    </row>
    <row r="1124" spans="1:7" ht="15">
      <c r="A1124" s="115" t="s">
        <v>626</v>
      </c>
      <c r="B1124" s="113">
        <v>2</v>
      </c>
      <c r="C1124" s="117">
        <v>0.001120819681716521</v>
      </c>
      <c r="D1124" s="113" t="s">
        <v>342</v>
      </c>
      <c r="E1124" s="113" t="b">
        <v>0</v>
      </c>
      <c r="F1124" s="113" t="b">
        <v>0</v>
      </c>
      <c r="G1124" s="113" t="b">
        <v>0</v>
      </c>
    </row>
    <row r="1125" spans="1:7" ht="15">
      <c r="A1125" s="115" t="s">
        <v>627</v>
      </c>
      <c r="B1125" s="113">
        <v>2</v>
      </c>
      <c r="C1125" s="117">
        <v>0.001120819681716521</v>
      </c>
      <c r="D1125" s="113" t="s">
        <v>342</v>
      </c>
      <c r="E1125" s="113" t="b">
        <v>0</v>
      </c>
      <c r="F1125" s="113" t="b">
        <v>0</v>
      </c>
      <c r="G1125" s="113" t="b">
        <v>0</v>
      </c>
    </row>
    <row r="1126" spans="1:7" ht="15">
      <c r="A1126" s="115" t="s">
        <v>369</v>
      </c>
      <c r="B1126" s="113">
        <v>2</v>
      </c>
      <c r="C1126" s="117">
        <v>0.001120819681716521</v>
      </c>
      <c r="D1126" s="113" t="s">
        <v>342</v>
      </c>
      <c r="E1126" s="113" t="b">
        <v>0</v>
      </c>
      <c r="F1126" s="113" t="b">
        <v>0</v>
      </c>
      <c r="G1126" s="113" t="b">
        <v>0</v>
      </c>
    </row>
    <row r="1127" spans="1:7" ht="15">
      <c r="A1127" s="115" t="s">
        <v>756</v>
      </c>
      <c r="B1127" s="113">
        <v>2</v>
      </c>
      <c r="C1127" s="117">
        <v>0.001120819681716521</v>
      </c>
      <c r="D1127" s="113" t="s">
        <v>342</v>
      </c>
      <c r="E1127" s="113" t="b">
        <v>0</v>
      </c>
      <c r="F1127" s="113" t="b">
        <v>0</v>
      </c>
      <c r="G1127" s="113" t="b">
        <v>0</v>
      </c>
    </row>
    <row r="1128" spans="1:7" ht="15">
      <c r="A1128" s="115" t="s">
        <v>511</v>
      </c>
      <c r="B1128" s="113">
        <v>2</v>
      </c>
      <c r="C1128" s="117">
        <v>0.0007215756556369703</v>
      </c>
      <c r="D1128" s="113" t="s">
        <v>342</v>
      </c>
      <c r="E1128" s="113" t="b">
        <v>0</v>
      </c>
      <c r="F1128" s="113" t="b">
        <v>0</v>
      </c>
      <c r="G1128" s="113" t="b">
        <v>0</v>
      </c>
    </row>
    <row r="1129" spans="1:7" ht="15">
      <c r="A1129" s="115" t="s">
        <v>512</v>
      </c>
      <c r="B1129" s="113">
        <v>2</v>
      </c>
      <c r="C1129" s="117">
        <v>0.001120819681716521</v>
      </c>
      <c r="D1129" s="113" t="s">
        <v>342</v>
      </c>
      <c r="E1129" s="113" t="b">
        <v>0</v>
      </c>
      <c r="F1129" s="113" t="b">
        <v>0</v>
      </c>
      <c r="G1129" s="113" t="b">
        <v>0</v>
      </c>
    </row>
    <row r="1130" spans="1:7" ht="15">
      <c r="A1130" s="115" t="s">
        <v>757</v>
      </c>
      <c r="B1130" s="113">
        <v>2</v>
      </c>
      <c r="C1130" s="117">
        <v>0.0007215756556369703</v>
      </c>
      <c r="D1130" s="113" t="s">
        <v>342</v>
      </c>
      <c r="E1130" s="113" t="b">
        <v>1</v>
      </c>
      <c r="F1130" s="113" t="b">
        <v>0</v>
      </c>
      <c r="G1130" s="113" t="b">
        <v>0</v>
      </c>
    </row>
    <row r="1131" spans="1:7" ht="15">
      <c r="A1131" s="115" t="s">
        <v>957</v>
      </c>
      <c r="B1131" s="113">
        <v>2</v>
      </c>
      <c r="C1131" s="117">
        <v>0.0007215756556369703</v>
      </c>
      <c r="D1131" s="113" t="s">
        <v>342</v>
      </c>
      <c r="E1131" s="113" t="b">
        <v>0</v>
      </c>
      <c r="F1131" s="113" t="b">
        <v>0</v>
      </c>
      <c r="G1131" s="113" t="b">
        <v>0</v>
      </c>
    </row>
    <row r="1132" spans="1:7" ht="15">
      <c r="A1132" s="115" t="s">
        <v>724</v>
      </c>
      <c r="B1132" s="113">
        <v>2</v>
      </c>
      <c r="C1132" s="117">
        <v>0.0007215756556369703</v>
      </c>
      <c r="D1132" s="113" t="s">
        <v>342</v>
      </c>
      <c r="E1132" s="113" t="b">
        <v>1</v>
      </c>
      <c r="F1132" s="113" t="b">
        <v>0</v>
      </c>
      <c r="G1132" s="113" t="b">
        <v>0</v>
      </c>
    </row>
    <row r="1133" spans="1:7" ht="15">
      <c r="A1133" s="115" t="s">
        <v>630</v>
      </c>
      <c r="B1133" s="113">
        <v>2</v>
      </c>
      <c r="C1133" s="117">
        <v>0.0007215756556369703</v>
      </c>
      <c r="D1133" s="113" t="s">
        <v>342</v>
      </c>
      <c r="E1133" s="113" t="b">
        <v>0</v>
      </c>
      <c r="F1133" s="113" t="b">
        <v>0</v>
      </c>
      <c r="G1133" s="113" t="b">
        <v>0</v>
      </c>
    </row>
    <row r="1134" spans="1:7" ht="15">
      <c r="A1134" s="115" t="s">
        <v>514</v>
      </c>
      <c r="B1134" s="113">
        <v>2</v>
      </c>
      <c r="C1134" s="117">
        <v>0.0007215756556369703</v>
      </c>
      <c r="D1134" s="113" t="s">
        <v>342</v>
      </c>
      <c r="E1134" s="113" t="b">
        <v>0</v>
      </c>
      <c r="F1134" s="113" t="b">
        <v>0</v>
      </c>
      <c r="G1134" s="113" t="b">
        <v>0</v>
      </c>
    </row>
    <row r="1135" spans="1:7" ht="15">
      <c r="A1135" s="115" t="s">
        <v>515</v>
      </c>
      <c r="B1135" s="113">
        <v>2</v>
      </c>
      <c r="C1135" s="117">
        <v>0.001120819681716521</v>
      </c>
      <c r="D1135" s="113" t="s">
        <v>342</v>
      </c>
      <c r="E1135" s="113" t="b">
        <v>0</v>
      </c>
      <c r="F1135" s="113" t="b">
        <v>0</v>
      </c>
      <c r="G1135" s="113" t="b">
        <v>0</v>
      </c>
    </row>
    <row r="1136" spans="1:7" ht="15">
      <c r="A1136" s="115" t="s">
        <v>483</v>
      </c>
      <c r="B1136" s="113">
        <v>2</v>
      </c>
      <c r="C1136" s="117">
        <v>0.001120819681716521</v>
      </c>
      <c r="D1136" s="113" t="s">
        <v>342</v>
      </c>
      <c r="E1136" s="113" t="b">
        <v>0</v>
      </c>
      <c r="F1136" s="113" t="b">
        <v>0</v>
      </c>
      <c r="G1136" s="113" t="b">
        <v>0</v>
      </c>
    </row>
    <row r="1137" spans="1:7" ht="15">
      <c r="A1137" s="115" t="s">
        <v>442</v>
      </c>
      <c r="B1137" s="113">
        <v>2</v>
      </c>
      <c r="C1137" s="117">
        <v>0.0007215756556369703</v>
      </c>
      <c r="D1137" s="113" t="s">
        <v>342</v>
      </c>
      <c r="E1137" s="113" t="b">
        <v>0</v>
      </c>
      <c r="F1137" s="113" t="b">
        <v>0</v>
      </c>
      <c r="G1137" s="113" t="b">
        <v>0</v>
      </c>
    </row>
    <row r="1138" spans="1:7" ht="15">
      <c r="A1138" s="115" t="s">
        <v>564</v>
      </c>
      <c r="B1138" s="113">
        <v>2</v>
      </c>
      <c r="C1138" s="117">
        <v>0.0007215756556369703</v>
      </c>
      <c r="D1138" s="113" t="s">
        <v>342</v>
      </c>
      <c r="E1138" s="113" t="b">
        <v>0</v>
      </c>
      <c r="F1138" s="113" t="b">
        <v>0</v>
      </c>
      <c r="G1138" s="113" t="b">
        <v>0</v>
      </c>
    </row>
    <row r="1139" spans="1:7" ht="15">
      <c r="A1139" s="115" t="s">
        <v>963</v>
      </c>
      <c r="B1139" s="113">
        <v>2</v>
      </c>
      <c r="C1139" s="117">
        <v>0.0007215756556369703</v>
      </c>
      <c r="D1139" s="113" t="s">
        <v>342</v>
      </c>
      <c r="E1139" s="113" t="b">
        <v>0</v>
      </c>
      <c r="F1139" s="113" t="b">
        <v>0</v>
      </c>
      <c r="G1139" s="113" t="b">
        <v>0</v>
      </c>
    </row>
    <row r="1140" spans="1:7" ht="15">
      <c r="A1140" s="115" t="s">
        <v>966</v>
      </c>
      <c r="B1140" s="113">
        <v>2</v>
      </c>
      <c r="C1140" s="117">
        <v>0.0007215756556369703</v>
      </c>
      <c r="D1140" s="113" t="s">
        <v>342</v>
      </c>
      <c r="E1140" s="113" t="b">
        <v>0</v>
      </c>
      <c r="F1140" s="113" t="b">
        <v>0</v>
      </c>
      <c r="G1140" s="113" t="b">
        <v>0</v>
      </c>
    </row>
    <row r="1141" spans="1:7" ht="15">
      <c r="A1141" s="115" t="s">
        <v>390</v>
      </c>
      <c r="B1141" s="113">
        <v>2</v>
      </c>
      <c r="C1141" s="117">
        <v>0.0007215756556369703</v>
      </c>
      <c r="D1141" s="113" t="s">
        <v>342</v>
      </c>
      <c r="E1141" s="113" t="b">
        <v>0</v>
      </c>
      <c r="F1141" s="113" t="b">
        <v>0</v>
      </c>
      <c r="G1141" s="113" t="b">
        <v>0</v>
      </c>
    </row>
    <row r="1142" spans="1:7" ht="15">
      <c r="A1142" s="115" t="s">
        <v>967</v>
      </c>
      <c r="B1142" s="113">
        <v>2</v>
      </c>
      <c r="C1142" s="117">
        <v>0.001120819681716521</v>
      </c>
      <c r="D1142" s="113" t="s">
        <v>342</v>
      </c>
      <c r="E1142" s="113" t="b">
        <v>0</v>
      </c>
      <c r="F1142" s="113" t="b">
        <v>0</v>
      </c>
      <c r="G1142" s="113" t="b">
        <v>0</v>
      </c>
    </row>
    <row r="1143" spans="1:7" ht="15">
      <c r="A1143" s="115" t="s">
        <v>968</v>
      </c>
      <c r="B1143" s="113">
        <v>2</v>
      </c>
      <c r="C1143" s="117">
        <v>0.001120819681716521</v>
      </c>
      <c r="D1143" s="113" t="s">
        <v>342</v>
      </c>
      <c r="E1143" s="113" t="b">
        <v>0</v>
      </c>
      <c r="F1143" s="113" t="b">
        <v>0</v>
      </c>
      <c r="G1143" s="113" t="b">
        <v>0</v>
      </c>
    </row>
    <row r="1144" spans="1:7" ht="15">
      <c r="A1144" s="115" t="s">
        <v>517</v>
      </c>
      <c r="B1144" s="113">
        <v>2</v>
      </c>
      <c r="C1144" s="117">
        <v>0.001120819681716521</v>
      </c>
      <c r="D1144" s="113" t="s">
        <v>342</v>
      </c>
      <c r="E1144" s="113" t="b">
        <v>0</v>
      </c>
      <c r="F1144" s="113" t="b">
        <v>0</v>
      </c>
      <c r="G1144" s="113" t="b">
        <v>0</v>
      </c>
    </row>
    <row r="1145" spans="1:7" ht="15">
      <c r="A1145" s="115" t="s">
        <v>971</v>
      </c>
      <c r="B1145" s="113">
        <v>2</v>
      </c>
      <c r="C1145" s="117">
        <v>0.001120819681716521</v>
      </c>
      <c r="D1145" s="113" t="s">
        <v>342</v>
      </c>
      <c r="E1145" s="113" t="b">
        <v>0</v>
      </c>
      <c r="F1145" s="113" t="b">
        <v>0</v>
      </c>
      <c r="G1145" s="113" t="b">
        <v>0</v>
      </c>
    </row>
    <row r="1146" spans="1:7" ht="15">
      <c r="A1146" s="115" t="s">
        <v>770</v>
      </c>
      <c r="B1146" s="113">
        <v>2</v>
      </c>
      <c r="C1146" s="117">
        <v>0.0007215756556369703</v>
      </c>
      <c r="D1146" s="113" t="s">
        <v>342</v>
      </c>
      <c r="E1146" s="113" t="b">
        <v>0</v>
      </c>
      <c r="F1146" s="113" t="b">
        <v>0</v>
      </c>
      <c r="G1146" s="113" t="b">
        <v>0</v>
      </c>
    </row>
    <row r="1147" spans="1:7" ht="15">
      <c r="A1147" s="115" t="s">
        <v>972</v>
      </c>
      <c r="B1147" s="113">
        <v>2</v>
      </c>
      <c r="C1147" s="117">
        <v>0.0007215756556369703</v>
      </c>
      <c r="D1147" s="113" t="s">
        <v>342</v>
      </c>
      <c r="E1147" s="113" t="b">
        <v>0</v>
      </c>
      <c r="F1147" s="113" t="b">
        <v>0</v>
      </c>
      <c r="G1147" s="113" t="b">
        <v>0</v>
      </c>
    </row>
    <row r="1148" spans="1:7" ht="15">
      <c r="A1148" s="115" t="s">
        <v>973</v>
      </c>
      <c r="B1148" s="113">
        <v>2</v>
      </c>
      <c r="C1148" s="117">
        <v>0.0007215756556369703</v>
      </c>
      <c r="D1148" s="113" t="s">
        <v>342</v>
      </c>
      <c r="E1148" s="113" t="b">
        <v>0</v>
      </c>
      <c r="F1148" s="113" t="b">
        <v>0</v>
      </c>
      <c r="G1148" s="113" t="b">
        <v>0</v>
      </c>
    </row>
    <row r="1149" spans="1:7" ht="15">
      <c r="A1149" s="115" t="s">
        <v>634</v>
      </c>
      <c r="B1149" s="113">
        <v>2</v>
      </c>
      <c r="C1149" s="117">
        <v>0.0007215756556369703</v>
      </c>
      <c r="D1149" s="113" t="s">
        <v>342</v>
      </c>
      <c r="E1149" s="113" t="b">
        <v>0</v>
      </c>
      <c r="F1149" s="113" t="b">
        <v>0</v>
      </c>
      <c r="G1149" s="113" t="b">
        <v>0</v>
      </c>
    </row>
    <row r="1150" spans="1:7" ht="15">
      <c r="A1150" s="115" t="s">
        <v>976</v>
      </c>
      <c r="B1150" s="113">
        <v>2</v>
      </c>
      <c r="C1150" s="117">
        <v>0.001120819681716521</v>
      </c>
      <c r="D1150" s="113" t="s">
        <v>342</v>
      </c>
      <c r="E1150" s="113" t="b">
        <v>0</v>
      </c>
      <c r="F1150" s="113" t="b">
        <v>0</v>
      </c>
      <c r="G1150" s="113" t="b">
        <v>0</v>
      </c>
    </row>
    <row r="1151" spans="1:7" ht="15">
      <c r="A1151" s="115" t="s">
        <v>772</v>
      </c>
      <c r="B1151" s="113">
        <v>2</v>
      </c>
      <c r="C1151" s="117">
        <v>0.0007215756556369703</v>
      </c>
      <c r="D1151" s="113" t="s">
        <v>342</v>
      </c>
      <c r="E1151" s="113" t="b">
        <v>0</v>
      </c>
      <c r="F1151" s="113" t="b">
        <v>0</v>
      </c>
      <c r="G1151" s="113" t="b">
        <v>0</v>
      </c>
    </row>
    <row r="1152" spans="1:7" ht="15">
      <c r="A1152" s="115" t="s">
        <v>739</v>
      </c>
      <c r="B1152" s="113">
        <v>2</v>
      </c>
      <c r="C1152" s="117">
        <v>0.0007215756556369703</v>
      </c>
      <c r="D1152" s="113" t="s">
        <v>342</v>
      </c>
      <c r="E1152" s="113" t="b">
        <v>0</v>
      </c>
      <c r="F1152" s="113" t="b">
        <v>0</v>
      </c>
      <c r="G1152" s="113" t="b">
        <v>0</v>
      </c>
    </row>
    <row r="1153" spans="1:7" ht="15">
      <c r="A1153" s="115" t="s">
        <v>636</v>
      </c>
      <c r="B1153" s="113">
        <v>2</v>
      </c>
      <c r="C1153" s="117">
        <v>0.0007215756556369703</v>
      </c>
      <c r="D1153" s="113" t="s">
        <v>342</v>
      </c>
      <c r="E1153" s="113" t="b">
        <v>0</v>
      </c>
      <c r="F1153" s="113" t="b">
        <v>0</v>
      </c>
      <c r="G1153" s="113" t="b">
        <v>0</v>
      </c>
    </row>
    <row r="1154" spans="1:7" ht="15">
      <c r="A1154" s="115" t="s">
        <v>637</v>
      </c>
      <c r="B1154" s="113">
        <v>2</v>
      </c>
      <c r="C1154" s="117">
        <v>0.0007215756556369703</v>
      </c>
      <c r="D1154" s="113" t="s">
        <v>342</v>
      </c>
      <c r="E1154" s="113" t="b">
        <v>0</v>
      </c>
      <c r="F1154" s="113" t="b">
        <v>0</v>
      </c>
      <c r="G1154" s="113" t="b">
        <v>0</v>
      </c>
    </row>
    <row r="1155" spans="1:7" ht="15">
      <c r="A1155" s="115" t="s">
        <v>979</v>
      </c>
      <c r="B1155" s="113">
        <v>2</v>
      </c>
      <c r="C1155" s="117">
        <v>0.001120819681716521</v>
      </c>
      <c r="D1155" s="113" t="s">
        <v>342</v>
      </c>
      <c r="E1155" s="113" t="b">
        <v>0</v>
      </c>
      <c r="F1155" s="113" t="b">
        <v>0</v>
      </c>
      <c r="G1155" s="113" t="b">
        <v>0</v>
      </c>
    </row>
    <row r="1156" spans="1:7" ht="15">
      <c r="A1156" s="115" t="s">
        <v>775</v>
      </c>
      <c r="B1156" s="113">
        <v>2</v>
      </c>
      <c r="C1156" s="117">
        <v>0.0007215756556369703</v>
      </c>
      <c r="D1156" s="113" t="s">
        <v>342</v>
      </c>
      <c r="E1156" s="113" t="b">
        <v>0</v>
      </c>
      <c r="F1156" s="113" t="b">
        <v>0</v>
      </c>
      <c r="G1156" s="113" t="b">
        <v>0</v>
      </c>
    </row>
    <row r="1157" spans="1:7" ht="15">
      <c r="A1157" s="115" t="s">
        <v>980</v>
      </c>
      <c r="B1157" s="113">
        <v>2</v>
      </c>
      <c r="C1157" s="117">
        <v>0.0007215756556369703</v>
      </c>
      <c r="D1157" s="113" t="s">
        <v>342</v>
      </c>
      <c r="E1157" s="113" t="b">
        <v>0</v>
      </c>
      <c r="F1157" s="113" t="b">
        <v>0</v>
      </c>
      <c r="G1157" s="113" t="b">
        <v>0</v>
      </c>
    </row>
    <row r="1158" spans="1:7" ht="15">
      <c r="A1158" s="115" t="s">
        <v>382</v>
      </c>
      <c r="B1158" s="113">
        <v>2</v>
      </c>
      <c r="C1158" s="117">
        <v>0.0007215756556369703</v>
      </c>
      <c r="D1158" s="113" t="s">
        <v>342</v>
      </c>
      <c r="E1158" s="113" t="b">
        <v>0</v>
      </c>
      <c r="F1158" s="113" t="b">
        <v>0</v>
      </c>
      <c r="G1158" s="113" t="b">
        <v>0</v>
      </c>
    </row>
    <row r="1159" spans="1:7" ht="15">
      <c r="A1159" s="115" t="s">
        <v>518</v>
      </c>
      <c r="B1159" s="113">
        <v>2</v>
      </c>
      <c r="C1159" s="117">
        <v>0.0007215756556369703</v>
      </c>
      <c r="D1159" s="113" t="s">
        <v>342</v>
      </c>
      <c r="E1159" s="113" t="b">
        <v>0</v>
      </c>
      <c r="F1159" s="113" t="b">
        <v>0</v>
      </c>
      <c r="G1159" s="113" t="b">
        <v>0</v>
      </c>
    </row>
    <row r="1160" spans="1:7" ht="15">
      <c r="A1160" s="115" t="s">
        <v>474</v>
      </c>
      <c r="B1160" s="113">
        <v>2</v>
      </c>
      <c r="C1160" s="117">
        <v>0.0007215756556369703</v>
      </c>
      <c r="D1160" s="113" t="s">
        <v>342</v>
      </c>
      <c r="E1160" s="113" t="b">
        <v>0</v>
      </c>
      <c r="F1160" s="113" t="b">
        <v>0</v>
      </c>
      <c r="G1160" s="113" t="b">
        <v>0</v>
      </c>
    </row>
    <row r="1161" spans="1:7" ht="15">
      <c r="A1161" s="115" t="s">
        <v>436</v>
      </c>
      <c r="B1161" s="113">
        <v>2</v>
      </c>
      <c r="C1161" s="117">
        <v>0.001120819681716521</v>
      </c>
      <c r="D1161" s="113" t="s">
        <v>342</v>
      </c>
      <c r="E1161" s="113" t="b">
        <v>0</v>
      </c>
      <c r="F1161" s="113" t="b">
        <v>0</v>
      </c>
      <c r="G1161" s="113" t="b">
        <v>0</v>
      </c>
    </row>
    <row r="1162" spans="1:7" ht="15">
      <c r="A1162" s="115" t="s">
        <v>538</v>
      </c>
      <c r="B1162" s="113">
        <v>2</v>
      </c>
      <c r="C1162" s="117">
        <v>0.001120819681716521</v>
      </c>
      <c r="D1162" s="113" t="s">
        <v>342</v>
      </c>
      <c r="E1162" s="113" t="b">
        <v>0</v>
      </c>
      <c r="F1162" s="113" t="b">
        <v>0</v>
      </c>
      <c r="G1162" s="113" t="b">
        <v>0</v>
      </c>
    </row>
    <row r="1163" spans="1:7" ht="15">
      <c r="A1163" s="115" t="s">
        <v>712</v>
      </c>
      <c r="B1163" s="113">
        <v>2</v>
      </c>
      <c r="C1163" s="117">
        <v>0.001120819681716521</v>
      </c>
      <c r="D1163" s="113" t="s">
        <v>342</v>
      </c>
      <c r="E1163" s="113" t="b">
        <v>0</v>
      </c>
      <c r="F1163" s="113" t="b">
        <v>0</v>
      </c>
      <c r="G1163" s="113" t="b">
        <v>0</v>
      </c>
    </row>
    <row r="1164" spans="1:7" ht="15">
      <c r="A1164" s="115" t="s">
        <v>1336</v>
      </c>
      <c r="B1164" s="113">
        <v>2</v>
      </c>
      <c r="C1164" s="117">
        <v>0.001120819681716521</v>
      </c>
      <c r="D1164" s="113" t="s">
        <v>342</v>
      </c>
      <c r="E1164" s="113" t="b">
        <v>0</v>
      </c>
      <c r="F1164" s="113" t="b">
        <v>0</v>
      </c>
      <c r="G1164" s="113" t="b">
        <v>0</v>
      </c>
    </row>
    <row r="1165" spans="1:7" ht="15">
      <c r="A1165" s="115" t="s">
        <v>1337</v>
      </c>
      <c r="B1165" s="113">
        <v>2</v>
      </c>
      <c r="C1165" s="117">
        <v>0.001120819681716521</v>
      </c>
      <c r="D1165" s="113" t="s">
        <v>342</v>
      </c>
      <c r="E1165" s="113" t="b">
        <v>0</v>
      </c>
      <c r="F1165" s="113" t="b">
        <v>0</v>
      </c>
      <c r="G1165" s="113" t="b">
        <v>0</v>
      </c>
    </row>
    <row r="1166" spans="1:7" ht="15">
      <c r="A1166" s="115" t="s">
        <v>888</v>
      </c>
      <c r="B1166" s="113">
        <v>2</v>
      </c>
      <c r="C1166" s="117">
        <v>0.001120819681716521</v>
      </c>
      <c r="D1166" s="113" t="s">
        <v>342</v>
      </c>
      <c r="E1166" s="113" t="b">
        <v>0</v>
      </c>
      <c r="F1166" s="113" t="b">
        <v>0</v>
      </c>
      <c r="G1166" s="113" t="b">
        <v>0</v>
      </c>
    </row>
    <row r="1167" spans="1:7" ht="15">
      <c r="A1167" s="115" t="s">
        <v>447</v>
      </c>
      <c r="B1167" s="113">
        <v>2</v>
      </c>
      <c r="C1167" s="117">
        <v>0.0007215756556369703</v>
      </c>
      <c r="D1167" s="113" t="s">
        <v>342</v>
      </c>
      <c r="E1167" s="113" t="b">
        <v>0</v>
      </c>
      <c r="F1167" s="113" t="b">
        <v>0</v>
      </c>
      <c r="G1167" s="113" t="b">
        <v>0</v>
      </c>
    </row>
    <row r="1168" spans="1:7" ht="15">
      <c r="A1168" s="115" t="s">
        <v>551</v>
      </c>
      <c r="B1168" s="113">
        <v>2</v>
      </c>
      <c r="C1168" s="117">
        <v>0.001120819681716521</v>
      </c>
      <c r="D1168" s="113" t="s">
        <v>342</v>
      </c>
      <c r="E1168" s="113" t="b">
        <v>0</v>
      </c>
      <c r="F1168" s="113" t="b">
        <v>0</v>
      </c>
      <c r="G1168" s="113" t="b">
        <v>0</v>
      </c>
    </row>
    <row r="1169" spans="1:7" ht="15">
      <c r="A1169" s="115" t="s">
        <v>487</v>
      </c>
      <c r="B1169" s="113">
        <v>2</v>
      </c>
      <c r="C1169" s="117">
        <v>0.0007215756556369703</v>
      </c>
      <c r="D1169" s="113" t="s">
        <v>342</v>
      </c>
      <c r="E1169" s="113" t="b">
        <v>0</v>
      </c>
      <c r="F1169" s="113" t="b">
        <v>0</v>
      </c>
      <c r="G1169" s="113" t="b">
        <v>0</v>
      </c>
    </row>
    <row r="1170" spans="1:7" ht="15">
      <c r="A1170" s="115" t="s">
        <v>435</v>
      </c>
      <c r="B1170" s="113">
        <v>2</v>
      </c>
      <c r="C1170" s="117">
        <v>0.001120819681716521</v>
      </c>
      <c r="D1170" s="113" t="s">
        <v>342</v>
      </c>
      <c r="E1170" s="113" t="b">
        <v>0</v>
      </c>
      <c r="F1170" s="113" t="b">
        <v>0</v>
      </c>
      <c r="G1170" s="113" t="b">
        <v>0</v>
      </c>
    </row>
    <row r="1171" spans="1:7" ht="15">
      <c r="A1171" s="115" t="s">
        <v>1338</v>
      </c>
      <c r="B1171" s="113">
        <v>2</v>
      </c>
      <c r="C1171" s="117">
        <v>0.001120819681716521</v>
      </c>
      <c r="D1171" s="113" t="s">
        <v>342</v>
      </c>
      <c r="E1171" s="113" t="b">
        <v>0</v>
      </c>
      <c r="F1171" s="113" t="b">
        <v>0</v>
      </c>
      <c r="G1171" s="113" t="b">
        <v>0</v>
      </c>
    </row>
    <row r="1172" spans="1:7" ht="15">
      <c r="A1172" s="115" t="s">
        <v>420</v>
      </c>
      <c r="B1172" s="113">
        <v>2</v>
      </c>
      <c r="C1172" s="117">
        <v>0.0007215756556369703</v>
      </c>
      <c r="D1172" s="113" t="s">
        <v>342</v>
      </c>
      <c r="E1172" s="113" t="b">
        <v>0</v>
      </c>
      <c r="F1172" s="113" t="b">
        <v>0</v>
      </c>
      <c r="G1172" s="113" t="b">
        <v>0</v>
      </c>
    </row>
    <row r="1173" spans="1:7" ht="15">
      <c r="A1173" s="115" t="s">
        <v>522</v>
      </c>
      <c r="B1173" s="113">
        <v>2</v>
      </c>
      <c r="C1173" s="117">
        <v>0.0007215756556369703</v>
      </c>
      <c r="D1173" s="113" t="s">
        <v>342</v>
      </c>
      <c r="E1173" s="113" t="b">
        <v>0</v>
      </c>
      <c r="F1173" s="113" t="b">
        <v>0</v>
      </c>
      <c r="G1173" s="113" t="b">
        <v>0</v>
      </c>
    </row>
    <row r="1174" spans="1:7" ht="15">
      <c r="A1174" s="115" t="s">
        <v>849</v>
      </c>
      <c r="B1174" s="113">
        <v>2</v>
      </c>
      <c r="C1174" s="117">
        <v>0.001120819681716521</v>
      </c>
      <c r="D1174" s="113" t="s">
        <v>342</v>
      </c>
      <c r="E1174" s="113" t="b">
        <v>0</v>
      </c>
      <c r="F1174" s="113" t="b">
        <v>1</v>
      </c>
      <c r="G1174" s="113" t="b">
        <v>0</v>
      </c>
    </row>
    <row r="1175" spans="1:7" ht="15">
      <c r="A1175" s="115" t="s">
        <v>666</v>
      </c>
      <c r="B1175" s="113">
        <v>2</v>
      </c>
      <c r="C1175" s="117">
        <v>0.0007215756556369703</v>
      </c>
      <c r="D1175" s="113" t="s">
        <v>342</v>
      </c>
      <c r="E1175" s="113" t="b">
        <v>0</v>
      </c>
      <c r="F1175" s="113" t="b">
        <v>0</v>
      </c>
      <c r="G1175" s="113" t="b">
        <v>0</v>
      </c>
    </row>
    <row r="1176" spans="1:7" ht="15">
      <c r="A1176" s="115" t="s">
        <v>887</v>
      </c>
      <c r="B1176" s="113">
        <v>2</v>
      </c>
      <c r="C1176" s="117">
        <v>0.0007215756556369703</v>
      </c>
      <c r="D1176" s="113" t="s">
        <v>342</v>
      </c>
      <c r="E1176" s="113" t="b">
        <v>0</v>
      </c>
      <c r="F1176" s="113" t="b">
        <v>0</v>
      </c>
      <c r="G1176" s="113" t="b">
        <v>0</v>
      </c>
    </row>
    <row r="1177" spans="1:7" ht="15">
      <c r="A1177" s="115" t="s">
        <v>1307</v>
      </c>
      <c r="B1177" s="113">
        <v>2</v>
      </c>
      <c r="C1177" s="117">
        <v>0.0007215756556369703</v>
      </c>
      <c r="D1177" s="113" t="s">
        <v>342</v>
      </c>
      <c r="E1177" s="113" t="b">
        <v>0</v>
      </c>
      <c r="F1177" s="113" t="b">
        <v>0</v>
      </c>
      <c r="G1177" s="113" t="b">
        <v>0</v>
      </c>
    </row>
    <row r="1178" spans="1:7" ht="15">
      <c r="A1178" s="115" t="s">
        <v>850</v>
      </c>
      <c r="B1178" s="113">
        <v>2</v>
      </c>
      <c r="C1178" s="117">
        <v>0.001120819681716521</v>
      </c>
      <c r="D1178" s="113" t="s">
        <v>342</v>
      </c>
      <c r="E1178" s="113" t="b">
        <v>0</v>
      </c>
      <c r="F1178" s="113" t="b">
        <v>1</v>
      </c>
      <c r="G1178" s="113" t="b">
        <v>0</v>
      </c>
    </row>
    <row r="1179" spans="1:7" ht="15">
      <c r="A1179" s="115" t="s">
        <v>398</v>
      </c>
      <c r="B1179" s="113">
        <v>2</v>
      </c>
      <c r="C1179" s="117">
        <v>0.0007215756556369703</v>
      </c>
      <c r="D1179" s="113" t="s">
        <v>342</v>
      </c>
      <c r="E1179" s="113" t="b">
        <v>0</v>
      </c>
      <c r="F1179" s="113" t="b">
        <v>0</v>
      </c>
      <c r="G1179" s="113" t="b">
        <v>0</v>
      </c>
    </row>
    <row r="1180" spans="1:7" ht="15">
      <c r="A1180" s="115" t="s">
        <v>461</v>
      </c>
      <c r="B1180" s="113">
        <v>2</v>
      </c>
      <c r="C1180" s="117">
        <v>0.0007215756556369703</v>
      </c>
      <c r="D1180" s="113" t="s">
        <v>342</v>
      </c>
      <c r="E1180" s="113" t="b">
        <v>0</v>
      </c>
      <c r="F1180" s="113" t="b">
        <v>0</v>
      </c>
      <c r="G1180" s="113" t="b">
        <v>0</v>
      </c>
    </row>
    <row r="1181" spans="1:7" ht="15">
      <c r="A1181" s="115" t="s">
        <v>793</v>
      </c>
      <c r="B1181" s="113">
        <v>2</v>
      </c>
      <c r="C1181" s="117">
        <v>0.0007215756556369703</v>
      </c>
      <c r="D1181" s="113" t="s">
        <v>342</v>
      </c>
      <c r="E1181" s="113" t="b">
        <v>0</v>
      </c>
      <c r="F1181" s="113" t="b">
        <v>0</v>
      </c>
      <c r="G1181" s="113" t="b">
        <v>0</v>
      </c>
    </row>
    <row r="1182" spans="1:7" ht="15">
      <c r="A1182" s="115" t="s">
        <v>1306</v>
      </c>
      <c r="B1182" s="113">
        <v>2</v>
      </c>
      <c r="C1182" s="117">
        <v>0.0007215756556369703</v>
      </c>
      <c r="D1182" s="113" t="s">
        <v>342</v>
      </c>
      <c r="E1182" s="113" t="b">
        <v>0</v>
      </c>
      <c r="F1182" s="113" t="b">
        <v>0</v>
      </c>
      <c r="G1182" s="113" t="b">
        <v>0</v>
      </c>
    </row>
    <row r="1183" spans="1:7" ht="15">
      <c r="A1183" s="115" t="s">
        <v>519</v>
      </c>
      <c r="B1183" s="113">
        <v>2</v>
      </c>
      <c r="C1183" s="117">
        <v>0.0007215756556369703</v>
      </c>
      <c r="D1183" s="113" t="s">
        <v>342</v>
      </c>
      <c r="E1183" s="113" t="b">
        <v>0</v>
      </c>
      <c r="F1183" s="113" t="b">
        <v>0</v>
      </c>
      <c r="G1183" s="113" t="b">
        <v>0</v>
      </c>
    </row>
    <row r="1184" spans="1:7" ht="15">
      <c r="A1184" s="115" t="s">
        <v>553</v>
      </c>
      <c r="B1184" s="113">
        <v>2</v>
      </c>
      <c r="C1184" s="117">
        <v>0.001120819681716521</v>
      </c>
      <c r="D1184" s="113" t="s">
        <v>342</v>
      </c>
      <c r="E1184" s="113" t="b">
        <v>0</v>
      </c>
      <c r="F1184" s="113" t="b">
        <v>0</v>
      </c>
      <c r="G1184" s="113" t="b">
        <v>0</v>
      </c>
    </row>
    <row r="1185" spans="1:7" ht="15">
      <c r="A1185" s="115" t="s">
        <v>653</v>
      </c>
      <c r="B1185" s="113">
        <v>2</v>
      </c>
      <c r="C1185" s="117">
        <v>0.0007215756556369703</v>
      </c>
      <c r="D1185" s="113" t="s">
        <v>342</v>
      </c>
      <c r="E1185" s="113" t="b">
        <v>0</v>
      </c>
      <c r="F1185" s="113" t="b">
        <v>1</v>
      </c>
      <c r="G1185" s="113" t="b">
        <v>0</v>
      </c>
    </row>
    <row r="1186" spans="1:7" ht="15">
      <c r="A1186" s="115" t="s">
        <v>1305</v>
      </c>
      <c r="B1186" s="113">
        <v>2</v>
      </c>
      <c r="C1186" s="117">
        <v>0.001120819681716521</v>
      </c>
      <c r="D1186" s="113" t="s">
        <v>342</v>
      </c>
      <c r="E1186" s="113" t="b">
        <v>0</v>
      </c>
      <c r="F1186" s="113" t="b">
        <v>0</v>
      </c>
      <c r="G1186" s="113" t="b">
        <v>0</v>
      </c>
    </row>
    <row r="1187" spans="1:7" ht="15">
      <c r="A1187" s="115" t="s">
        <v>607</v>
      </c>
      <c r="B1187" s="113">
        <v>2</v>
      </c>
      <c r="C1187" s="117">
        <v>0.0007215756556369703</v>
      </c>
      <c r="D1187" s="113" t="s">
        <v>342</v>
      </c>
      <c r="E1187" s="113" t="b">
        <v>0</v>
      </c>
      <c r="F1187" s="113" t="b">
        <v>0</v>
      </c>
      <c r="G1187" s="113" t="b">
        <v>0</v>
      </c>
    </row>
    <row r="1188" spans="1:7" ht="15">
      <c r="A1188" s="115" t="s">
        <v>641</v>
      </c>
      <c r="B1188" s="113">
        <v>2</v>
      </c>
      <c r="C1188" s="117">
        <v>0.0007215756556369703</v>
      </c>
      <c r="D1188" s="113" t="s">
        <v>342</v>
      </c>
      <c r="E1188" s="113" t="b">
        <v>0</v>
      </c>
      <c r="F1188" s="113" t="b">
        <v>0</v>
      </c>
      <c r="G1188" s="113" t="b">
        <v>0</v>
      </c>
    </row>
    <row r="1189" spans="1:7" ht="15">
      <c r="A1189" s="115" t="s">
        <v>421</v>
      </c>
      <c r="B1189" s="113">
        <v>2</v>
      </c>
      <c r="C1189" s="117">
        <v>0.0007215756556369703</v>
      </c>
      <c r="D1189" s="113" t="s">
        <v>342</v>
      </c>
      <c r="E1189" s="113" t="b">
        <v>0</v>
      </c>
      <c r="F1189" s="113" t="b">
        <v>0</v>
      </c>
      <c r="G1189" s="113" t="b">
        <v>0</v>
      </c>
    </row>
    <row r="1190" spans="1:7" ht="15">
      <c r="A1190" s="115" t="s">
        <v>1308</v>
      </c>
      <c r="B1190" s="113">
        <v>2</v>
      </c>
      <c r="C1190" s="117">
        <v>0.001120819681716521</v>
      </c>
      <c r="D1190" s="113" t="s">
        <v>342</v>
      </c>
      <c r="E1190" s="113" t="b">
        <v>0</v>
      </c>
      <c r="F1190" s="113" t="b">
        <v>0</v>
      </c>
      <c r="G1190" s="113" t="b">
        <v>0</v>
      </c>
    </row>
    <row r="1191" spans="1:7" ht="15">
      <c r="A1191" s="115" t="s">
        <v>1309</v>
      </c>
      <c r="B1191" s="113">
        <v>2</v>
      </c>
      <c r="C1191" s="117">
        <v>0.001120819681716521</v>
      </c>
      <c r="D1191" s="113" t="s">
        <v>342</v>
      </c>
      <c r="E1191" s="113" t="b">
        <v>1</v>
      </c>
      <c r="F1191" s="113" t="b">
        <v>0</v>
      </c>
      <c r="G1191" s="113" t="b">
        <v>0</v>
      </c>
    </row>
    <row r="1192" spans="1:7" ht="15">
      <c r="A1192" s="115" t="s">
        <v>662</v>
      </c>
      <c r="B1192" s="113">
        <v>2</v>
      </c>
      <c r="C1192" s="117">
        <v>0.001120819681716521</v>
      </c>
      <c r="D1192" s="113" t="s">
        <v>342</v>
      </c>
      <c r="E1192" s="113" t="b">
        <v>0</v>
      </c>
      <c r="F1192" s="113" t="b">
        <v>0</v>
      </c>
      <c r="G1192" s="113" t="b">
        <v>0</v>
      </c>
    </row>
    <row r="1193" spans="1:7" ht="15">
      <c r="A1193" s="115" t="s">
        <v>797</v>
      </c>
      <c r="B1193" s="113">
        <v>2</v>
      </c>
      <c r="C1193" s="117">
        <v>0.0007215756556369703</v>
      </c>
      <c r="D1193" s="113" t="s">
        <v>342</v>
      </c>
      <c r="E1193" s="113" t="b">
        <v>0</v>
      </c>
      <c r="F1193" s="113" t="b">
        <v>0</v>
      </c>
      <c r="G1193" s="113" t="b">
        <v>0</v>
      </c>
    </row>
    <row r="1194" spans="1:7" ht="15">
      <c r="A1194" s="115" t="s">
        <v>1001</v>
      </c>
      <c r="B1194" s="113">
        <v>2</v>
      </c>
      <c r="C1194" s="117">
        <v>0.001120819681716521</v>
      </c>
      <c r="D1194" s="113" t="s">
        <v>342</v>
      </c>
      <c r="E1194" s="113" t="b">
        <v>0</v>
      </c>
      <c r="F1194" s="113" t="b">
        <v>0</v>
      </c>
      <c r="G1194" s="113" t="b">
        <v>0</v>
      </c>
    </row>
    <row r="1195" spans="1:7" ht="15">
      <c r="A1195" s="115" t="s">
        <v>642</v>
      </c>
      <c r="B1195" s="113">
        <v>2</v>
      </c>
      <c r="C1195" s="117">
        <v>0.0007215756556369703</v>
      </c>
      <c r="D1195" s="113" t="s">
        <v>342</v>
      </c>
      <c r="E1195" s="113" t="b">
        <v>0</v>
      </c>
      <c r="F1195" s="113" t="b">
        <v>0</v>
      </c>
      <c r="G1195" s="113" t="b">
        <v>0</v>
      </c>
    </row>
    <row r="1196" spans="1:7" ht="15">
      <c r="A1196" s="115" t="s">
        <v>787</v>
      </c>
      <c r="B1196" s="113">
        <v>2</v>
      </c>
      <c r="C1196" s="117">
        <v>0.001120819681716521</v>
      </c>
      <c r="D1196" s="113" t="s">
        <v>342</v>
      </c>
      <c r="E1196" s="113" t="b">
        <v>0</v>
      </c>
      <c r="F1196" s="113" t="b">
        <v>0</v>
      </c>
      <c r="G1196" s="113" t="b">
        <v>0</v>
      </c>
    </row>
    <row r="1197" spans="1:7" ht="15">
      <c r="A1197" s="115" t="s">
        <v>410</v>
      </c>
      <c r="B1197" s="113">
        <v>2</v>
      </c>
      <c r="C1197" s="117">
        <v>0.001120819681716521</v>
      </c>
      <c r="D1197" s="113" t="s">
        <v>342</v>
      </c>
      <c r="E1197" s="113" t="b">
        <v>0</v>
      </c>
      <c r="F1197" s="113" t="b">
        <v>0</v>
      </c>
      <c r="G1197" s="113" t="b">
        <v>0</v>
      </c>
    </row>
    <row r="1198" spans="1:7" ht="15">
      <c r="A1198" s="115" t="s">
        <v>1025</v>
      </c>
      <c r="B1198" s="113">
        <v>2</v>
      </c>
      <c r="C1198" s="117">
        <v>0.001120819681716521</v>
      </c>
      <c r="D1198" s="113" t="s">
        <v>342</v>
      </c>
      <c r="E1198" s="113" t="b">
        <v>0</v>
      </c>
      <c r="F1198" s="113" t="b">
        <v>0</v>
      </c>
      <c r="G1198" s="113" t="b">
        <v>0</v>
      </c>
    </row>
    <row r="1199" spans="1:7" ht="15">
      <c r="A1199" s="115" t="s">
        <v>1026</v>
      </c>
      <c r="B1199" s="113">
        <v>2</v>
      </c>
      <c r="C1199" s="117">
        <v>0.001120819681716521</v>
      </c>
      <c r="D1199" s="113" t="s">
        <v>342</v>
      </c>
      <c r="E1199" s="113" t="b">
        <v>0</v>
      </c>
      <c r="F1199" s="113" t="b">
        <v>0</v>
      </c>
      <c r="G1199" s="113" t="b">
        <v>0</v>
      </c>
    </row>
    <row r="1200" spans="1:7" ht="15">
      <c r="A1200" s="115" t="s">
        <v>1029</v>
      </c>
      <c r="B1200" s="113">
        <v>2</v>
      </c>
      <c r="C1200" s="117">
        <v>0.001120819681716521</v>
      </c>
      <c r="D1200" s="113" t="s">
        <v>342</v>
      </c>
      <c r="E1200" s="113" t="b">
        <v>0</v>
      </c>
      <c r="F1200" s="113" t="b">
        <v>0</v>
      </c>
      <c r="G1200" s="113" t="b">
        <v>0</v>
      </c>
    </row>
    <row r="1201" spans="1:7" ht="15">
      <c r="A1201" s="115" t="s">
        <v>1033</v>
      </c>
      <c r="B1201" s="113">
        <v>2</v>
      </c>
      <c r="C1201" s="117">
        <v>0.001120819681716521</v>
      </c>
      <c r="D1201" s="113" t="s">
        <v>342</v>
      </c>
      <c r="E1201" s="113" t="b">
        <v>0</v>
      </c>
      <c r="F1201" s="113" t="b">
        <v>0</v>
      </c>
      <c r="G1201" s="113" t="b">
        <v>0</v>
      </c>
    </row>
    <row r="1202" spans="1:7" ht="15">
      <c r="A1202" s="115" t="s">
        <v>1015</v>
      </c>
      <c r="B1202" s="113">
        <v>2</v>
      </c>
      <c r="C1202" s="117">
        <v>0.0007215756556369703</v>
      </c>
      <c r="D1202" s="113" t="s">
        <v>342</v>
      </c>
      <c r="E1202" s="113" t="b">
        <v>0</v>
      </c>
      <c r="F1202" s="113" t="b">
        <v>0</v>
      </c>
      <c r="G1202" s="113" t="b">
        <v>0</v>
      </c>
    </row>
    <row r="1203" spans="1:7" ht="15">
      <c r="A1203" s="115" t="s">
        <v>1006</v>
      </c>
      <c r="B1203" s="113">
        <v>2</v>
      </c>
      <c r="C1203" s="117">
        <v>0.0007215756556369703</v>
      </c>
      <c r="D1203" s="113" t="s">
        <v>342</v>
      </c>
      <c r="E1203" s="113" t="b">
        <v>0</v>
      </c>
      <c r="F1203" s="113" t="b">
        <v>0</v>
      </c>
      <c r="G1203" s="113" t="b">
        <v>0</v>
      </c>
    </row>
    <row r="1204" spans="1:7" ht="15">
      <c r="A1204" s="115" t="s">
        <v>400</v>
      </c>
      <c r="B1204" s="113">
        <v>2</v>
      </c>
      <c r="C1204" s="117">
        <v>0.001120819681716521</v>
      </c>
      <c r="D1204" s="113" t="s">
        <v>342</v>
      </c>
      <c r="E1204" s="113" t="b">
        <v>0</v>
      </c>
      <c r="F1204" s="113" t="b">
        <v>0</v>
      </c>
      <c r="G1204" s="113" t="b">
        <v>0</v>
      </c>
    </row>
    <row r="1205" spans="1:7" ht="15">
      <c r="A1205" s="115" t="s">
        <v>1050</v>
      </c>
      <c r="B1205" s="113">
        <v>2</v>
      </c>
      <c r="C1205" s="117">
        <v>0.001120819681716521</v>
      </c>
      <c r="D1205" s="113" t="s">
        <v>342</v>
      </c>
      <c r="E1205" s="113" t="b">
        <v>0</v>
      </c>
      <c r="F1205" s="113" t="b">
        <v>0</v>
      </c>
      <c r="G1205" s="113" t="b">
        <v>0</v>
      </c>
    </row>
    <row r="1206" spans="1:7" ht="15">
      <c r="A1206" s="115" t="s">
        <v>1052</v>
      </c>
      <c r="B1206" s="113">
        <v>2</v>
      </c>
      <c r="C1206" s="117">
        <v>0.001120819681716521</v>
      </c>
      <c r="D1206" s="113" t="s">
        <v>342</v>
      </c>
      <c r="E1206" s="113" t="b">
        <v>0</v>
      </c>
      <c r="F1206" s="113" t="b">
        <v>0</v>
      </c>
      <c r="G1206" s="113" t="b">
        <v>0</v>
      </c>
    </row>
    <row r="1207" spans="1:7" ht="15">
      <c r="A1207" s="115" t="s">
        <v>994</v>
      </c>
      <c r="B1207" s="113">
        <v>2</v>
      </c>
      <c r="C1207" s="117">
        <v>0.0007215756556369703</v>
      </c>
      <c r="D1207" s="113" t="s">
        <v>342</v>
      </c>
      <c r="E1207" s="113" t="b">
        <v>0</v>
      </c>
      <c r="F1207" s="113" t="b">
        <v>0</v>
      </c>
      <c r="G1207" s="113" t="b">
        <v>0</v>
      </c>
    </row>
    <row r="1208" spans="1:7" ht="15">
      <c r="A1208" s="115" t="s">
        <v>789</v>
      </c>
      <c r="B1208" s="113">
        <v>2</v>
      </c>
      <c r="C1208" s="117">
        <v>0.0007215756556369703</v>
      </c>
      <c r="D1208" s="113" t="s">
        <v>342</v>
      </c>
      <c r="E1208" s="113" t="b">
        <v>0</v>
      </c>
      <c r="F1208" s="113" t="b">
        <v>0</v>
      </c>
      <c r="G1208" s="113" t="b">
        <v>0</v>
      </c>
    </row>
    <row r="1209" spans="1:7" ht="15">
      <c r="A1209" s="115" t="s">
        <v>792</v>
      </c>
      <c r="B1209" s="113">
        <v>2</v>
      </c>
      <c r="C1209" s="117">
        <v>0.0007215756556369703</v>
      </c>
      <c r="D1209" s="113" t="s">
        <v>342</v>
      </c>
      <c r="E1209" s="113" t="b">
        <v>0</v>
      </c>
      <c r="F1209" s="113" t="b">
        <v>0</v>
      </c>
      <c r="G1209" s="113" t="b">
        <v>0</v>
      </c>
    </row>
    <row r="1210" spans="1:7" ht="15">
      <c r="A1210" s="115" t="s">
        <v>989</v>
      </c>
      <c r="B1210" s="113">
        <v>2</v>
      </c>
      <c r="C1210" s="117">
        <v>0.0007215756556369703</v>
      </c>
      <c r="D1210" s="113" t="s">
        <v>342</v>
      </c>
      <c r="E1210" s="113" t="b">
        <v>0</v>
      </c>
      <c r="F1210" s="113" t="b">
        <v>0</v>
      </c>
      <c r="G1210" s="113" t="b">
        <v>0</v>
      </c>
    </row>
    <row r="1211" spans="1:7" ht="15">
      <c r="A1211" s="115" t="s">
        <v>985</v>
      </c>
      <c r="B1211" s="113">
        <v>2</v>
      </c>
      <c r="C1211" s="117">
        <v>0.0007215756556369703</v>
      </c>
      <c r="D1211" s="113" t="s">
        <v>342</v>
      </c>
      <c r="E1211" s="113" t="b">
        <v>0</v>
      </c>
      <c r="F1211" s="113" t="b">
        <v>0</v>
      </c>
      <c r="G1211" s="113" t="b">
        <v>0</v>
      </c>
    </row>
    <row r="1212" spans="1:7" ht="15">
      <c r="A1212" s="115" t="s">
        <v>1010</v>
      </c>
      <c r="B1212" s="113">
        <v>2</v>
      </c>
      <c r="C1212" s="117">
        <v>0.0007215756556369703</v>
      </c>
      <c r="D1212" s="113" t="s">
        <v>342</v>
      </c>
      <c r="E1212" s="113" t="b">
        <v>0</v>
      </c>
      <c r="F1212" s="113" t="b">
        <v>0</v>
      </c>
      <c r="G1212" s="113" t="b">
        <v>0</v>
      </c>
    </row>
    <row r="1213" spans="1:7" ht="15">
      <c r="A1213" s="115" t="s">
        <v>496</v>
      </c>
      <c r="B1213" s="113">
        <v>2</v>
      </c>
      <c r="C1213" s="117">
        <v>0.0007215756556369703</v>
      </c>
      <c r="D1213" s="113" t="s">
        <v>342</v>
      </c>
      <c r="E1213" s="113" t="b">
        <v>0</v>
      </c>
      <c r="F1213" s="113" t="b">
        <v>0</v>
      </c>
      <c r="G1213" s="113" t="b">
        <v>0</v>
      </c>
    </row>
    <row r="1214" spans="1:7" ht="15">
      <c r="A1214" s="115" t="s">
        <v>1023</v>
      </c>
      <c r="B1214" s="113">
        <v>2</v>
      </c>
      <c r="C1214" s="117">
        <v>0.0007215756556369703</v>
      </c>
      <c r="D1214" s="113" t="s">
        <v>342</v>
      </c>
      <c r="E1214" s="113" t="b">
        <v>0</v>
      </c>
      <c r="F1214" s="113" t="b">
        <v>0</v>
      </c>
      <c r="G1214" s="113" t="b">
        <v>0</v>
      </c>
    </row>
    <row r="1215" spans="1:7" ht="15">
      <c r="A1215" s="115" t="s">
        <v>1003</v>
      </c>
      <c r="B1215" s="113">
        <v>2</v>
      </c>
      <c r="C1215" s="117">
        <v>0.001120819681716521</v>
      </c>
      <c r="D1215" s="113" t="s">
        <v>342</v>
      </c>
      <c r="E1215" s="113" t="b">
        <v>0</v>
      </c>
      <c r="F1215" s="113" t="b">
        <v>0</v>
      </c>
      <c r="G1215" s="113" t="b">
        <v>0</v>
      </c>
    </row>
    <row r="1216" spans="1:7" ht="15">
      <c r="A1216" s="115" t="s">
        <v>1005</v>
      </c>
      <c r="B1216" s="113">
        <v>2</v>
      </c>
      <c r="C1216" s="117">
        <v>0.001120819681716521</v>
      </c>
      <c r="D1216" s="113" t="s">
        <v>342</v>
      </c>
      <c r="E1216" s="113" t="b">
        <v>0</v>
      </c>
      <c r="F1216" s="113" t="b">
        <v>0</v>
      </c>
      <c r="G1216" s="113" t="b">
        <v>0</v>
      </c>
    </row>
    <row r="1217" spans="1:7" ht="15">
      <c r="A1217" s="115" t="s">
        <v>523</v>
      </c>
      <c r="B1217" s="113">
        <v>2</v>
      </c>
      <c r="C1217" s="117">
        <v>0.001120819681716521</v>
      </c>
      <c r="D1217" s="113" t="s">
        <v>342</v>
      </c>
      <c r="E1217" s="113" t="b">
        <v>0</v>
      </c>
      <c r="F1217" s="113" t="b">
        <v>0</v>
      </c>
      <c r="G1217" s="113" t="b">
        <v>0</v>
      </c>
    </row>
    <row r="1218" spans="1:7" ht="15">
      <c r="A1218" s="115" t="s">
        <v>449</v>
      </c>
      <c r="B1218" s="113">
        <v>2</v>
      </c>
      <c r="C1218" s="117">
        <v>0.001120819681716521</v>
      </c>
      <c r="D1218" s="113" t="s">
        <v>342</v>
      </c>
      <c r="E1218" s="113" t="b">
        <v>0</v>
      </c>
      <c r="F1218" s="113" t="b">
        <v>0</v>
      </c>
      <c r="G1218" s="113" t="b">
        <v>0</v>
      </c>
    </row>
    <row r="1219" spans="1:7" ht="15">
      <c r="A1219" s="115" t="s">
        <v>1007</v>
      </c>
      <c r="B1219" s="113">
        <v>2</v>
      </c>
      <c r="C1219" s="117">
        <v>0.001120819681716521</v>
      </c>
      <c r="D1219" s="113" t="s">
        <v>342</v>
      </c>
      <c r="E1219" s="113" t="b">
        <v>0</v>
      </c>
      <c r="F1219" s="113" t="b">
        <v>0</v>
      </c>
      <c r="G1219" s="113" t="b">
        <v>0</v>
      </c>
    </row>
    <row r="1220" spans="1:7" ht="15">
      <c r="A1220" s="115" t="s">
        <v>651</v>
      </c>
      <c r="B1220" s="113">
        <v>2</v>
      </c>
      <c r="C1220" s="117">
        <v>0.001120819681716521</v>
      </c>
      <c r="D1220" s="113" t="s">
        <v>342</v>
      </c>
      <c r="E1220" s="113" t="b">
        <v>0</v>
      </c>
      <c r="F1220" s="113" t="b">
        <v>0</v>
      </c>
      <c r="G1220" s="113" t="b">
        <v>0</v>
      </c>
    </row>
    <row r="1221" spans="1:7" ht="15">
      <c r="A1221" s="115" t="s">
        <v>998</v>
      </c>
      <c r="B1221" s="113">
        <v>2</v>
      </c>
      <c r="C1221" s="117">
        <v>0.0007215756556369703</v>
      </c>
      <c r="D1221" s="113" t="s">
        <v>342</v>
      </c>
      <c r="E1221" s="113" t="b">
        <v>0</v>
      </c>
      <c r="F1221" s="113" t="b">
        <v>0</v>
      </c>
      <c r="G1221" s="113" t="b">
        <v>0</v>
      </c>
    </row>
    <row r="1222" spans="1:7" ht="15">
      <c r="A1222" s="115" t="s">
        <v>1017</v>
      </c>
      <c r="B1222" s="113">
        <v>2</v>
      </c>
      <c r="C1222" s="117">
        <v>0.001120819681716521</v>
      </c>
      <c r="D1222" s="113" t="s">
        <v>342</v>
      </c>
      <c r="E1222" s="113" t="b">
        <v>0</v>
      </c>
      <c r="F1222" s="113" t="b">
        <v>0</v>
      </c>
      <c r="G1222" s="113" t="b">
        <v>0</v>
      </c>
    </row>
    <row r="1223" spans="1:7" ht="15">
      <c r="A1223" s="115" t="s">
        <v>521</v>
      </c>
      <c r="B1223" s="113">
        <v>2</v>
      </c>
      <c r="C1223" s="117">
        <v>0.0007215756556369703</v>
      </c>
      <c r="D1223" s="113" t="s">
        <v>342</v>
      </c>
      <c r="E1223" s="113" t="b">
        <v>1</v>
      </c>
      <c r="F1223" s="113" t="b">
        <v>0</v>
      </c>
      <c r="G1223" s="113" t="b">
        <v>0</v>
      </c>
    </row>
    <row r="1224" spans="1:7" ht="15">
      <c r="A1224" s="115" t="s">
        <v>1019</v>
      </c>
      <c r="B1224" s="113">
        <v>2</v>
      </c>
      <c r="C1224" s="117">
        <v>0.001120819681716521</v>
      </c>
      <c r="D1224" s="113" t="s">
        <v>342</v>
      </c>
      <c r="E1224" s="113" t="b">
        <v>0</v>
      </c>
      <c r="F1224" s="113" t="b">
        <v>0</v>
      </c>
      <c r="G1224" s="113" t="b">
        <v>0</v>
      </c>
    </row>
    <row r="1225" spans="1:7" ht="15">
      <c r="A1225" s="115" t="s">
        <v>981</v>
      </c>
      <c r="B1225" s="113">
        <v>2</v>
      </c>
      <c r="C1225" s="117">
        <v>0.001120819681716521</v>
      </c>
      <c r="D1225" s="113" t="s">
        <v>342</v>
      </c>
      <c r="E1225" s="113" t="b">
        <v>0</v>
      </c>
      <c r="F1225" s="113" t="b">
        <v>0</v>
      </c>
      <c r="G1225" s="113" t="b">
        <v>0</v>
      </c>
    </row>
    <row r="1226" spans="1:7" ht="15">
      <c r="A1226" s="115" t="s">
        <v>982</v>
      </c>
      <c r="B1226" s="113">
        <v>2</v>
      </c>
      <c r="C1226" s="117">
        <v>0.001120819681716521</v>
      </c>
      <c r="D1226" s="113" t="s">
        <v>342</v>
      </c>
      <c r="E1226" s="113" t="b">
        <v>0</v>
      </c>
      <c r="F1226" s="113" t="b">
        <v>0</v>
      </c>
      <c r="G1226" s="113" t="b">
        <v>0</v>
      </c>
    </row>
    <row r="1227" spans="1:7" ht="15">
      <c r="A1227" s="115" t="s">
        <v>777</v>
      </c>
      <c r="B1227" s="113">
        <v>2</v>
      </c>
      <c r="C1227" s="117">
        <v>0.001120819681716521</v>
      </c>
      <c r="D1227" s="113" t="s">
        <v>342</v>
      </c>
      <c r="E1227" s="113" t="b">
        <v>0</v>
      </c>
      <c r="F1227" s="113" t="b">
        <v>0</v>
      </c>
      <c r="G1227" s="113" t="b">
        <v>0</v>
      </c>
    </row>
    <row r="1228" spans="1:7" ht="15">
      <c r="A1228" s="115" t="s">
        <v>780</v>
      </c>
      <c r="B1228" s="113">
        <v>2</v>
      </c>
      <c r="C1228" s="117">
        <v>0.001120819681716521</v>
      </c>
      <c r="D1228" s="113" t="s">
        <v>342</v>
      </c>
      <c r="E1228" s="113" t="b">
        <v>0</v>
      </c>
      <c r="F1228" s="113" t="b">
        <v>0</v>
      </c>
      <c r="G1228" s="113" t="b">
        <v>0</v>
      </c>
    </row>
    <row r="1229" spans="1:7" ht="15">
      <c r="A1229" s="115" t="s">
        <v>783</v>
      </c>
      <c r="B1229" s="113">
        <v>2</v>
      </c>
      <c r="C1229" s="117">
        <v>0.001120819681716521</v>
      </c>
      <c r="D1229" s="113" t="s">
        <v>342</v>
      </c>
      <c r="E1229" s="113" t="b">
        <v>0</v>
      </c>
      <c r="F1229" s="113" t="b">
        <v>0</v>
      </c>
      <c r="G1229" s="113" t="b">
        <v>0</v>
      </c>
    </row>
    <row r="1230" spans="1:7" ht="15">
      <c r="A1230" s="115" t="s">
        <v>368</v>
      </c>
      <c r="B1230" s="113">
        <v>37</v>
      </c>
      <c r="C1230" s="117">
        <v>0.0013043781387078476</v>
      </c>
      <c r="D1230" s="113" t="s">
        <v>343</v>
      </c>
      <c r="E1230" s="113" t="b">
        <v>0</v>
      </c>
      <c r="F1230" s="113" t="b">
        <v>0</v>
      </c>
      <c r="G1230" s="113" t="b">
        <v>0</v>
      </c>
    </row>
    <row r="1231" spans="1:7" ht="15">
      <c r="A1231" s="115" t="s">
        <v>364</v>
      </c>
      <c r="B1231" s="113">
        <v>31</v>
      </c>
      <c r="C1231" s="117">
        <v>0</v>
      </c>
      <c r="D1231" s="113" t="s">
        <v>343</v>
      </c>
      <c r="E1231" s="113" t="b">
        <v>0</v>
      </c>
      <c r="F1231" s="113" t="b">
        <v>0</v>
      </c>
      <c r="G1231" s="113" t="b">
        <v>0</v>
      </c>
    </row>
    <row r="1232" spans="1:7" ht="15">
      <c r="A1232" s="115" t="s">
        <v>365</v>
      </c>
      <c r="B1232" s="113">
        <v>28</v>
      </c>
      <c r="C1232" s="117">
        <v>0</v>
      </c>
      <c r="D1232" s="113" t="s">
        <v>343</v>
      </c>
      <c r="E1232" s="113" t="b">
        <v>0</v>
      </c>
      <c r="F1232" s="113" t="b">
        <v>0</v>
      </c>
      <c r="G1232" s="113" t="b">
        <v>0</v>
      </c>
    </row>
    <row r="1233" spans="1:7" ht="15">
      <c r="A1233" s="115" t="s">
        <v>372</v>
      </c>
      <c r="B1233" s="113">
        <v>21</v>
      </c>
      <c r="C1233" s="117">
        <v>0.002605787012628827</v>
      </c>
      <c r="D1233" s="113" t="s">
        <v>343</v>
      </c>
      <c r="E1233" s="113" t="b">
        <v>0</v>
      </c>
      <c r="F1233" s="113" t="b">
        <v>0</v>
      </c>
      <c r="G1233" s="113" t="b">
        <v>0</v>
      </c>
    </row>
    <row r="1234" spans="1:7" ht="15">
      <c r="A1234" s="115" t="s">
        <v>389</v>
      </c>
      <c r="B1234" s="113">
        <v>18</v>
      </c>
      <c r="C1234" s="117">
        <v>0.002233531725110423</v>
      </c>
      <c r="D1234" s="113" t="s">
        <v>343</v>
      </c>
      <c r="E1234" s="113" t="b">
        <v>0</v>
      </c>
      <c r="F1234" s="113" t="b">
        <v>0</v>
      </c>
      <c r="G1234" s="113" t="b">
        <v>0</v>
      </c>
    </row>
    <row r="1235" spans="1:7" ht="15">
      <c r="A1235" s="115" t="s">
        <v>388</v>
      </c>
      <c r="B1235" s="113">
        <v>18</v>
      </c>
      <c r="C1235" s="117">
        <v>0.003293945241308001</v>
      </c>
      <c r="D1235" s="113" t="s">
        <v>343</v>
      </c>
      <c r="E1235" s="113" t="b">
        <v>0</v>
      </c>
      <c r="F1235" s="113" t="b">
        <v>0</v>
      </c>
      <c r="G1235" s="113" t="b">
        <v>0</v>
      </c>
    </row>
    <row r="1236" spans="1:7" ht="15">
      <c r="A1236" s="115" t="s">
        <v>383</v>
      </c>
      <c r="B1236" s="113">
        <v>17</v>
      </c>
      <c r="C1236" s="117">
        <v>0.0012911601959520358</v>
      </c>
      <c r="D1236" s="113" t="s">
        <v>343</v>
      </c>
      <c r="E1236" s="113" t="b">
        <v>1</v>
      </c>
      <c r="F1236" s="113" t="b">
        <v>0</v>
      </c>
      <c r="G1236" s="113" t="b">
        <v>0</v>
      </c>
    </row>
    <row r="1237" spans="1:7" ht="15">
      <c r="A1237" s="115" t="s">
        <v>371</v>
      </c>
      <c r="B1237" s="113">
        <v>17</v>
      </c>
      <c r="C1237" s="117">
        <v>0.0012911601959520358</v>
      </c>
      <c r="D1237" s="113" t="s">
        <v>343</v>
      </c>
      <c r="E1237" s="113" t="b">
        <v>0</v>
      </c>
      <c r="F1237" s="113" t="b">
        <v>0</v>
      </c>
      <c r="G1237" s="113" t="b">
        <v>0</v>
      </c>
    </row>
    <row r="1238" spans="1:7" ht="15">
      <c r="A1238" s="115" t="s">
        <v>379</v>
      </c>
      <c r="B1238" s="113">
        <v>17</v>
      </c>
      <c r="C1238" s="117">
        <v>0.0021094466292709553</v>
      </c>
      <c r="D1238" s="113" t="s">
        <v>343</v>
      </c>
      <c r="E1238" s="113" t="b">
        <v>0</v>
      </c>
      <c r="F1238" s="113" t="b">
        <v>0</v>
      </c>
      <c r="G1238" s="113" t="b">
        <v>0</v>
      </c>
    </row>
    <row r="1239" spans="1:7" ht="15">
      <c r="A1239" s="115" t="s">
        <v>378</v>
      </c>
      <c r="B1239" s="113">
        <v>14</v>
      </c>
      <c r="C1239" s="117">
        <v>0.0010633083966663825</v>
      </c>
      <c r="D1239" s="113" t="s">
        <v>343</v>
      </c>
      <c r="E1239" s="113" t="b">
        <v>0</v>
      </c>
      <c r="F1239" s="113" t="b">
        <v>0</v>
      </c>
      <c r="G1239" s="113" t="b">
        <v>0</v>
      </c>
    </row>
    <row r="1240" spans="1:7" ht="15">
      <c r="A1240" s="115" t="s">
        <v>399</v>
      </c>
      <c r="B1240" s="113">
        <v>14</v>
      </c>
      <c r="C1240" s="117">
        <v>0.002561957409906223</v>
      </c>
      <c r="D1240" s="113" t="s">
        <v>343</v>
      </c>
      <c r="E1240" s="113" t="b">
        <v>0</v>
      </c>
      <c r="F1240" s="113" t="b">
        <v>0</v>
      </c>
      <c r="G1240" s="113" t="b">
        <v>0</v>
      </c>
    </row>
    <row r="1241" spans="1:7" ht="15">
      <c r="A1241" s="115" t="s">
        <v>404</v>
      </c>
      <c r="B1241" s="113">
        <v>12</v>
      </c>
      <c r="C1241" s="117">
        <v>0.0021959634942053338</v>
      </c>
      <c r="D1241" s="113" t="s">
        <v>343</v>
      </c>
      <c r="E1241" s="113" t="b">
        <v>0</v>
      </c>
      <c r="F1241" s="113" t="b">
        <v>0</v>
      </c>
      <c r="G1241" s="113" t="b">
        <v>0</v>
      </c>
    </row>
    <row r="1242" spans="1:7" ht="15">
      <c r="A1242" s="115" t="s">
        <v>366</v>
      </c>
      <c r="B1242" s="113">
        <v>11</v>
      </c>
      <c r="C1242" s="117">
        <v>0.0013649360542341475</v>
      </c>
      <c r="D1242" s="113" t="s">
        <v>343</v>
      </c>
      <c r="E1242" s="113" t="b">
        <v>0</v>
      </c>
      <c r="F1242" s="113" t="b">
        <v>0</v>
      </c>
      <c r="G1242" s="113" t="b">
        <v>0</v>
      </c>
    </row>
    <row r="1243" spans="1:7" ht="15">
      <c r="A1243" s="115" t="s">
        <v>369</v>
      </c>
      <c r="B1243" s="113">
        <v>11</v>
      </c>
      <c r="C1243" s="117">
        <v>0.0020129665363548895</v>
      </c>
      <c r="D1243" s="113" t="s">
        <v>343</v>
      </c>
      <c r="E1243" s="113" t="b">
        <v>0</v>
      </c>
      <c r="F1243" s="113" t="b">
        <v>0</v>
      </c>
      <c r="G1243" s="113" t="b">
        <v>0</v>
      </c>
    </row>
    <row r="1244" spans="1:7" ht="15">
      <c r="A1244" s="115" t="s">
        <v>398</v>
      </c>
      <c r="B1244" s="113">
        <v>10</v>
      </c>
      <c r="C1244" s="117">
        <v>0.002589475576123289</v>
      </c>
      <c r="D1244" s="113" t="s">
        <v>343</v>
      </c>
      <c r="E1244" s="113" t="b">
        <v>0</v>
      </c>
      <c r="F1244" s="113" t="b">
        <v>0</v>
      </c>
      <c r="G1244" s="113" t="b">
        <v>0</v>
      </c>
    </row>
    <row r="1245" spans="1:7" ht="15">
      <c r="A1245" s="115" t="s">
        <v>429</v>
      </c>
      <c r="B1245" s="113">
        <v>9</v>
      </c>
      <c r="C1245" s="117">
        <v>0.0023305280185109602</v>
      </c>
      <c r="D1245" s="113" t="s">
        <v>343</v>
      </c>
      <c r="E1245" s="113" t="b">
        <v>0</v>
      </c>
      <c r="F1245" s="113" t="b">
        <v>0</v>
      </c>
      <c r="G1245" s="113" t="b">
        <v>0</v>
      </c>
    </row>
    <row r="1246" spans="1:7" ht="15">
      <c r="A1246" s="115" t="s">
        <v>423</v>
      </c>
      <c r="B1246" s="113">
        <v>9</v>
      </c>
      <c r="C1246" s="117">
        <v>0.0011167658625552115</v>
      </c>
      <c r="D1246" s="113" t="s">
        <v>343</v>
      </c>
      <c r="E1246" s="113" t="b">
        <v>0</v>
      </c>
      <c r="F1246" s="113" t="b">
        <v>0</v>
      </c>
      <c r="G1246" s="113" t="b">
        <v>0</v>
      </c>
    </row>
    <row r="1247" spans="1:7" ht="15">
      <c r="A1247" s="115" t="s">
        <v>458</v>
      </c>
      <c r="B1247" s="113">
        <v>8</v>
      </c>
      <c r="C1247" s="117">
        <v>0.0029279513256071123</v>
      </c>
      <c r="D1247" s="113" t="s">
        <v>343</v>
      </c>
      <c r="E1247" s="113" t="b">
        <v>0</v>
      </c>
      <c r="F1247" s="113" t="b">
        <v>0</v>
      </c>
      <c r="G1247" s="113" t="b">
        <v>0</v>
      </c>
    </row>
    <row r="1248" spans="1:7" ht="15">
      <c r="A1248" s="115" t="s">
        <v>376</v>
      </c>
      <c r="B1248" s="113">
        <v>8</v>
      </c>
      <c r="C1248" s="117">
        <v>0.0009926807667157438</v>
      </c>
      <c r="D1248" s="113" t="s">
        <v>343</v>
      </c>
      <c r="E1248" s="113" t="b">
        <v>0</v>
      </c>
      <c r="F1248" s="113" t="b">
        <v>0</v>
      </c>
      <c r="G1248" s="113" t="b">
        <v>0</v>
      </c>
    </row>
    <row r="1249" spans="1:7" ht="15">
      <c r="A1249" s="115" t="s">
        <v>419</v>
      </c>
      <c r="B1249" s="113">
        <v>8</v>
      </c>
      <c r="C1249" s="117">
        <v>0.0009926807667157438</v>
      </c>
      <c r="D1249" s="113" t="s">
        <v>343</v>
      </c>
      <c r="E1249" s="113" t="b">
        <v>0</v>
      </c>
      <c r="F1249" s="113" t="b">
        <v>0</v>
      </c>
      <c r="G1249" s="113" t="b">
        <v>0</v>
      </c>
    </row>
    <row r="1250" spans="1:7" ht="15">
      <c r="A1250" s="115" t="s">
        <v>459</v>
      </c>
      <c r="B1250" s="113">
        <v>8</v>
      </c>
      <c r="C1250" s="117">
        <v>0.0043919269884106675</v>
      </c>
      <c r="D1250" s="113" t="s">
        <v>343</v>
      </c>
      <c r="E1250" s="113" t="b">
        <v>0</v>
      </c>
      <c r="F1250" s="113" t="b">
        <v>0</v>
      </c>
      <c r="G1250" s="113" t="b">
        <v>0</v>
      </c>
    </row>
    <row r="1251" spans="1:7" ht="15">
      <c r="A1251" s="115" t="s">
        <v>436</v>
      </c>
      <c r="B1251" s="113">
        <v>7</v>
      </c>
      <c r="C1251" s="117">
        <v>0.0018126329032863025</v>
      </c>
      <c r="D1251" s="113" t="s">
        <v>343</v>
      </c>
      <c r="E1251" s="113" t="b">
        <v>0</v>
      </c>
      <c r="F1251" s="113" t="b">
        <v>0</v>
      </c>
      <c r="G1251" s="113" t="b">
        <v>0</v>
      </c>
    </row>
    <row r="1252" spans="1:7" ht="15">
      <c r="A1252" s="115" t="s">
        <v>424</v>
      </c>
      <c r="B1252" s="113">
        <v>7</v>
      </c>
      <c r="C1252" s="117">
        <v>0.002561957409906223</v>
      </c>
      <c r="D1252" s="113" t="s">
        <v>343</v>
      </c>
      <c r="E1252" s="113" t="b">
        <v>0</v>
      </c>
      <c r="F1252" s="113" t="b">
        <v>0</v>
      </c>
      <c r="G1252" s="113" t="b">
        <v>0</v>
      </c>
    </row>
    <row r="1253" spans="1:7" ht="15">
      <c r="A1253" s="115" t="s">
        <v>412</v>
      </c>
      <c r="B1253" s="113">
        <v>7</v>
      </c>
      <c r="C1253" s="117">
        <v>0.0012809787049531114</v>
      </c>
      <c r="D1253" s="113" t="s">
        <v>343</v>
      </c>
      <c r="E1253" s="113" t="b">
        <v>0</v>
      </c>
      <c r="F1253" s="113" t="b">
        <v>0</v>
      </c>
      <c r="G1253" s="113" t="b">
        <v>0</v>
      </c>
    </row>
    <row r="1254" spans="1:7" ht="15">
      <c r="A1254" s="115" t="s">
        <v>377</v>
      </c>
      <c r="B1254" s="113">
        <v>7</v>
      </c>
      <c r="C1254" s="117">
        <v>0.0008685956708762758</v>
      </c>
      <c r="D1254" s="113" t="s">
        <v>343</v>
      </c>
      <c r="E1254" s="113" t="b">
        <v>0</v>
      </c>
      <c r="F1254" s="113" t="b">
        <v>0</v>
      </c>
      <c r="G1254" s="113" t="b">
        <v>0</v>
      </c>
    </row>
    <row r="1255" spans="1:7" ht="15">
      <c r="A1255" s="115" t="s">
        <v>452</v>
      </c>
      <c r="B1255" s="113">
        <v>7</v>
      </c>
      <c r="C1255" s="117">
        <v>0.0012809787049531114</v>
      </c>
      <c r="D1255" s="113" t="s">
        <v>343</v>
      </c>
      <c r="E1255" s="113" t="b">
        <v>0</v>
      </c>
      <c r="F1255" s="113" t="b">
        <v>0</v>
      </c>
      <c r="G1255" s="113" t="b">
        <v>0</v>
      </c>
    </row>
    <row r="1256" spans="1:7" ht="15">
      <c r="A1256" s="115" t="s">
        <v>451</v>
      </c>
      <c r="B1256" s="113">
        <v>7</v>
      </c>
      <c r="C1256" s="117">
        <v>0.0005316541983331912</v>
      </c>
      <c r="D1256" s="113" t="s">
        <v>343</v>
      </c>
      <c r="E1256" s="113" t="b">
        <v>0</v>
      </c>
      <c r="F1256" s="113" t="b">
        <v>0</v>
      </c>
      <c r="G1256" s="113" t="b">
        <v>0</v>
      </c>
    </row>
    <row r="1257" spans="1:7" ht="15">
      <c r="A1257" s="115" t="s">
        <v>434</v>
      </c>
      <c r="B1257" s="113">
        <v>7</v>
      </c>
      <c r="C1257" s="117">
        <v>0.0005316541983331912</v>
      </c>
      <c r="D1257" s="113" t="s">
        <v>343</v>
      </c>
      <c r="E1257" s="113" t="b">
        <v>0</v>
      </c>
      <c r="F1257" s="113" t="b">
        <v>0</v>
      </c>
      <c r="G1257" s="113" t="b">
        <v>0</v>
      </c>
    </row>
    <row r="1258" spans="1:7" ht="15">
      <c r="A1258" s="115" t="s">
        <v>502</v>
      </c>
      <c r="B1258" s="113">
        <v>7</v>
      </c>
      <c r="C1258" s="117">
        <v>0.002561957409906223</v>
      </c>
      <c r="D1258" s="113" t="s">
        <v>343</v>
      </c>
      <c r="E1258" s="113" t="b">
        <v>0</v>
      </c>
      <c r="F1258" s="113" t="b">
        <v>0</v>
      </c>
      <c r="G1258" s="113" t="b">
        <v>0</v>
      </c>
    </row>
    <row r="1259" spans="1:7" ht="15">
      <c r="A1259" s="115" t="s">
        <v>536</v>
      </c>
      <c r="B1259" s="113">
        <v>6</v>
      </c>
      <c r="C1259" s="117">
        <v>0.0010979817471026669</v>
      </c>
      <c r="D1259" s="113" t="s">
        <v>343</v>
      </c>
      <c r="E1259" s="113" t="b">
        <v>0</v>
      </c>
      <c r="F1259" s="113" t="b">
        <v>0</v>
      </c>
      <c r="G1259" s="113" t="b">
        <v>0</v>
      </c>
    </row>
    <row r="1260" spans="1:7" ht="15">
      <c r="A1260" s="115" t="s">
        <v>543</v>
      </c>
      <c r="B1260" s="113">
        <v>6</v>
      </c>
      <c r="C1260" s="117">
        <v>0.0015536853456739736</v>
      </c>
      <c r="D1260" s="113" t="s">
        <v>343</v>
      </c>
      <c r="E1260" s="113" t="b">
        <v>0</v>
      </c>
      <c r="F1260" s="113" t="b">
        <v>0</v>
      </c>
      <c r="G1260" s="113" t="b">
        <v>0</v>
      </c>
    </row>
    <row r="1261" spans="1:7" ht="15">
      <c r="A1261" s="115" t="s">
        <v>405</v>
      </c>
      <c r="B1261" s="113">
        <v>6</v>
      </c>
      <c r="C1261" s="117">
        <v>0.0010979817471026669</v>
      </c>
      <c r="D1261" s="113" t="s">
        <v>343</v>
      </c>
      <c r="E1261" s="113" t="b">
        <v>0</v>
      </c>
      <c r="F1261" s="113" t="b">
        <v>0</v>
      </c>
      <c r="G1261" s="113" t="b">
        <v>0</v>
      </c>
    </row>
    <row r="1262" spans="1:7" ht="15">
      <c r="A1262" s="115" t="s">
        <v>384</v>
      </c>
      <c r="B1262" s="113">
        <v>6</v>
      </c>
      <c r="C1262" s="117">
        <v>0.0015536853456739736</v>
      </c>
      <c r="D1262" s="113" t="s">
        <v>343</v>
      </c>
      <c r="E1262" s="113" t="b">
        <v>0</v>
      </c>
      <c r="F1262" s="113" t="b">
        <v>0</v>
      </c>
      <c r="G1262" s="113" t="b">
        <v>0</v>
      </c>
    </row>
    <row r="1263" spans="1:7" ht="15">
      <c r="A1263" s="115" t="s">
        <v>545</v>
      </c>
      <c r="B1263" s="113">
        <v>6</v>
      </c>
      <c r="C1263" s="117">
        <v>0.0021959634942053338</v>
      </c>
      <c r="D1263" s="113" t="s">
        <v>343</v>
      </c>
      <c r="E1263" s="113" t="b">
        <v>0</v>
      </c>
      <c r="F1263" s="113" t="b">
        <v>0</v>
      </c>
      <c r="G1263" s="113" t="b">
        <v>0</v>
      </c>
    </row>
    <row r="1264" spans="1:7" ht="15">
      <c r="A1264" s="115" t="s">
        <v>428</v>
      </c>
      <c r="B1264" s="113">
        <v>6</v>
      </c>
      <c r="C1264" s="117">
        <v>0.0015536853456739736</v>
      </c>
      <c r="D1264" s="113" t="s">
        <v>343</v>
      </c>
      <c r="E1264" s="113" t="b">
        <v>0</v>
      </c>
      <c r="F1264" s="113" t="b">
        <v>0</v>
      </c>
      <c r="G1264" s="113" t="b">
        <v>0</v>
      </c>
    </row>
    <row r="1265" spans="1:7" ht="15">
      <c r="A1265" s="115" t="s">
        <v>468</v>
      </c>
      <c r="B1265" s="113">
        <v>6</v>
      </c>
      <c r="C1265" s="117">
        <v>0.0032939452413080004</v>
      </c>
      <c r="D1265" s="113" t="s">
        <v>343</v>
      </c>
      <c r="E1265" s="113" t="b">
        <v>0</v>
      </c>
      <c r="F1265" s="113" t="b">
        <v>0</v>
      </c>
      <c r="G1265" s="113" t="b">
        <v>0</v>
      </c>
    </row>
    <row r="1266" spans="1:7" ht="15">
      <c r="A1266" s="115" t="s">
        <v>544</v>
      </c>
      <c r="B1266" s="113">
        <v>6</v>
      </c>
      <c r="C1266" s="117">
        <v>0.0021959634942053338</v>
      </c>
      <c r="D1266" s="113" t="s">
        <v>343</v>
      </c>
      <c r="E1266" s="113" t="b">
        <v>0</v>
      </c>
      <c r="F1266" s="113" t="b">
        <v>0</v>
      </c>
      <c r="G1266" s="113" t="b">
        <v>0</v>
      </c>
    </row>
    <row r="1267" spans="1:7" ht="15">
      <c r="A1267" s="115" t="s">
        <v>479</v>
      </c>
      <c r="B1267" s="113">
        <v>6</v>
      </c>
      <c r="C1267" s="117">
        <v>0.0021959634942053338</v>
      </c>
      <c r="D1267" s="113" t="s">
        <v>343</v>
      </c>
      <c r="E1267" s="113" t="b">
        <v>0</v>
      </c>
      <c r="F1267" s="113" t="b">
        <v>0</v>
      </c>
      <c r="G1267" s="113" t="b">
        <v>0</v>
      </c>
    </row>
    <row r="1268" spans="1:7" ht="15">
      <c r="A1268" s="115" t="s">
        <v>463</v>
      </c>
      <c r="B1268" s="113">
        <v>5</v>
      </c>
      <c r="C1268" s="117">
        <v>0.0012947377880616446</v>
      </c>
      <c r="D1268" s="113" t="s">
        <v>343</v>
      </c>
      <c r="E1268" s="113" t="b">
        <v>0</v>
      </c>
      <c r="F1268" s="113" t="b">
        <v>0</v>
      </c>
      <c r="G1268" s="113" t="b">
        <v>0</v>
      </c>
    </row>
    <row r="1269" spans="1:7" ht="15">
      <c r="A1269" s="115" t="s">
        <v>589</v>
      </c>
      <c r="B1269" s="113">
        <v>5</v>
      </c>
      <c r="C1269" s="117">
        <v>0.0009149847892522225</v>
      </c>
      <c r="D1269" s="113" t="s">
        <v>343</v>
      </c>
      <c r="E1269" s="113" t="b">
        <v>0</v>
      </c>
      <c r="F1269" s="113" t="b">
        <v>0</v>
      </c>
      <c r="G1269" s="113" t="b">
        <v>0</v>
      </c>
    </row>
    <row r="1270" spans="1:7" ht="15">
      <c r="A1270" s="115" t="s">
        <v>588</v>
      </c>
      <c r="B1270" s="113">
        <v>5</v>
      </c>
      <c r="C1270" s="117">
        <v>0.0012947377880616446</v>
      </c>
      <c r="D1270" s="113" t="s">
        <v>343</v>
      </c>
      <c r="E1270" s="113" t="b">
        <v>0</v>
      </c>
      <c r="F1270" s="113" t="b">
        <v>0</v>
      </c>
      <c r="G1270" s="113" t="b">
        <v>0</v>
      </c>
    </row>
    <row r="1271" spans="1:7" ht="15">
      <c r="A1271" s="115" t="s">
        <v>509</v>
      </c>
      <c r="B1271" s="113">
        <v>5</v>
      </c>
      <c r="C1271" s="117">
        <v>0.0012947377880616446</v>
      </c>
      <c r="D1271" s="113" t="s">
        <v>343</v>
      </c>
      <c r="E1271" s="113" t="b">
        <v>0</v>
      </c>
      <c r="F1271" s="113" t="b">
        <v>0</v>
      </c>
      <c r="G1271" s="113" t="b">
        <v>0</v>
      </c>
    </row>
    <row r="1272" spans="1:7" ht="15">
      <c r="A1272" s="115" t="s">
        <v>441</v>
      </c>
      <c r="B1272" s="113">
        <v>5</v>
      </c>
      <c r="C1272" s="117">
        <v>0.001829969578504445</v>
      </c>
      <c r="D1272" s="113" t="s">
        <v>343</v>
      </c>
      <c r="E1272" s="113" t="b">
        <v>0</v>
      </c>
      <c r="F1272" s="113" t="b">
        <v>0</v>
      </c>
      <c r="G1272" s="113" t="b">
        <v>0</v>
      </c>
    </row>
    <row r="1273" spans="1:7" ht="15">
      <c r="A1273" s="115" t="s">
        <v>416</v>
      </c>
      <c r="B1273" s="113">
        <v>5</v>
      </c>
      <c r="C1273" s="117">
        <v>0.0009149847892522225</v>
      </c>
      <c r="D1273" s="113" t="s">
        <v>343</v>
      </c>
      <c r="E1273" s="113" t="b">
        <v>0</v>
      </c>
      <c r="F1273" s="113" t="b">
        <v>0</v>
      </c>
      <c r="G1273" s="113" t="b">
        <v>0</v>
      </c>
    </row>
    <row r="1274" spans="1:7" ht="15">
      <c r="A1274" s="115" t="s">
        <v>535</v>
      </c>
      <c r="B1274" s="113">
        <v>5</v>
      </c>
      <c r="C1274" s="117">
        <v>0.0009149847892522225</v>
      </c>
      <c r="D1274" s="113" t="s">
        <v>343</v>
      </c>
      <c r="E1274" s="113" t="b">
        <v>0</v>
      </c>
      <c r="F1274" s="113" t="b">
        <v>0</v>
      </c>
      <c r="G1274" s="113" t="b">
        <v>0</v>
      </c>
    </row>
    <row r="1275" spans="1:7" ht="15">
      <c r="A1275" s="115" t="s">
        <v>537</v>
      </c>
      <c r="B1275" s="113">
        <v>5</v>
      </c>
      <c r="C1275" s="117">
        <v>0.0009149847892522225</v>
      </c>
      <c r="D1275" s="113" t="s">
        <v>343</v>
      </c>
      <c r="E1275" s="113" t="b">
        <v>0</v>
      </c>
      <c r="F1275" s="113" t="b">
        <v>0</v>
      </c>
      <c r="G1275" s="113" t="b">
        <v>0</v>
      </c>
    </row>
    <row r="1276" spans="1:7" ht="15">
      <c r="A1276" s="115" t="s">
        <v>600</v>
      </c>
      <c r="B1276" s="113">
        <v>5</v>
      </c>
      <c r="C1276" s="117">
        <v>0.002744954367756667</v>
      </c>
      <c r="D1276" s="113" t="s">
        <v>343</v>
      </c>
      <c r="E1276" s="113" t="b">
        <v>0</v>
      </c>
      <c r="F1276" s="113" t="b">
        <v>0</v>
      </c>
      <c r="G1276" s="113" t="b">
        <v>0</v>
      </c>
    </row>
    <row r="1277" spans="1:7" ht="15">
      <c r="A1277" s="115" t="s">
        <v>503</v>
      </c>
      <c r="B1277" s="113">
        <v>5</v>
      </c>
      <c r="C1277" s="117">
        <v>0.002744954367756667</v>
      </c>
      <c r="D1277" s="113" t="s">
        <v>343</v>
      </c>
      <c r="E1277" s="113" t="b">
        <v>0</v>
      </c>
      <c r="F1277" s="113" t="b">
        <v>0</v>
      </c>
      <c r="G1277" s="113" t="b">
        <v>0</v>
      </c>
    </row>
    <row r="1278" spans="1:7" ht="15">
      <c r="A1278" s="115" t="s">
        <v>418</v>
      </c>
      <c r="B1278" s="113">
        <v>5</v>
      </c>
      <c r="C1278" s="117">
        <v>0.0012947377880616446</v>
      </c>
      <c r="D1278" s="113" t="s">
        <v>343</v>
      </c>
      <c r="E1278" s="113" t="b">
        <v>0</v>
      </c>
      <c r="F1278" s="113" t="b">
        <v>0</v>
      </c>
      <c r="G1278" s="113" t="b">
        <v>0</v>
      </c>
    </row>
    <row r="1279" spans="1:7" ht="15">
      <c r="A1279" s="115" t="s">
        <v>541</v>
      </c>
      <c r="B1279" s="113">
        <v>5</v>
      </c>
      <c r="C1279" s="117">
        <v>0.002744954367756667</v>
      </c>
      <c r="D1279" s="113" t="s">
        <v>343</v>
      </c>
      <c r="E1279" s="113" t="b">
        <v>0</v>
      </c>
      <c r="F1279" s="113" t="b">
        <v>0</v>
      </c>
      <c r="G1279" s="113" t="b">
        <v>0</v>
      </c>
    </row>
    <row r="1280" spans="1:7" ht="15">
      <c r="A1280" s="115" t="s">
        <v>699</v>
      </c>
      <c r="B1280" s="113">
        <v>4</v>
      </c>
      <c r="C1280" s="117">
        <v>0.0014639756628035561</v>
      </c>
      <c r="D1280" s="113" t="s">
        <v>343</v>
      </c>
      <c r="E1280" s="113" t="b">
        <v>0</v>
      </c>
      <c r="F1280" s="113" t="b">
        <v>0</v>
      </c>
      <c r="G1280" s="113" t="b">
        <v>0</v>
      </c>
    </row>
    <row r="1281" spans="1:7" ht="15">
      <c r="A1281" s="115" t="s">
        <v>402</v>
      </c>
      <c r="B1281" s="113">
        <v>4</v>
      </c>
      <c r="C1281" s="117">
        <v>0.0007319878314017781</v>
      </c>
      <c r="D1281" s="113" t="s">
        <v>343</v>
      </c>
      <c r="E1281" s="113" t="b">
        <v>0</v>
      </c>
      <c r="F1281" s="113" t="b">
        <v>0</v>
      </c>
      <c r="G1281" s="113" t="b">
        <v>0</v>
      </c>
    </row>
    <row r="1282" spans="1:7" ht="15">
      <c r="A1282" s="115" t="s">
        <v>667</v>
      </c>
      <c r="B1282" s="113">
        <v>4</v>
      </c>
      <c r="C1282" s="117">
        <v>0.0010357902304493159</v>
      </c>
      <c r="D1282" s="113" t="s">
        <v>343</v>
      </c>
      <c r="E1282" s="113" t="b">
        <v>0</v>
      </c>
      <c r="F1282" s="113" t="b">
        <v>0</v>
      </c>
      <c r="G1282" s="113" t="b">
        <v>0</v>
      </c>
    </row>
    <row r="1283" spans="1:7" ht="15">
      <c r="A1283" s="115" t="s">
        <v>533</v>
      </c>
      <c r="B1283" s="113">
        <v>4</v>
      </c>
      <c r="C1283" s="117">
        <v>0.0007319878314017781</v>
      </c>
      <c r="D1283" s="113" t="s">
        <v>343</v>
      </c>
      <c r="E1283" s="113" t="b">
        <v>0</v>
      </c>
      <c r="F1283" s="113" t="b">
        <v>0</v>
      </c>
      <c r="G1283" s="113" t="b">
        <v>0</v>
      </c>
    </row>
    <row r="1284" spans="1:7" ht="15">
      <c r="A1284" s="115" t="s">
        <v>701</v>
      </c>
      <c r="B1284" s="113">
        <v>4</v>
      </c>
      <c r="C1284" s="117">
        <v>0.0010357902304493159</v>
      </c>
      <c r="D1284" s="113" t="s">
        <v>343</v>
      </c>
      <c r="E1284" s="113" t="b">
        <v>0</v>
      </c>
      <c r="F1284" s="113" t="b">
        <v>0</v>
      </c>
      <c r="G1284" s="113" t="b">
        <v>0</v>
      </c>
    </row>
    <row r="1285" spans="1:7" ht="15">
      <c r="A1285" s="115" t="s">
        <v>705</v>
      </c>
      <c r="B1285" s="113">
        <v>4</v>
      </c>
      <c r="C1285" s="117">
        <v>0.0014639756628035561</v>
      </c>
      <c r="D1285" s="113" t="s">
        <v>343</v>
      </c>
      <c r="E1285" s="113" t="b">
        <v>0</v>
      </c>
      <c r="F1285" s="113" t="b">
        <v>1</v>
      </c>
      <c r="G1285" s="113" t="b">
        <v>0</v>
      </c>
    </row>
    <row r="1286" spans="1:7" ht="15">
      <c r="A1286" s="115" t="s">
        <v>406</v>
      </c>
      <c r="B1286" s="113">
        <v>4</v>
      </c>
      <c r="C1286" s="117">
        <v>0.0010357902304493159</v>
      </c>
      <c r="D1286" s="113" t="s">
        <v>343</v>
      </c>
      <c r="E1286" s="113" t="b">
        <v>0</v>
      </c>
      <c r="F1286" s="113" t="b">
        <v>0</v>
      </c>
      <c r="G1286" s="113" t="b">
        <v>0</v>
      </c>
    </row>
    <row r="1287" spans="1:7" ht="15">
      <c r="A1287" s="115" t="s">
        <v>432</v>
      </c>
      <c r="B1287" s="113">
        <v>4</v>
      </c>
      <c r="C1287" s="117">
        <v>0.0007319878314017781</v>
      </c>
      <c r="D1287" s="113" t="s">
        <v>343</v>
      </c>
      <c r="E1287" s="113" t="b">
        <v>0</v>
      </c>
      <c r="F1287" s="113" t="b">
        <v>0</v>
      </c>
      <c r="G1287" s="113" t="b">
        <v>0</v>
      </c>
    </row>
    <row r="1288" spans="1:7" ht="15">
      <c r="A1288" s="115" t="s">
        <v>532</v>
      </c>
      <c r="B1288" s="113">
        <v>4</v>
      </c>
      <c r="C1288" s="117">
        <v>0.0010357902304493159</v>
      </c>
      <c r="D1288" s="113" t="s">
        <v>343</v>
      </c>
      <c r="E1288" s="113" t="b">
        <v>0</v>
      </c>
      <c r="F1288" s="113" t="b">
        <v>0</v>
      </c>
      <c r="G1288" s="113" t="b">
        <v>0</v>
      </c>
    </row>
    <row r="1289" spans="1:7" ht="15">
      <c r="A1289" s="115" t="s">
        <v>461</v>
      </c>
      <c r="B1289" s="113">
        <v>4</v>
      </c>
      <c r="C1289" s="117">
        <v>0.0014639756628035561</v>
      </c>
      <c r="D1289" s="113" t="s">
        <v>343</v>
      </c>
      <c r="E1289" s="113" t="b">
        <v>0</v>
      </c>
      <c r="F1289" s="113" t="b">
        <v>0</v>
      </c>
      <c r="G1289" s="113" t="b">
        <v>0</v>
      </c>
    </row>
    <row r="1290" spans="1:7" ht="15">
      <c r="A1290" s="115" t="s">
        <v>373</v>
      </c>
      <c r="B1290" s="113">
        <v>4</v>
      </c>
      <c r="C1290" s="117">
        <v>0.0010357902304493159</v>
      </c>
      <c r="D1290" s="113" t="s">
        <v>343</v>
      </c>
      <c r="E1290" s="113" t="b">
        <v>0</v>
      </c>
      <c r="F1290" s="113" t="b">
        <v>0</v>
      </c>
      <c r="G1290" s="113" t="b">
        <v>0</v>
      </c>
    </row>
    <row r="1291" spans="1:7" ht="15">
      <c r="A1291" s="115" t="s">
        <v>485</v>
      </c>
      <c r="B1291" s="113">
        <v>4</v>
      </c>
      <c r="C1291" s="117">
        <v>0.0010357902304493159</v>
      </c>
      <c r="D1291" s="113" t="s">
        <v>343</v>
      </c>
      <c r="E1291" s="113" t="b">
        <v>0</v>
      </c>
      <c r="F1291" s="113" t="b">
        <v>0</v>
      </c>
      <c r="G1291" s="113" t="b">
        <v>0</v>
      </c>
    </row>
    <row r="1292" spans="1:7" ht="15">
      <c r="A1292" s="115" t="s">
        <v>596</v>
      </c>
      <c r="B1292" s="113">
        <v>4</v>
      </c>
      <c r="C1292" s="117">
        <v>0.0021959634942053338</v>
      </c>
      <c r="D1292" s="113" t="s">
        <v>343</v>
      </c>
      <c r="E1292" s="113" t="b">
        <v>0</v>
      </c>
      <c r="F1292" s="113" t="b">
        <v>0</v>
      </c>
      <c r="G1292" s="113" t="b">
        <v>0</v>
      </c>
    </row>
    <row r="1293" spans="1:7" ht="15">
      <c r="A1293" s="115" t="s">
        <v>708</v>
      </c>
      <c r="B1293" s="113">
        <v>4</v>
      </c>
      <c r="C1293" s="117">
        <v>0.0021959634942053338</v>
      </c>
      <c r="D1293" s="113" t="s">
        <v>343</v>
      </c>
      <c r="E1293" s="113" t="b">
        <v>0</v>
      </c>
      <c r="F1293" s="113" t="b">
        <v>0</v>
      </c>
      <c r="G1293" s="113" t="b">
        <v>0</v>
      </c>
    </row>
    <row r="1294" spans="1:7" ht="15">
      <c r="A1294" s="115" t="s">
        <v>462</v>
      </c>
      <c r="B1294" s="113">
        <v>4</v>
      </c>
      <c r="C1294" s="117">
        <v>0.0007319878314017781</v>
      </c>
      <c r="D1294" s="113" t="s">
        <v>343</v>
      </c>
      <c r="E1294" s="113" t="b">
        <v>0</v>
      </c>
      <c r="F1294" s="113" t="b">
        <v>0</v>
      </c>
      <c r="G1294" s="113" t="b">
        <v>0</v>
      </c>
    </row>
    <row r="1295" spans="1:7" ht="15">
      <c r="A1295" s="115" t="s">
        <v>709</v>
      </c>
      <c r="B1295" s="113">
        <v>4</v>
      </c>
      <c r="C1295" s="117">
        <v>0.0021959634942053338</v>
      </c>
      <c r="D1295" s="113" t="s">
        <v>343</v>
      </c>
      <c r="E1295" s="113" t="b">
        <v>0</v>
      </c>
      <c r="F1295" s="113" t="b">
        <v>0</v>
      </c>
      <c r="G1295" s="113" t="b">
        <v>0</v>
      </c>
    </row>
    <row r="1296" spans="1:7" ht="15">
      <c r="A1296" s="115" t="s">
        <v>704</v>
      </c>
      <c r="B1296" s="113">
        <v>4</v>
      </c>
      <c r="C1296" s="117">
        <v>0.0021959634942053338</v>
      </c>
      <c r="D1296" s="113" t="s">
        <v>343</v>
      </c>
      <c r="E1296" s="113" t="b">
        <v>0</v>
      </c>
      <c r="F1296" s="113" t="b">
        <v>0</v>
      </c>
      <c r="G1296" s="113" t="b">
        <v>0</v>
      </c>
    </row>
    <row r="1297" spans="1:7" ht="15">
      <c r="A1297" s="115" t="s">
        <v>370</v>
      </c>
      <c r="B1297" s="113">
        <v>4</v>
      </c>
      <c r="C1297" s="117">
        <v>0.0010357902304493159</v>
      </c>
      <c r="D1297" s="113" t="s">
        <v>343</v>
      </c>
      <c r="E1297" s="113" t="b">
        <v>0</v>
      </c>
      <c r="F1297" s="113" t="b">
        <v>0</v>
      </c>
      <c r="G1297" s="113" t="b">
        <v>0</v>
      </c>
    </row>
    <row r="1298" spans="1:7" ht="15">
      <c r="A1298" s="115" t="s">
        <v>697</v>
      </c>
      <c r="B1298" s="113">
        <v>4</v>
      </c>
      <c r="C1298" s="117">
        <v>0.0014639756628035561</v>
      </c>
      <c r="D1298" s="113" t="s">
        <v>343</v>
      </c>
      <c r="E1298" s="113" t="b">
        <v>0</v>
      </c>
      <c r="F1298" s="113" t="b">
        <v>0</v>
      </c>
      <c r="G1298" s="113" t="b">
        <v>0</v>
      </c>
    </row>
    <row r="1299" spans="1:7" ht="15">
      <c r="A1299" s="115" t="s">
        <v>594</v>
      </c>
      <c r="B1299" s="113">
        <v>4</v>
      </c>
      <c r="C1299" s="117">
        <v>0.0021959634942053338</v>
      </c>
      <c r="D1299" s="113" t="s">
        <v>343</v>
      </c>
      <c r="E1299" s="113" t="b">
        <v>0</v>
      </c>
      <c r="F1299" s="113" t="b">
        <v>0</v>
      </c>
      <c r="G1299" s="113" t="b">
        <v>0</v>
      </c>
    </row>
    <row r="1300" spans="1:7" ht="15">
      <c r="A1300" s="115" t="s">
        <v>507</v>
      </c>
      <c r="B1300" s="113">
        <v>4</v>
      </c>
      <c r="C1300" s="117">
        <v>0.0021959634942053338</v>
      </c>
      <c r="D1300" s="113" t="s">
        <v>343</v>
      </c>
      <c r="E1300" s="113" t="b">
        <v>0</v>
      </c>
      <c r="F1300" s="113" t="b">
        <v>0</v>
      </c>
      <c r="G1300" s="113" t="b">
        <v>0</v>
      </c>
    </row>
    <row r="1301" spans="1:7" ht="15">
      <c r="A1301" s="115" t="s">
        <v>595</v>
      </c>
      <c r="B1301" s="113">
        <v>4</v>
      </c>
      <c r="C1301" s="117">
        <v>0.0021959634942053338</v>
      </c>
      <c r="D1301" s="113" t="s">
        <v>343</v>
      </c>
      <c r="E1301" s="113" t="b">
        <v>0</v>
      </c>
      <c r="F1301" s="113" t="b">
        <v>0</v>
      </c>
      <c r="G1301" s="113" t="b">
        <v>0</v>
      </c>
    </row>
    <row r="1302" spans="1:7" ht="15">
      <c r="A1302" s="115" t="s">
        <v>480</v>
      </c>
      <c r="B1302" s="113">
        <v>3</v>
      </c>
      <c r="C1302" s="117">
        <v>0.0010979817471026669</v>
      </c>
      <c r="D1302" s="113" t="s">
        <v>343</v>
      </c>
      <c r="E1302" s="113" t="b">
        <v>0</v>
      </c>
      <c r="F1302" s="113" t="b">
        <v>0</v>
      </c>
      <c r="G1302" s="113" t="b">
        <v>0</v>
      </c>
    </row>
    <row r="1303" spans="1:7" ht="15">
      <c r="A1303" s="115" t="s">
        <v>522</v>
      </c>
      <c r="B1303" s="113">
        <v>3</v>
      </c>
      <c r="C1303" s="117">
        <v>0.0007768426728369868</v>
      </c>
      <c r="D1303" s="113" t="s">
        <v>343</v>
      </c>
      <c r="E1303" s="113" t="b">
        <v>0</v>
      </c>
      <c r="F1303" s="113" t="b">
        <v>0</v>
      </c>
      <c r="G1303" s="113" t="b">
        <v>0</v>
      </c>
    </row>
    <row r="1304" spans="1:7" ht="15">
      <c r="A1304" s="115" t="s">
        <v>449</v>
      </c>
      <c r="B1304" s="113">
        <v>3</v>
      </c>
      <c r="C1304" s="117">
        <v>0.0010979817471026669</v>
      </c>
      <c r="D1304" s="113" t="s">
        <v>343</v>
      </c>
      <c r="E1304" s="113" t="b">
        <v>0</v>
      </c>
      <c r="F1304" s="113" t="b">
        <v>0</v>
      </c>
      <c r="G1304" s="113" t="b">
        <v>0</v>
      </c>
    </row>
    <row r="1305" spans="1:7" ht="15">
      <c r="A1305" s="115" t="s">
        <v>439</v>
      </c>
      <c r="B1305" s="113">
        <v>3</v>
      </c>
      <c r="C1305" s="117">
        <v>0.0010979817471026669</v>
      </c>
      <c r="D1305" s="113" t="s">
        <v>343</v>
      </c>
      <c r="E1305" s="113" t="b">
        <v>1</v>
      </c>
      <c r="F1305" s="113" t="b">
        <v>0</v>
      </c>
      <c r="G1305" s="113" t="b">
        <v>0</v>
      </c>
    </row>
    <row r="1306" spans="1:7" ht="15">
      <c r="A1306" s="115" t="s">
        <v>869</v>
      </c>
      <c r="B1306" s="113">
        <v>3</v>
      </c>
      <c r="C1306" s="117">
        <v>0.0007768426728369868</v>
      </c>
      <c r="D1306" s="113" t="s">
        <v>343</v>
      </c>
      <c r="E1306" s="113" t="b">
        <v>0</v>
      </c>
      <c r="F1306" s="113" t="b">
        <v>0</v>
      </c>
      <c r="G1306" s="113" t="b">
        <v>0</v>
      </c>
    </row>
    <row r="1307" spans="1:7" ht="15">
      <c r="A1307" s="115" t="s">
        <v>870</v>
      </c>
      <c r="B1307" s="113">
        <v>3</v>
      </c>
      <c r="C1307" s="117">
        <v>0.0007768426728369868</v>
      </c>
      <c r="D1307" s="113" t="s">
        <v>343</v>
      </c>
      <c r="E1307" s="113" t="b">
        <v>0</v>
      </c>
      <c r="F1307" s="113" t="b">
        <v>0</v>
      </c>
      <c r="G1307" s="113" t="b">
        <v>0</v>
      </c>
    </row>
    <row r="1308" spans="1:7" ht="15">
      <c r="A1308" s="115" t="s">
        <v>879</v>
      </c>
      <c r="B1308" s="113">
        <v>3</v>
      </c>
      <c r="C1308" s="117">
        <v>0.0010979817471026669</v>
      </c>
      <c r="D1308" s="113" t="s">
        <v>343</v>
      </c>
      <c r="E1308" s="113" t="b">
        <v>0</v>
      </c>
      <c r="F1308" s="113" t="b">
        <v>0</v>
      </c>
      <c r="G1308" s="113" t="b">
        <v>0</v>
      </c>
    </row>
    <row r="1309" spans="1:7" ht="15">
      <c r="A1309" s="115" t="s">
        <v>647</v>
      </c>
      <c r="B1309" s="113">
        <v>3</v>
      </c>
      <c r="C1309" s="117">
        <v>0.0010979817471026669</v>
      </c>
      <c r="D1309" s="113" t="s">
        <v>343</v>
      </c>
      <c r="E1309" s="113" t="b">
        <v>0</v>
      </c>
      <c r="F1309" s="113" t="b">
        <v>0</v>
      </c>
      <c r="G1309" s="113" t="b">
        <v>0</v>
      </c>
    </row>
    <row r="1310" spans="1:7" ht="15">
      <c r="A1310" s="115" t="s">
        <v>466</v>
      </c>
      <c r="B1310" s="113">
        <v>3</v>
      </c>
      <c r="C1310" s="117">
        <v>0.0010979817471026669</v>
      </c>
      <c r="D1310" s="113" t="s">
        <v>343</v>
      </c>
      <c r="E1310" s="113" t="b">
        <v>0</v>
      </c>
      <c r="F1310" s="113" t="b">
        <v>0</v>
      </c>
      <c r="G1310" s="113" t="b">
        <v>0</v>
      </c>
    </row>
    <row r="1311" spans="1:7" ht="15">
      <c r="A1311" s="115" t="s">
        <v>854</v>
      </c>
      <c r="B1311" s="113">
        <v>3</v>
      </c>
      <c r="C1311" s="117">
        <v>0.0007768426728369868</v>
      </c>
      <c r="D1311" s="113" t="s">
        <v>343</v>
      </c>
      <c r="E1311" s="113" t="b">
        <v>0</v>
      </c>
      <c r="F1311" s="113" t="b">
        <v>0</v>
      </c>
      <c r="G1311" s="113" t="b">
        <v>0</v>
      </c>
    </row>
    <row r="1312" spans="1:7" ht="15">
      <c r="A1312" s="115" t="s">
        <v>375</v>
      </c>
      <c r="B1312" s="113">
        <v>3</v>
      </c>
      <c r="C1312" s="117">
        <v>0.0010979817471026669</v>
      </c>
      <c r="D1312" s="113" t="s">
        <v>343</v>
      </c>
      <c r="E1312" s="113" t="b">
        <v>1</v>
      </c>
      <c r="F1312" s="113" t="b">
        <v>0</v>
      </c>
      <c r="G1312" s="113" t="b">
        <v>0</v>
      </c>
    </row>
    <row r="1313" spans="1:7" ht="15">
      <c r="A1313" s="115" t="s">
        <v>875</v>
      </c>
      <c r="B1313" s="113">
        <v>3</v>
      </c>
      <c r="C1313" s="117">
        <v>0.0010979817471026669</v>
      </c>
      <c r="D1313" s="113" t="s">
        <v>343</v>
      </c>
      <c r="E1313" s="113" t="b">
        <v>1</v>
      </c>
      <c r="F1313" s="113" t="b">
        <v>0</v>
      </c>
      <c r="G1313" s="113" t="b">
        <v>0</v>
      </c>
    </row>
    <row r="1314" spans="1:7" ht="15">
      <c r="A1314" s="115" t="s">
        <v>876</v>
      </c>
      <c r="B1314" s="113">
        <v>3</v>
      </c>
      <c r="C1314" s="117">
        <v>0.0010979817471026669</v>
      </c>
      <c r="D1314" s="113" t="s">
        <v>343</v>
      </c>
      <c r="E1314" s="113" t="b">
        <v>0</v>
      </c>
      <c r="F1314" s="113" t="b">
        <v>0</v>
      </c>
      <c r="G1314" s="113" t="b">
        <v>0</v>
      </c>
    </row>
    <row r="1315" spans="1:7" ht="15">
      <c r="A1315" s="115" t="s">
        <v>529</v>
      </c>
      <c r="B1315" s="113">
        <v>3</v>
      </c>
      <c r="C1315" s="117">
        <v>0.0007768426728369868</v>
      </c>
      <c r="D1315" s="113" t="s">
        <v>343</v>
      </c>
      <c r="E1315" s="113" t="b">
        <v>0</v>
      </c>
      <c r="F1315" s="113" t="b">
        <v>0</v>
      </c>
      <c r="G1315" s="113" t="b">
        <v>0</v>
      </c>
    </row>
    <row r="1316" spans="1:7" ht="15">
      <c r="A1316" s="115" t="s">
        <v>396</v>
      </c>
      <c r="B1316" s="113">
        <v>3</v>
      </c>
      <c r="C1316" s="117">
        <v>0.0007768426728369868</v>
      </c>
      <c r="D1316" s="113" t="s">
        <v>343</v>
      </c>
      <c r="E1316" s="113" t="b">
        <v>0</v>
      </c>
      <c r="F1316" s="113" t="b">
        <v>0</v>
      </c>
      <c r="G1316" s="113" t="b">
        <v>0</v>
      </c>
    </row>
    <row r="1317" spans="1:7" ht="15">
      <c r="A1317" s="115" t="s">
        <v>470</v>
      </c>
      <c r="B1317" s="113">
        <v>3</v>
      </c>
      <c r="C1317" s="117">
        <v>0.0007768426728369868</v>
      </c>
      <c r="D1317" s="113" t="s">
        <v>343</v>
      </c>
      <c r="E1317" s="113" t="b">
        <v>0</v>
      </c>
      <c r="F1317" s="113" t="b">
        <v>0</v>
      </c>
      <c r="G1317" s="113" t="b">
        <v>0</v>
      </c>
    </row>
    <row r="1318" spans="1:7" ht="15">
      <c r="A1318" s="115" t="s">
        <v>679</v>
      </c>
      <c r="B1318" s="113">
        <v>3</v>
      </c>
      <c r="C1318" s="117">
        <v>0.0007768426728369868</v>
      </c>
      <c r="D1318" s="113" t="s">
        <v>343</v>
      </c>
      <c r="E1318" s="113" t="b">
        <v>0</v>
      </c>
      <c r="F1318" s="113" t="b">
        <v>0</v>
      </c>
      <c r="G1318" s="113" t="b">
        <v>0</v>
      </c>
    </row>
    <row r="1319" spans="1:7" ht="15">
      <c r="A1319" s="115" t="s">
        <v>665</v>
      </c>
      <c r="B1319" s="113">
        <v>3</v>
      </c>
      <c r="C1319" s="117">
        <v>0.0016469726206540002</v>
      </c>
      <c r="D1319" s="113" t="s">
        <v>343</v>
      </c>
      <c r="E1319" s="113" t="b">
        <v>0</v>
      </c>
      <c r="F1319" s="113" t="b">
        <v>0</v>
      </c>
      <c r="G1319" s="113" t="b">
        <v>0</v>
      </c>
    </row>
    <row r="1320" spans="1:7" ht="15">
      <c r="A1320" s="115" t="s">
        <v>821</v>
      </c>
      <c r="B1320" s="113">
        <v>3</v>
      </c>
      <c r="C1320" s="117">
        <v>0.0016469726206540002</v>
      </c>
      <c r="D1320" s="113" t="s">
        <v>343</v>
      </c>
      <c r="E1320" s="113" t="b">
        <v>0</v>
      </c>
      <c r="F1320" s="113" t="b">
        <v>0</v>
      </c>
      <c r="G1320" s="113" t="b">
        <v>0</v>
      </c>
    </row>
    <row r="1321" spans="1:7" ht="15">
      <c r="A1321" s="115" t="s">
        <v>822</v>
      </c>
      <c r="B1321" s="113">
        <v>3</v>
      </c>
      <c r="C1321" s="117">
        <v>0.0010979817471026669</v>
      </c>
      <c r="D1321" s="113" t="s">
        <v>343</v>
      </c>
      <c r="E1321" s="113" t="b">
        <v>0</v>
      </c>
      <c r="F1321" s="113" t="b">
        <v>0</v>
      </c>
      <c r="G1321" s="113" t="b">
        <v>0</v>
      </c>
    </row>
    <row r="1322" spans="1:7" ht="15">
      <c r="A1322" s="115" t="s">
        <v>560</v>
      </c>
      <c r="B1322" s="113">
        <v>3</v>
      </c>
      <c r="C1322" s="117">
        <v>0.0007768426728369868</v>
      </c>
      <c r="D1322" s="113" t="s">
        <v>343</v>
      </c>
      <c r="E1322" s="113" t="b">
        <v>0</v>
      </c>
      <c r="F1322" s="113" t="b">
        <v>0</v>
      </c>
      <c r="G1322" s="113" t="b">
        <v>0</v>
      </c>
    </row>
    <row r="1323" spans="1:7" ht="15">
      <c r="A1323" s="115" t="s">
        <v>534</v>
      </c>
      <c r="B1323" s="113">
        <v>3</v>
      </c>
      <c r="C1323" s="117">
        <v>0.0010979817471026669</v>
      </c>
      <c r="D1323" s="113" t="s">
        <v>343</v>
      </c>
      <c r="E1323" s="113" t="b">
        <v>0</v>
      </c>
      <c r="F1323" s="113" t="b">
        <v>0</v>
      </c>
      <c r="G1323" s="113" t="b">
        <v>0</v>
      </c>
    </row>
    <row r="1324" spans="1:7" ht="15">
      <c r="A1324" s="115" t="s">
        <v>515</v>
      </c>
      <c r="B1324" s="113">
        <v>3</v>
      </c>
      <c r="C1324" s="117">
        <v>0.0010979817471026669</v>
      </c>
      <c r="D1324" s="113" t="s">
        <v>343</v>
      </c>
      <c r="E1324" s="113" t="b">
        <v>0</v>
      </c>
      <c r="F1324" s="113" t="b">
        <v>0</v>
      </c>
      <c r="G1324" s="113" t="b">
        <v>0</v>
      </c>
    </row>
    <row r="1325" spans="1:7" ht="15">
      <c r="A1325" s="115" t="s">
        <v>825</v>
      </c>
      <c r="B1325" s="113">
        <v>3</v>
      </c>
      <c r="C1325" s="117">
        <v>0.0007768426728369868</v>
      </c>
      <c r="D1325" s="113" t="s">
        <v>343</v>
      </c>
      <c r="E1325" s="113" t="b">
        <v>0</v>
      </c>
      <c r="F1325" s="113" t="b">
        <v>0</v>
      </c>
      <c r="G1325" s="113" t="b">
        <v>0</v>
      </c>
    </row>
    <row r="1326" spans="1:7" ht="15">
      <c r="A1326" s="115" t="s">
        <v>431</v>
      </c>
      <c r="B1326" s="113">
        <v>3</v>
      </c>
      <c r="C1326" s="117">
        <v>0.0016469726206540002</v>
      </c>
      <c r="D1326" s="113" t="s">
        <v>343</v>
      </c>
      <c r="E1326" s="113" t="b">
        <v>0</v>
      </c>
      <c r="F1326" s="113" t="b">
        <v>0</v>
      </c>
      <c r="G1326" s="113" t="b">
        <v>0</v>
      </c>
    </row>
    <row r="1327" spans="1:7" ht="15">
      <c r="A1327" s="115" t="s">
        <v>597</v>
      </c>
      <c r="B1327" s="113">
        <v>3</v>
      </c>
      <c r="C1327" s="117">
        <v>0.0016469726206540002</v>
      </c>
      <c r="D1327" s="113" t="s">
        <v>343</v>
      </c>
      <c r="E1327" s="113" t="b">
        <v>0</v>
      </c>
      <c r="F1327" s="113" t="b">
        <v>0</v>
      </c>
      <c r="G1327" s="113" t="b">
        <v>0</v>
      </c>
    </row>
    <row r="1328" spans="1:7" ht="15">
      <c r="A1328" s="115" t="s">
        <v>696</v>
      </c>
      <c r="B1328" s="113">
        <v>3</v>
      </c>
      <c r="C1328" s="117">
        <v>0.0016469726206540002</v>
      </c>
      <c r="D1328" s="113" t="s">
        <v>343</v>
      </c>
      <c r="E1328" s="113" t="b">
        <v>0</v>
      </c>
      <c r="F1328" s="113" t="b">
        <v>0</v>
      </c>
      <c r="G1328" s="113" t="b">
        <v>0</v>
      </c>
    </row>
    <row r="1329" spans="1:7" ht="15">
      <c r="A1329" s="115" t="s">
        <v>500</v>
      </c>
      <c r="B1329" s="113">
        <v>3</v>
      </c>
      <c r="C1329" s="117">
        <v>0.0010979817471026669</v>
      </c>
      <c r="D1329" s="113" t="s">
        <v>343</v>
      </c>
      <c r="E1329" s="113" t="b">
        <v>0</v>
      </c>
      <c r="F1329" s="113" t="b">
        <v>0</v>
      </c>
      <c r="G1329" s="113" t="b">
        <v>0</v>
      </c>
    </row>
    <row r="1330" spans="1:7" ht="15">
      <c r="A1330" s="115" t="s">
        <v>857</v>
      </c>
      <c r="B1330" s="113">
        <v>3</v>
      </c>
      <c r="C1330" s="117">
        <v>0.0010979817471026669</v>
      </c>
      <c r="D1330" s="113" t="s">
        <v>343</v>
      </c>
      <c r="E1330" s="113" t="b">
        <v>0</v>
      </c>
      <c r="F1330" s="113" t="b">
        <v>0</v>
      </c>
      <c r="G1330" s="113" t="b">
        <v>0</v>
      </c>
    </row>
    <row r="1331" spans="1:7" ht="15">
      <c r="A1331" s="115" t="s">
        <v>881</v>
      </c>
      <c r="B1331" s="113">
        <v>3</v>
      </c>
      <c r="C1331" s="117">
        <v>0.0016469726206540002</v>
      </c>
      <c r="D1331" s="113" t="s">
        <v>343</v>
      </c>
      <c r="E1331" s="113" t="b">
        <v>0</v>
      </c>
      <c r="F1331" s="113" t="b">
        <v>0</v>
      </c>
      <c r="G1331" s="113" t="b">
        <v>0</v>
      </c>
    </row>
    <row r="1332" spans="1:7" ht="15">
      <c r="A1332" s="115" t="s">
        <v>866</v>
      </c>
      <c r="B1332" s="113">
        <v>3</v>
      </c>
      <c r="C1332" s="117">
        <v>0.0010979817471026669</v>
      </c>
      <c r="D1332" s="113" t="s">
        <v>343</v>
      </c>
      <c r="E1332" s="113" t="b">
        <v>0</v>
      </c>
      <c r="F1332" s="113" t="b">
        <v>0</v>
      </c>
      <c r="G1332" s="113" t="b">
        <v>0</v>
      </c>
    </row>
    <row r="1333" spans="1:7" ht="15">
      <c r="A1333" s="115" t="s">
        <v>867</v>
      </c>
      <c r="B1333" s="113">
        <v>3</v>
      </c>
      <c r="C1333" s="117">
        <v>0.0007768426728369868</v>
      </c>
      <c r="D1333" s="113" t="s">
        <v>343</v>
      </c>
      <c r="E1333" s="113" t="b">
        <v>0</v>
      </c>
      <c r="F1333" s="113" t="b">
        <v>0</v>
      </c>
      <c r="G1333" s="113" t="b">
        <v>0</v>
      </c>
    </row>
    <row r="1334" spans="1:7" ht="15">
      <c r="A1334" s="115" t="s">
        <v>516</v>
      </c>
      <c r="B1334" s="113">
        <v>3</v>
      </c>
      <c r="C1334" s="117">
        <v>0.0010979817471026669</v>
      </c>
      <c r="D1334" s="113" t="s">
        <v>343</v>
      </c>
      <c r="E1334" s="113" t="b">
        <v>0</v>
      </c>
      <c r="F1334" s="113" t="b">
        <v>0</v>
      </c>
      <c r="G1334" s="113" t="b">
        <v>0</v>
      </c>
    </row>
    <row r="1335" spans="1:7" ht="15">
      <c r="A1335" s="115" t="s">
        <v>882</v>
      </c>
      <c r="B1335" s="113">
        <v>3</v>
      </c>
      <c r="C1335" s="117">
        <v>0.0016469726206540002</v>
      </c>
      <c r="D1335" s="113" t="s">
        <v>343</v>
      </c>
      <c r="E1335" s="113" t="b">
        <v>0</v>
      </c>
      <c r="F1335" s="113" t="b">
        <v>0</v>
      </c>
      <c r="G1335" s="113" t="b">
        <v>0</v>
      </c>
    </row>
    <row r="1336" spans="1:7" ht="15">
      <c r="A1336" s="115" t="s">
        <v>871</v>
      </c>
      <c r="B1336" s="113">
        <v>3</v>
      </c>
      <c r="C1336" s="117">
        <v>0.0007768426728369868</v>
      </c>
      <c r="D1336" s="113" t="s">
        <v>343</v>
      </c>
      <c r="E1336" s="113" t="b">
        <v>0</v>
      </c>
      <c r="F1336" s="113" t="b">
        <v>0</v>
      </c>
      <c r="G1336" s="113" t="b">
        <v>0</v>
      </c>
    </row>
    <row r="1337" spans="1:7" ht="15">
      <c r="A1337" s="115" t="s">
        <v>853</v>
      </c>
      <c r="B1337" s="113">
        <v>3</v>
      </c>
      <c r="C1337" s="117">
        <v>0.0007768426728369868</v>
      </c>
      <c r="D1337" s="113" t="s">
        <v>343</v>
      </c>
      <c r="E1337" s="113" t="b">
        <v>1</v>
      </c>
      <c r="F1337" s="113" t="b">
        <v>0</v>
      </c>
      <c r="G1337" s="113" t="b">
        <v>0</v>
      </c>
    </row>
    <row r="1338" spans="1:7" ht="15">
      <c r="A1338" s="115" t="s">
        <v>860</v>
      </c>
      <c r="B1338" s="113">
        <v>3</v>
      </c>
      <c r="C1338" s="117">
        <v>0.0007768426728369868</v>
      </c>
      <c r="D1338" s="113" t="s">
        <v>343</v>
      </c>
      <c r="E1338" s="113" t="b">
        <v>0</v>
      </c>
      <c r="F1338" s="113" t="b">
        <v>0</v>
      </c>
      <c r="G1338" s="113" t="b">
        <v>0</v>
      </c>
    </row>
    <row r="1339" spans="1:7" ht="15">
      <c r="A1339" s="115" t="s">
        <v>872</v>
      </c>
      <c r="B1339" s="113">
        <v>3</v>
      </c>
      <c r="C1339" s="117">
        <v>0.0016469726206540002</v>
      </c>
      <c r="D1339" s="113" t="s">
        <v>343</v>
      </c>
      <c r="E1339" s="113" t="b">
        <v>0</v>
      </c>
      <c r="F1339" s="113" t="b">
        <v>0</v>
      </c>
      <c r="G1339" s="113" t="b">
        <v>0</v>
      </c>
    </row>
    <row r="1340" spans="1:7" ht="15">
      <c r="A1340" s="115" t="s">
        <v>864</v>
      </c>
      <c r="B1340" s="113">
        <v>3</v>
      </c>
      <c r="C1340" s="117">
        <v>0.0010979817471026669</v>
      </c>
      <c r="D1340" s="113" t="s">
        <v>343</v>
      </c>
      <c r="E1340" s="113" t="b">
        <v>0</v>
      </c>
      <c r="F1340" s="113" t="b">
        <v>0</v>
      </c>
      <c r="G1340" s="113" t="b">
        <v>0</v>
      </c>
    </row>
    <row r="1341" spans="1:7" ht="15">
      <c r="A1341" s="115" t="s">
        <v>400</v>
      </c>
      <c r="B1341" s="113">
        <v>3</v>
      </c>
      <c r="C1341" s="117">
        <v>0.0007768426728369868</v>
      </c>
      <c r="D1341" s="113" t="s">
        <v>343</v>
      </c>
      <c r="E1341" s="113" t="b">
        <v>0</v>
      </c>
      <c r="F1341" s="113" t="b">
        <v>0</v>
      </c>
      <c r="G1341" s="113" t="b">
        <v>0</v>
      </c>
    </row>
    <row r="1342" spans="1:7" ht="15">
      <c r="A1342" s="115" t="s">
        <v>450</v>
      </c>
      <c r="B1342" s="113">
        <v>3</v>
      </c>
      <c r="C1342" s="117">
        <v>0.0010979817471026669</v>
      </c>
      <c r="D1342" s="113" t="s">
        <v>343</v>
      </c>
      <c r="E1342" s="113" t="b">
        <v>0</v>
      </c>
      <c r="F1342" s="113" t="b">
        <v>0</v>
      </c>
      <c r="G1342" s="113" t="b">
        <v>0</v>
      </c>
    </row>
    <row r="1343" spans="1:7" ht="15">
      <c r="A1343" s="115" t="s">
        <v>700</v>
      </c>
      <c r="B1343" s="113">
        <v>3</v>
      </c>
      <c r="C1343" s="117">
        <v>0.0007768426728369868</v>
      </c>
      <c r="D1343" s="113" t="s">
        <v>343</v>
      </c>
      <c r="E1343" s="113" t="b">
        <v>0</v>
      </c>
      <c r="F1343" s="113" t="b">
        <v>0</v>
      </c>
      <c r="G1343" s="113" t="b">
        <v>0</v>
      </c>
    </row>
    <row r="1344" spans="1:7" ht="15">
      <c r="A1344" s="115" t="s">
        <v>493</v>
      </c>
      <c r="B1344" s="113">
        <v>3</v>
      </c>
      <c r="C1344" s="117">
        <v>0.0007768426728369868</v>
      </c>
      <c r="D1344" s="113" t="s">
        <v>343</v>
      </c>
      <c r="E1344" s="113" t="b">
        <v>0</v>
      </c>
      <c r="F1344" s="113" t="b">
        <v>0</v>
      </c>
      <c r="G1344" s="113" t="b">
        <v>0</v>
      </c>
    </row>
    <row r="1345" spans="1:7" ht="15">
      <c r="A1345" s="115" t="s">
        <v>873</v>
      </c>
      <c r="B1345" s="113">
        <v>3</v>
      </c>
      <c r="C1345" s="117">
        <v>0.0016469726206540002</v>
      </c>
      <c r="D1345" s="113" t="s">
        <v>343</v>
      </c>
      <c r="E1345" s="113" t="b">
        <v>0</v>
      </c>
      <c r="F1345" s="113" t="b">
        <v>0</v>
      </c>
      <c r="G1345" s="113" t="b">
        <v>0</v>
      </c>
    </row>
    <row r="1346" spans="1:7" ht="15">
      <c r="A1346" s="115" t="s">
        <v>874</v>
      </c>
      <c r="B1346" s="113">
        <v>3</v>
      </c>
      <c r="C1346" s="117">
        <v>0.0016469726206540002</v>
      </c>
      <c r="D1346" s="113" t="s">
        <v>343</v>
      </c>
      <c r="E1346" s="113" t="b">
        <v>0</v>
      </c>
      <c r="F1346" s="113" t="b">
        <v>0</v>
      </c>
      <c r="G1346" s="113" t="b">
        <v>0</v>
      </c>
    </row>
    <row r="1347" spans="1:7" ht="15">
      <c r="A1347" s="115" t="s">
        <v>683</v>
      </c>
      <c r="B1347" s="113">
        <v>3</v>
      </c>
      <c r="C1347" s="117">
        <v>0.0010979817471026669</v>
      </c>
      <c r="D1347" s="113" t="s">
        <v>343</v>
      </c>
      <c r="E1347" s="113" t="b">
        <v>0</v>
      </c>
      <c r="F1347" s="113" t="b">
        <v>0</v>
      </c>
      <c r="G1347" s="113" t="b">
        <v>0</v>
      </c>
    </row>
    <row r="1348" spans="1:7" ht="15">
      <c r="A1348" s="115" t="s">
        <v>592</v>
      </c>
      <c r="B1348" s="113">
        <v>3</v>
      </c>
      <c r="C1348" s="117">
        <v>0.0010979817471026669</v>
      </c>
      <c r="D1348" s="113" t="s">
        <v>343</v>
      </c>
      <c r="E1348" s="113" t="b">
        <v>0</v>
      </c>
      <c r="F1348" s="113" t="b">
        <v>1</v>
      </c>
      <c r="G1348" s="113" t="b">
        <v>0</v>
      </c>
    </row>
    <row r="1349" spans="1:7" ht="15">
      <c r="A1349" s="115" t="s">
        <v>861</v>
      </c>
      <c r="B1349" s="113">
        <v>3</v>
      </c>
      <c r="C1349" s="117">
        <v>0.0007768426728369868</v>
      </c>
      <c r="D1349" s="113" t="s">
        <v>343</v>
      </c>
      <c r="E1349" s="113" t="b">
        <v>0</v>
      </c>
      <c r="F1349" s="113" t="b">
        <v>0</v>
      </c>
      <c r="G1349" s="113" t="b">
        <v>0</v>
      </c>
    </row>
    <row r="1350" spans="1:7" ht="15">
      <c r="A1350" s="115" t="s">
        <v>624</v>
      </c>
      <c r="B1350" s="113">
        <v>3</v>
      </c>
      <c r="C1350" s="117">
        <v>0.0010979817471026669</v>
      </c>
      <c r="D1350" s="113" t="s">
        <v>343</v>
      </c>
      <c r="E1350" s="113" t="b">
        <v>0</v>
      </c>
      <c r="F1350" s="113" t="b">
        <v>0</v>
      </c>
      <c r="G1350" s="113" t="b">
        <v>0</v>
      </c>
    </row>
    <row r="1351" spans="1:7" ht="15">
      <c r="A1351" s="115" t="s">
        <v>437</v>
      </c>
      <c r="B1351" s="113">
        <v>3</v>
      </c>
      <c r="C1351" s="117">
        <v>0.0010979817471026669</v>
      </c>
      <c r="D1351" s="113" t="s">
        <v>343</v>
      </c>
      <c r="E1351" s="113" t="b">
        <v>0</v>
      </c>
      <c r="F1351" s="113" t="b">
        <v>0</v>
      </c>
      <c r="G1351" s="113" t="b">
        <v>0</v>
      </c>
    </row>
    <row r="1352" spans="1:7" ht="15">
      <c r="A1352" s="115" t="s">
        <v>598</v>
      </c>
      <c r="B1352" s="113">
        <v>3</v>
      </c>
      <c r="C1352" s="117">
        <v>0.0010979817471026669</v>
      </c>
      <c r="D1352" s="113" t="s">
        <v>343</v>
      </c>
      <c r="E1352" s="113" t="b">
        <v>0</v>
      </c>
      <c r="F1352" s="113" t="b">
        <v>0</v>
      </c>
      <c r="G1352" s="113" t="b">
        <v>0</v>
      </c>
    </row>
    <row r="1353" spans="1:7" ht="15">
      <c r="A1353" s="115" t="s">
        <v>855</v>
      </c>
      <c r="B1353" s="113">
        <v>3</v>
      </c>
      <c r="C1353" s="117">
        <v>0.0016469726206540002</v>
      </c>
      <c r="D1353" s="113" t="s">
        <v>343</v>
      </c>
      <c r="E1353" s="113" t="b">
        <v>0</v>
      </c>
      <c r="F1353" s="113" t="b">
        <v>0</v>
      </c>
      <c r="G1353" s="113" t="b">
        <v>0</v>
      </c>
    </row>
    <row r="1354" spans="1:7" ht="15">
      <c r="A1354" s="115" t="s">
        <v>856</v>
      </c>
      <c r="B1354" s="113">
        <v>3</v>
      </c>
      <c r="C1354" s="117">
        <v>0.0016469726206540002</v>
      </c>
      <c r="D1354" s="113" t="s">
        <v>343</v>
      </c>
      <c r="E1354" s="113" t="b">
        <v>0</v>
      </c>
      <c r="F1354" s="113" t="b">
        <v>0</v>
      </c>
      <c r="G1354" s="113" t="b">
        <v>0</v>
      </c>
    </row>
    <row r="1355" spans="1:7" ht="15">
      <c r="A1355" s="115" t="s">
        <v>491</v>
      </c>
      <c r="B1355" s="113">
        <v>3</v>
      </c>
      <c r="C1355" s="117">
        <v>0.0016469726206540002</v>
      </c>
      <c r="D1355" s="113" t="s">
        <v>343</v>
      </c>
      <c r="E1355" s="113" t="b">
        <v>0</v>
      </c>
      <c r="F1355" s="113" t="b">
        <v>0</v>
      </c>
      <c r="G1355" s="113" t="b">
        <v>0</v>
      </c>
    </row>
    <row r="1356" spans="1:7" ht="15">
      <c r="A1356" s="115" t="s">
        <v>622</v>
      </c>
      <c r="B1356" s="113">
        <v>2</v>
      </c>
      <c r="C1356" s="117">
        <v>0.0007319878314017781</v>
      </c>
      <c r="D1356" s="113" t="s">
        <v>343</v>
      </c>
      <c r="E1356" s="113" t="b">
        <v>0</v>
      </c>
      <c r="F1356" s="113" t="b">
        <v>0</v>
      </c>
      <c r="G1356" s="113" t="b">
        <v>0</v>
      </c>
    </row>
    <row r="1357" spans="1:7" ht="15">
      <c r="A1357" s="115" t="s">
        <v>747</v>
      </c>
      <c r="B1357" s="113">
        <v>2</v>
      </c>
      <c r="C1357" s="117">
        <v>0.0007319878314017781</v>
      </c>
      <c r="D1357" s="113" t="s">
        <v>343</v>
      </c>
      <c r="E1357" s="113" t="b">
        <v>0</v>
      </c>
      <c r="F1357" s="113" t="b">
        <v>0</v>
      </c>
      <c r="G1357" s="113" t="b">
        <v>0</v>
      </c>
    </row>
    <row r="1358" spans="1:7" ht="15">
      <c r="A1358" s="115" t="s">
        <v>1239</v>
      </c>
      <c r="B1358" s="113">
        <v>2</v>
      </c>
      <c r="C1358" s="117">
        <v>0.0010979817471026669</v>
      </c>
      <c r="D1358" s="113" t="s">
        <v>343</v>
      </c>
      <c r="E1358" s="113" t="b">
        <v>0</v>
      </c>
      <c r="F1358" s="113" t="b">
        <v>0</v>
      </c>
      <c r="G1358" s="113" t="b">
        <v>0</v>
      </c>
    </row>
    <row r="1359" spans="1:7" ht="15">
      <c r="A1359" s="115" t="s">
        <v>877</v>
      </c>
      <c r="B1359" s="113">
        <v>2</v>
      </c>
      <c r="C1359" s="117">
        <v>0.0010979817471026669</v>
      </c>
      <c r="D1359" s="113" t="s">
        <v>343</v>
      </c>
      <c r="E1359" s="113" t="b">
        <v>0</v>
      </c>
      <c r="F1359" s="113" t="b">
        <v>0</v>
      </c>
      <c r="G1359" s="113" t="b">
        <v>0</v>
      </c>
    </row>
    <row r="1360" spans="1:7" ht="15">
      <c r="A1360" s="115" t="s">
        <v>1213</v>
      </c>
      <c r="B1360" s="113">
        <v>2</v>
      </c>
      <c r="C1360" s="117">
        <v>0.0007319878314017781</v>
      </c>
      <c r="D1360" s="113" t="s">
        <v>343</v>
      </c>
      <c r="E1360" s="113" t="b">
        <v>0</v>
      </c>
      <c r="F1360" s="113" t="b">
        <v>0</v>
      </c>
      <c r="G1360" s="113" t="b">
        <v>0</v>
      </c>
    </row>
    <row r="1361" spans="1:7" ht="15">
      <c r="A1361" s="115" t="s">
        <v>512</v>
      </c>
      <c r="B1361" s="113">
        <v>2</v>
      </c>
      <c r="C1361" s="117">
        <v>0.0007319878314017781</v>
      </c>
      <c r="D1361" s="113" t="s">
        <v>343</v>
      </c>
      <c r="E1361" s="113" t="b">
        <v>0</v>
      </c>
      <c r="F1361" s="113" t="b">
        <v>0</v>
      </c>
      <c r="G1361" s="113" t="b">
        <v>0</v>
      </c>
    </row>
    <row r="1362" spans="1:7" ht="15">
      <c r="A1362" s="115" t="s">
        <v>707</v>
      </c>
      <c r="B1362" s="113">
        <v>2</v>
      </c>
      <c r="C1362" s="117">
        <v>0.0010979817471026669</v>
      </c>
      <c r="D1362" s="113" t="s">
        <v>343</v>
      </c>
      <c r="E1362" s="113" t="b">
        <v>0</v>
      </c>
      <c r="F1362" s="113" t="b">
        <v>0</v>
      </c>
      <c r="G1362" s="113" t="b">
        <v>0</v>
      </c>
    </row>
    <row r="1363" spans="1:7" ht="15">
      <c r="A1363" s="115" t="s">
        <v>514</v>
      </c>
      <c r="B1363" s="113">
        <v>2</v>
      </c>
      <c r="C1363" s="117">
        <v>0.0007319878314017781</v>
      </c>
      <c r="D1363" s="113" t="s">
        <v>343</v>
      </c>
      <c r="E1363" s="113" t="b">
        <v>0</v>
      </c>
      <c r="F1363" s="113" t="b">
        <v>0</v>
      </c>
      <c r="G1363" s="113" t="b">
        <v>0</v>
      </c>
    </row>
    <row r="1364" spans="1:7" ht="15">
      <c r="A1364" s="115" t="s">
        <v>540</v>
      </c>
      <c r="B1364" s="113">
        <v>2</v>
      </c>
      <c r="C1364" s="117">
        <v>0.0007319878314017781</v>
      </c>
      <c r="D1364" s="113" t="s">
        <v>343</v>
      </c>
      <c r="E1364" s="113" t="b">
        <v>0</v>
      </c>
      <c r="F1364" s="113" t="b">
        <v>0</v>
      </c>
      <c r="G1364" s="113" t="b">
        <v>0</v>
      </c>
    </row>
    <row r="1365" spans="1:7" ht="15">
      <c r="A1365" s="115" t="s">
        <v>475</v>
      </c>
      <c r="B1365" s="113">
        <v>2</v>
      </c>
      <c r="C1365" s="117">
        <v>0.0010979817471026669</v>
      </c>
      <c r="D1365" s="113" t="s">
        <v>343</v>
      </c>
      <c r="E1365" s="113" t="b">
        <v>1</v>
      </c>
      <c r="F1365" s="113" t="b">
        <v>0</v>
      </c>
      <c r="G1365" s="113" t="b">
        <v>0</v>
      </c>
    </row>
    <row r="1366" spans="1:7" ht="15">
      <c r="A1366" s="115" t="s">
        <v>668</v>
      </c>
      <c r="B1366" s="113">
        <v>2</v>
      </c>
      <c r="C1366" s="117">
        <v>0.0007319878314017781</v>
      </c>
      <c r="D1366" s="113" t="s">
        <v>343</v>
      </c>
      <c r="E1366" s="113" t="b">
        <v>0</v>
      </c>
      <c r="F1366" s="113" t="b">
        <v>0</v>
      </c>
      <c r="G1366" s="113" t="b">
        <v>0</v>
      </c>
    </row>
    <row r="1367" spans="1:7" ht="15">
      <c r="A1367" s="115" t="s">
        <v>1240</v>
      </c>
      <c r="B1367" s="113">
        <v>2</v>
      </c>
      <c r="C1367" s="117">
        <v>0.0010979817471026669</v>
      </c>
      <c r="D1367" s="113" t="s">
        <v>343</v>
      </c>
      <c r="E1367" s="113" t="b">
        <v>0</v>
      </c>
      <c r="F1367" s="113" t="b">
        <v>0</v>
      </c>
      <c r="G1367" s="113" t="b">
        <v>0</v>
      </c>
    </row>
    <row r="1368" spans="1:7" ht="15">
      <c r="A1368" s="115" t="s">
        <v>519</v>
      </c>
      <c r="B1368" s="113">
        <v>2</v>
      </c>
      <c r="C1368" s="117">
        <v>0.0007319878314017781</v>
      </c>
      <c r="D1368" s="113" t="s">
        <v>343</v>
      </c>
      <c r="E1368" s="113" t="b">
        <v>0</v>
      </c>
      <c r="F1368" s="113" t="b">
        <v>0</v>
      </c>
      <c r="G1368" s="113" t="b">
        <v>0</v>
      </c>
    </row>
    <row r="1369" spans="1:7" ht="15">
      <c r="A1369" s="115" t="s">
        <v>676</v>
      </c>
      <c r="B1369" s="113">
        <v>2</v>
      </c>
      <c r="C1369" s="117">
        <v>0.0010979817471026669</v>
      </c>
      <c r="D1369" s="113" t="s">
        <v>343</v>
      </c>
      <c r="E1369" s="113" t="b">
        <v>0</v>
      </c>
      <c r="F1369" s="113" t="b">
        <v>0</v>
      </c>
      <c r="G1369" s="113" t="b">
        <v>0</v>
      </c>
    </row>
    <row r="1370" spans="1:7" ht="15">
      <c r="A1370" s="115" t="s">
        <v>576</v>
      </c>
      <c r="B1370" s="113">
        <v>2</v>
      </c>
      <c r="C1370" s="117">
        <v>0.0010979817471026669</v>
      </c>
      <c r="D1370" s="113" t="s">
        <v>343</v>
      </c>
      <c r="E1370" s="113" t="b">
        <v>0</v>
      </c>
      <c r="F1370" s="113" t="b">
        <v>0</v>
      </c>
      <c r="G1370" s="113" t="b">
        <v>0</v>
      </c>
    </row>
    <row r="1371" spans="1:7" ht="15">
      <c r="A1371" s="115" t="s">
        <v>1241</v>
      </c>
      <c r="B1371" s="113">
        <v>2</v>
      </c>
      <c r="C1371" s="117">
        <v>0.0010979817471026669</v>
      </c>
      <c r="D1371" s="113" t="s">
        <v>343</v>
      </c>
      <c r="E1371" s="113" t="b">
        <v>0</v>
      </c>
      <c r="F1371" s="113" t="b">
        <v>0</v>
      </c>
      <c r="G1371" s="113" t="b">
        <v>0</v>
      </c>
    </row>
    <row r="1372" spans="1:7" ht="15">
      <c r="A1372" s="115" t="s">
        <v>1243</v>
      </c>
      <c r="B1372" s="113">
        <v>2</v>
      </c>
      <c r="C1372" s="117">
        <v>0.0010979817471026669</v>
      </c>
      <c r="D1372" s="113" t="s">
        <v>343</v>
      </c>
      <c r="E1372" s="113" t="b">
        <v>0</v>
      </c>
      <c r="F1372" s="113" t="b">
        <v>0</v>
      </c>
      <c r="G1372" s="113" t="b">
        <v>0</v>
      </c>
    </row>
    <row r="1373" spans="1:7" ht="15">
      <c r="A1373" s="115" t="s">
        <v>1244</v>
      </c>
      <c r="B1373" s="113">
        <v>2</v>
      </c>
      <c r="C1373" s="117">
        <v>0.0010979817471026669</v>
      </c>
      <c r="D1373" s="113" t="s">
        <v>343</v>
      </c>
      <c r="E1373" s="113" t="b">
        <v>0</v>
      </c>
      <c r="F1373" s="113" t="b">
        <v>0</v>
      </c>
      <c r="G1373" s="113" t="b">
        <v>0</v>
      </c>
    </row>
    <row r="1374" spans="1:7" ht="15">
      <c r="A1374" s="115" t="s">
        <v>677</v>
      </c>
      <c r="B1374" s="113">
        <v>2</v>
      </c>
      <c r="C1374" s="117">
        <v>0.0007319878314017781</v>
      </c>
      <c r="D1374" s="113" t="s">
        <v>343</v>
      </c>
      <c r="E1374" s="113" t="b">
        <v>1</v>
      </c>
      <c r="F1374" s="113" t="b">
        <v>0</v>
      </c>
      <c r="G1374" s="113" t="b">
        <v>0</v>
      </c>
    </row>
    <row r="1375" spans="1:7" ht="15">
      <c r="A1375" s="115" t="s">
        <v>621</v>
      </c>
      <c r="B1375" s="113">
        <v>2</v>
      </c>
      <c r="C1375" s="117">
        <v>0.0010979817471026669</v>
      </c>
      <c r="D1375" s="113" t="s">
        <v>343</v>
      </c>
      <c r="E1375" s="113" t="b">
        <v>0</v>
      </c>
      <c r="F1375" s="113" t="b">
        <v>0</v>
      </c>
      <c r="G1375" s="113" t="b">
        <v>0</v>
      </c>
    </row>
    <row r="1376" spans="1:7" ht="15">
      <c r="A1376" s="115" t="s">
        <v>1245</v>
      </c>
      <c r="B1376" s="113">
        <v>2</v>
      </c>
      <c r="C1376" s="117">
        <v>0.0010979817471026669</v>
      </c>
      <c r="D1376" s="113" t="s">
        <v>343</v>
      </c>
      <c r="E1376" s="113" t="b">
        <v>0</v>
      </c>
      <c r="F1376" s="113" t="b">
        <v>0</v>
      </c>
      <c r="G1376" s="113" t="b">
        <v>0</v>
      </c>
    </row>
    <row r="1377" spans="1:7" ht="15">
      <c r="A1377" s="115" t="s">
        <v>394</v>
      </c>
      <c r="B1377" s="113">
        <v>2</v>
      </c>
      <c r="C1377" s="117">
        <v>0.0007319878314017781</v>
      </c>
      <c r="D1377" s="113" t="s">
        <v>343</v>
      </c>
      <c r="E1377" s="113" t="b">
        <v>0</v>
      </c>
      <c r="F1377" s="113" t="b">
        <v>0</v>
      </c>
      <c r="G1377" s="113" t="b">
        <v>0</v>
      </c>
    </row>
    <row r="1378" spans="1:7" ht="15">
      <c r="A1378" s="115" t="s">
        <v>862</v>
      </c>
      <c r="B1378" s="113">
        <v>2</v>
      </c>
      <c r="C1378" s="117">
        <v>0.0007319878314017781</v>
      </c>
      <c r="D1378" s="113" t="s">
        <v>343</v>
      </c>
      <c r="E1378" s="113" t="b">
        <v>0</v>
      </c>
      <c r="F1378" s="113" t="b">
        <v>1</v>
      </c>
      <c r="G1378" s="113" t="b">
        <v>0</v>
      </c>
    </row>
    <row r="1379" spans="1:7" ht="15">
      <c r="A1379" s="115" t="s">
        <v>1105</v>
      </c>
      <c r="B1379" s="113">
        <v>2</v>
      </c>
      <c r="C1379" s="117">
        <v>0.0007319878314017781</v>
      </c>
      <c r="D1379" s="113" t="s">
        <v>343</v>
      </c>
      <c r="E1379" s="113" t="b">
        <v>0</v>
      </c>
      <c r="F1379" s="113" t="b">
        <v>0</v>
      </c>
      <c r="G1379" s="113" t="b">
        <v>0</v>
      </c>
    </row>
    <row r="1380" spans="1:7" ht="15">
      <c r="A1380" s="115" t="s">
        <v>836</v>
      </c>
      <c r="B1380" s="113">
        <v>2</v>
      </c>
      <c r="C1380" s="117">
        <v>0.0007319878314017781</v>
      </c>
      <c r="D1380" s="113" t="s">
        <v>343</v>
      </c>
      <c r="E1380" s="113" t="b">
        <v>0</v>
      </c>
      <c r="F1380" s="113" t="b">
        <v>0</v>
      </c>
      <c r="G1380" s="113" t="b">
        <v>0</v>
      </c>
    </row>
    <row r="1381" spans="1:7" ht="15">
      <c r="A1381" s="115" t="s">
        <v>1232</v>
      </c>
      <c r="B1381" s="113">
        <v>2</v>
      </c>
      <c r="C1381" s="117">
        <v>0.0007319878314017781</v>
      </c>
      <c r="D1381" s="113" t="s">
        <v>343</v>
      </c>
      <c r="E1381" s="113" t="b">
        <v>0</v>
      </c>
      <c r="F1381" s="113" t="b">
        <v>0</v>
      </c>
      <c r="G1381" s="113" t="b">
        <v>0</v>
      </c>
    </row>
    <row r="1382" spans="1:7" ht="15">
      <c r="A1382" s="115" t="s">
        <v>833</v>
      </c>
      <c r="B1382" s="113">
        <v>2</v>
      </c>
      <c r="C1382" s="117">
        <v>0.0007319878314017781</v>
      </c>
      <c r="D1382" s="113" t="s">
        <v>343</v>
      </c>
      <c r="E1382" s="113" t="b">
        <v>1</v>
      </c>
      <c r="F1382" s="113" t="b">
        <v>0</v>
      </c>
      <c r="G1382" s="113" t="b">
        <v>0</v>
      </c>
    </row>
    <row r="1383" spans="1:7" ht="15">
      <c r="A1383" s="115" t="s">
        <v>367</v>
      </c>
      <c r="B1383" s="113">
        <v>2</v>
      </c>
      <c r="C1383" s="117">
        <v>0.0007319878314017781</v>
      </c>
      <c r="D1383" s="113" t="s">
        <v>343</v>
      </c>
      <c r="E1383" s="113" t="b">
        <v>1</v>
      </c>
      <c r="F1383" s="113" t="b">
        <v>0</v>
      </c>
      <c r="G1383" s="113" t="b">
        <v>0</v>
      </c>
    </row>
    <row r="1384" spans="1:7" ht="15">
      <c r="A1384" s="115" t="s">
        <v>702</v>
      </c>
      <c r="B1384" s="113">
        <v>2</v>
      </c>
      <c r="C1384" s="117">
        <v>0.0007319878314017781</v>
      </c>
      <c r="D1384" s="113" t="s">
        <v>343</v>
      </c>
      <c r="E1384" s="113" t="b">
        <v>1</v>
      </c>
      <c r="F1384" s="113" t="b">
        <v>0</v>
      </c>
      <c r="G1384" s="113" t="b">
        <v>0</v>
      </c>
    </row>
    <row r="1385" spans="1:7" ht="15">
      <c r="A1385" s="115" t="s">
        <v>1221</v>
      </c>
      <c r="B1385" s="113">
        <v>2</v>
      </c>
      <c r="C1385" s="117">
        <v>0.0007319878314017781</v>
      </c>
      <c r="D1385" s="113" t="s">
        <v>343</v>
      </c>
      <c r="E1385" s="113" t="b">
        <v>0</v>
      </c>
      <c r="F1385" s="113" t="b">
        <v>0</v>
      </c>
      <c r="G1385" s="113" t="b">
        <v>0</v>
      </c>
    </row>
    <row r="1386" spans="1:7" ht="15">
      <c r="A1386" s="115" t="s">
        <v>1236</v>
      </c>
      <c r="B1386" s="113">
        <v>2</v>
      </c>
      <c r="C1386" s="117">
        <v>0.0007319878314017781</v>
      </c>
      <c r="D1386" s="113" t="s">
        <v>343</v>
      </c>
      <c r="E1386" s="113" t="b">
        <v>0</v>
      </c>
      <c r="F1386" s="113" t="b">
        <v>0</v>
      </c>
      <c r="G1386" s="113" t="b">
        <v>0</v>
      </c>
    </row>
    <row r="1387" spans="1:7" ht="15">
      <c r="A1387" s="115" t="s">
        <v>1248</v>
      </c>
      <c r="B1387" s="113">
        <v>2</v>
      </c>
      <c r="C1387" s="117">
        <v>0.0007319878314017781</v>
      </c>
      <c r="D1387" s="113" t="s">
        <v>343</v>
      </c>
      <c r="E1387" s="113" t="b">
        <v>0</v>
      </c>
      <c r="F1387" s="113" t="b">
        <v>0</v>
      </c>
      <c r="G1387" s="113" t="b">
        <v>0</v>
      </c>
    </row>
    <row r="1388" spans="1:7" ht="15">
      <c r="A1388" s="115" t="s">
        <v>393</v>
      </c>
      <c r="B1388" s="113">
        <v>2</v>
      </c>
      <c r="C1388" s="117">
        <v>0.0007319878314017781</v>
      </c>
      <c r="D1388" s="113" t="s">
        <v>343</v>
      </c>
      <c r="E1388" s="113" t="b">
        <v>0</v>
      </c>
      <c r="F1388" s="113" t="b">
        <v>0</v>
      </c>
      <c r="G1388" s="113" t="b">
        <v>0</v>
      </c>
    </row>
    <row r="1389" spans="1:7" ht="15">
      <c r="A1389" s="115" t="s">
        <v>671</v>
      </c>
      <c r="B1389" s="113">
        <v>2</v>
      </c>
      <c r="C1389" s="117">
        <v>0.0007319878314017781</v>
      </c>
      <c r="D1389" s="113" t="s">
        <v>343</v>
      </c>
      <c r="E1389" s="113" t="b">
        <v>0</v>
      </c>
      <c r="F1389" s="113" t="b">
        <v>0</v>
      </c>
      <c r="G1389" s="113" t="b">
        <v>0</v>
      </c>
    </row>
    <row r="1390" spans="1:7" ht="15">
      <c r="A1390" s="115" t="s">
        <v>629</v>
      </c>
      <c r="B1390" s="113">
        <v>2</v>
      </c>
      <c r="C1390" s="117">
        <v>0.0007319878314017781</v>
      </c>
      <c r="D1390" s="113" t="s">
        <v>343</v>
      </c>
      <c r="E1390" s="113" t="b">
        <v>0</v>
      </c>
      <c r="F1390" s="113" t="b">
        <v>0</v>
      </c>
      <c r="G1390" s="113" t="b">
        <v>0</v>
      </c>
    </row>
    <row r="1391" spans="1:7" ht="15">
      <c r="A1391" s="115" t="s">
        <v>758</v>
      </c>
      <c r="B1391" s="113">
        <v>2</v>
      </c>
      <c r="C1391" s="117">
        <v>0.0007319878314017781</v>
      </c>
      <c r="D1391" s="113" t="s">
        <v>343</v>
      </c>
      <c r="E1391" s="113" t="b">
        <v>0</v>
      </c>
      <c r="F1391" s="113" t="b">
        <v>0</v>
      </c>
      <c r="G1391" s="113" t="b">
        <v>0</v>
      </c>
    </row>
    <row r="1392" spans="1:7" ht="15">
      <c r="A1392" s="115" t="s">
        <v>1183</v>
      </c>
      <c r="B1392" s="113">
        <v>2</v>
      </c>
      <c r="C1392" s="117">
        <v>0.0007319878314017781</v>
      </c>
      <c r="D1392" s="113" t="s">
        <v>343</v>
      </c>
      <c r="E1392" s="113" t="b">
        <v>0</v>
      </c>
      <c r="F1392" s="113" t="b">
        <v>0</v>
      </c>
      <c r="G1392" s="113" t="b">
        <v>0</v>
      </c>
    </row>
    <row r="1393" spans="1:7" ht="15">
      <c r="A1393" s="115" t="s">
        <v>687</v>
      </c>
      <c r="B1393" s="113">
        <v>2</v>
      </c>
      <c r="C1393" s="117">
        <v>0.0007319878314017781</v>
      </c>
      <c r="D1393" s="113" t="s">
        <v>343</v>
      </c>
      <c r="E1393" s="113" t="b">
        <v>0</v>
      </c>
      <c r="F1393" s="113" t="b">
        <v>1</v>
      </c>
      <c r="G1393" s="113" t="b">
        <v>0</v>
      </c>
    </row>
    <row r="1394" spans="1:7" ht="15">
      <c r="A1394" s="115" t="s">
        <v>465</v>
      </c>
      <c r="B1394" s="113">
        <v>2</v>
      </c>
      <c r="C1394" s="117">
        <v>0.0007319878314017781</v>
      </c>
      <c r="D1394" s="113" t="s">
        <v>343</v>
      </c>
      <c r="E1394" s="113" t="b">
        <v>0</v>
      </c>
      <c r="F1394" s="113" t="b">
        <v>0</v>
      </c>
      <c r="G1394" s="113" t="b">
        <v>0</v>
      </c>
    </row>
    <row r="1395" spans="1:7" ht="15">
      <c r="A1395" s="115" t="s">
        <v>863</v>
      </c>
      <c r="B1395" s="113">
        <v>2</v>
      </c>
      <c r="C1395" s="117">
        <v>0.0010979817471026669</v>
      </c>
      <c r="D1395" s="113" t="s">
        <v>343</v>
      </c>
      <c r="E1395" s="113" t="b">
        <v>0</v>
      </c>
      <c r="F1395" s="113" t="b">
        <v>0</v>
      </c>
      <c r="G1395" s="113" t="b">
        <v>0</v>
      </c>
    </row>
    <row r="1396" spans="1:7" ht="15">
      <c r="A1396" s="115" t="s">
        <v>657</v>
      </c>
      <c r="B1396" s="113">
        <v>2</v>
      </c>
      <c r="C1396" s="117">
        <v>0.0007319878314017781</v>
      </c>
      <c r="D1396" s="113" t="s">
        <v>343</v>
      </c>
      <c r="E1396" s="113" t="b">
        <v>0</v>
      </c>
      <c r="F1396" s="113" t="b">
        <v>0</v>
      </c>
      <c r="G1396" s="113" t="b">
        <v>0</v>
      </c>
    </row>
    <row r="1397" spans="1:7" ht="15">
      <c r="A1397" s="115" t="s">
        <v>409</v>
      </c>
      <c r="B1397" s="113">
        <v>2</v>
      </c>
      <c r="C1397" s="117">
        <v>0.0007319878314017781</v>
      </c>
      <c r="D1397" s="113" t="s">
        <v>343</v>
      </c>
      <c r="E1397" s="113" t="b">
        <v>0</v>
      </c>
      <c r="F1397" s="113" t="b">
        <v>0</v>
      </c>
      <c r="G1397" s="113" t="b">
        <v>0</v>
      </c>
    </row>
    <row r="1398" spans="1:7" ht="15">
      <c r="A1398" s="115" t="s">
        <v>1095</v>
      </c>
      <c r="B1398" s="113">
        <v>2</v>
      </c>
      <c r="C1398" s="117">
        <v>0.0007319878314017781</v>
      </c>
      <c r="D1398" s="113" t="s">
        <v>343</v>
      </c>
      <c r="E1398" s="113" t="b">
        <v>0</v>
      </c>
      <c r="F1398" s="113" t="b">
        <v>0</v>
      </c>
      <c r="G1398" s="113" t="b">
        <v>0</v>
      </c>
    </row>
    <row r="1399" spans="1:7" ht="15">
      <c r="A1399" s="115" t="s">
        <v>1097</v>
      </c>
      <c r="B1399" s="113">
        <v>2</v>
      </c>
      <c r="C1399" s="117">
        <v>0.0007319878314017781</v>
      </c>
      <c r="D1399" s="113" t="s">
        <v>343</v>
      </c>
      <c r="E1399" s="113" t="b">
        <v>0</v>
      </c>
      <c r="F1399" s="113" t="b">
        <v>0</v>
      </c>
      <c r="G1399" s="113" t="b">
        <v>0</v>
      </c>
    </row>
    <row r="1400" spans="1:7" ht="15">
      <c r="A1400" s="115" t="s">
        <v>1098</v>
      </c>
      <c r="B1400" s="113">
        <v>2</v>
      </c>
      <c r="C1400" s="117">
        <v>0.0007319878314017781</v>
      </c>
      <c r="D1400" s="113" t="s">
        <v>343</v>
      </c>
      <c r="E1400" s="113" t="b">
        <v>0</v>
      </c>
      <c r="F1400" s="113" t="b">
        <v>0</v>
      </c>
      <c r="G1400" s="113" t="b">
        <v>0</v>
      </c>
    </row>
    <row r="1401" spans="1:7" ht="15">
      <c r="A1401" s="115" t="s">
        <v>1100</v>
      </c>
      <c r="B1401" s="113">
        <v>2</v>
      </c>
      <c r="C1401" s="117">
        <v>0.0007319878314017781</v>
      </c>
      <c r="D1401" s="113" t="s">
        <v>343</v>
      </c>
      <c r="E1401" s="113" t="b">
        <v>0</v>
      </c>
      <c r="F1401" s="113" t="b">
        <v>0</v>
      </c>
      <c r="G1401" s="113" t="b">
        <v>0</v>
      </c>
    </row>
    <row r="1402" spans="1:7" ht="15">
      <c r="A1402" s="115" t="s">
        <v>386</v>
      </c>
      <c r="B1402" s="113">
        <v>2</v>
      </c>
      <c r="C1402" s="117">
        <v>0.0007319878314017781</v>
      </c>
      <c r="D1402" s="113" t="s">
        <v>343</v>
      </c>
      <c r="E1402" s="113" t="b">
        <v>0</v>
      </c>
      <c r="F1402" s="113" t="b">
        <v>0</v>
      </c>
      <c r="G1402" s="113" t="b">
        <v>0</v>
      </c>
    </row>
    <row r="1403" spans="1:7" ht="15">
      <c r="A1403" s="115" t="s">
        <v>743</v>
      </c>
      <c r="B1403" s="113">
        <v>2</v>
      </c>
      <c r="C1403" s="117">
        <v>0.0007319878314017781</v>
      </c>
      <c r="D1403" s="113" t="s">
        <v>343</v>
      </c>
      <c r="E1403" s="113" t="b">
        <v>0</v>
      </c>
      <c r="F1403" s="113" t="b">
        <v>0</v>
      </c>
      <c r="G1403" s="113" t="b">
        <v>0</v>
      </c>
    </row>
    <row r="1404" spans="1:7" ht="15">
      <c r="A1404" s="115" t="s">
        <v>1101</v>
      </c>
      <c r="B1404" s="113">
        <v>2</v>
      </c>
      <c r="C1404" s="117">
        <v>0.0010979817471026669</v>
      </c>
      <c r="D1404" s="113" t="s">
        <v>343</v>
      </c>
      <c r="E1404" s="113" t="b">
        <v>0</v>
      </c>
      <c r="F1404" s="113" t="b">
        <v>0</v>
      </c>
      <c r="G1404" s="113" t="b">
        <v>0</v>
      </c>
    </row>
    <row r="1405" spans="1:7" ht="15">
      <c r="A1405" s="115" t="s">
        <v>1102</v>
      </c>
      <c r="B1405" s="113">
        <v>2</v>
      </c>
      <c r="C1405" s="117">
        <v>0.0007319878314017781</v>
      </c>
      <c r="D1405" s="113" t="s">
        <v>343</v>
      </c>
      <c r="E1405" s="113" t="b">
        <v>0</v>
      </c>
      <c r="F1405" s="113" t="b">
        <v>1</v>
      </c>
      <c r="G1405" s="113" t="b">
        <v>0</v>
      </c>
    </row>
    <row r="1406" spans="1:7" ht="15">
      <c r="A1406" s="115" t="s">
        <v>440</v>
      </c>
      <c r="B1406" s="113">
        <v>2</v>
      </c>
      <c r="C1406" s="117">
        <v>0.0007319878314017781</v>
      </c>
      <c r="D1406" s="113" t="s">
        <v>343</v>
      </c>
      <c r="E1406" s="113" t="b">
        <v>0</v>
      </c>
      <c r="F1406" s="113" t="b">
        <v>0</v>
      </c>
      <c r="G1406" s="113" t="b">
        <v>0</v>
      </c>
    </row>
    <row r="1407" spans="1:7" ht="15">
      <c r="A1407" s="115" t="s">
        <v>1103</v>
      </c>
      <c r="B1407" s="113">
        <v>2</v>
      </c>
      <c r="C1407" s="117">
        <v>0.0010979817471026669</v>
      </c>
      <c r="D1407" s="113" t="s">
        <v>343</v>
      </c>
      <c r="E1407" s="113" t="b">
        <v>0</v>
      </c>
      <c r="F1407" s="113" t="b">
        <v>0</v>
      </c>
      <c r="G1407" s="113" t="b">
        <v>0</v>
      </c>
    </row>
    <row r="1408" spans="1:7" ht="15">
      <c r="A1408" s="115" t="s">
        <v>1104</v>
      </c>
      <c r="B1408" s="113">
        <v>2</v>
      </c>
      <c r="C1408" s="117">
        <v>0.0007319878314017781</v>
      </c>
      <c r="D1408" s="113" t="s">
        <v>343</v>
      </c>
      <c r="E1408" s="113" t="b">
        <v>0</v>
      </c>
      <c r="F1408" s="113" t="b">
        <v>0</v>
      </c>
      <c r="G1408" s="113" t="b">
        <v>0</v>
      </c>
    </row>
    <row r="1409" spans="1:7" ht="15">
      <c r="A1409" s="115" t="s">
        <v>823</v>
      </c>
      <c r="B1409" s="113">
        <v>2</v>
      </c>
      <c r="C1409" s="117">
        <v>0.0007319878314017781</v>
      </c>
      <c r="D1409" s="113" t="s">
        <v>343</v>
      </c>
      <c r="E1409" s="113" t="b">
        <v>0</v>
      </c>
      <c r="F1409" s="113" t="b">
        <v>0</v>
      </c>
      <c r="G1409" s="113" t="b">
        <v>0</v>
      </c>
    </row>
    <row r="1410" spans="1:7" ht="15">
      <c r="A1410" s="115" t="s">
        <v>666</v>
      </c>
      <c r="B1410" s="113">
        <v>2</v>
      </c>
      <c r="C1410" s="117">
        <v>0.0007319878314017781</v>
      </c>
      <c r="D1410" s="113" t="s">
        <v>343</v>
      </c>
      <c r="E1410" s="113" t="b">
        <v>0</v>
      </c>
      <c r="F1410" s="113" t="b">
        <v>0</v>
      </c>
      <c r="G1410" s="113" t="b">
        <v>0</v>
      </c>
    </row>
    <row r="1411" spans="1:7" ht="15">
      <c r="A1411" s="115" t="s">
        <v>654</v>
      </c>
      <c r="B1411" s="113">
        <v>2</v>
      </c>
      <c r="C1411" s="117">
        <v>0.0010979817471026669</v>
      </c>
      <c r="D1411" s="113" t="s">
        <v>343</v>
      </c>
      <c r="E1411" s="113" t="b">
        <v>0</v>
      </c>
      <c r="F1411" s="113" t="b">
        <v>0</v>
      </c>
      <c r="G1411" s="113" t="b">
        <v>0</v>
      </c>
    </row>
    <row r="1412" spans="1:7" ht="15">
      <c r="A1412" s="115" t="s">
        <v>447</v>
      </c>
      <c r="B1412" s="113">
        <v>2</v>
      </c>
      <c r="C1412" s="117">
        <v>0.0007319878314017781</v>
      </c>
      <c r="D1412" s="113" t="s">
        <v>343</v>
      </c>
      <c r="E1412" s="113" t="b">
        <v>0</v>
      </c>
      <c r="F1412" s="113" t="b">
        <v>0</v>
      </c>
      <c r="G1412" s="113" t="b">
        <v>0</v>
      </c>
    </row>
    <row r="1413" spans="1:7" ht="15">
      <c r="A1413" s="115" t="s">
        <v>635</v>
      </c>
      <c r="B1413" s="113">
        <v>2</v>
      </c>
      <c r="C1413" s="117">
        <v>0.0007319878314017781</v>
      </c>
      <c r="D1413" s="113" t="s">
        <v>343</v>
      </c>
      <c r="E1413" s="113" t="b">
        <v>0</v>
      </c>
      <c r="F1413" s="113" t="b">
        <v>0</v>
      </c>
      <c r="G1413" s="113" t="b">
        <v>0</v>
      </c>
    </row>
    <row r="1414" spans="1:7" ht="15">
      <c r="A1414" s="115" t="s">
        <v>641</v>
      </c>
      <c r="B1414" s="113">
        <v>2</v>
      </c>
      <c r="C1414" s="117">
        <v>0.0010979817471026669</v>
      </c>
      <c r="D1414" s="113" t="s">
        <v>343</v>
      </c>
      <c r="E1414" s="113" t="b">
        <v>0</v>
      </c>
      <c r="F1414" s="113" t="b">
        <v>0</v>
      </c>
      <c r="G1414" s="113" t="b">
        <v>0</v>
      </c>
    </row>
    <row r="1415" spans="1:7" ht="15">
      <c r="A1415" s="115" t="s">
        <v>807</v>
      </c>
      <c r="B1415" s="113">
        <v>2</v>
      </c>
      <c r="C1415" s="117">
        <v>0.0007319878314017781</v>
      </c>
      <c r="D1415" s="113" t="s">
        <v>343</v>
      </c>
      <c r="E1415" s="113" t="b">
        <v>0</v>
      </c>
      <c r="F1415" s="113" t="b">
        <v>0</v>
      </c>
      <c r="G1415" s="113" t="b">
        <v>0</v>
      </c>
    </row>
    <row r="1416" spans="1:7" ht="15">
      <c r="A1416" s="115" t="s">
        <v>669</v>
      </c>
      <c r="B1416" s="113">
        <v>2</v>
      </c>
      <c r="C1416" s="117">
        <v>0.0007319878314017781</v>
      </c>
      <c r="D1416" s="113" t="s">
        <v>343</v>
      </c>
      <c r="E1416" s="113" t="b">
        <v>0</v>
      </c>
      <c r="F1416" s="113" t="b">
        <v>0</v>
      </c>
      <c r="G1416" s="113" t="b">
        <v>0</v>
      </c>
    </row>
    <row r="1417" spans="1:7" ht="15">
      <c r="A1417" s="115" t="s">
        <v>670</v>
      </c>
      <c r="B1417" s="113">
        <v>2</v>
      </c>
      <c r="C1417" s="117">
        <v>0.0007319878314017781</v>
      </c>
      <c r="D1417" s="113" t="s">
        <v>343</v>
      </c>
      <c r="E1417" s="113" t="b">
        <v>0</v>
      </c>
      <c r="F1417" s="113" t="b">
        <v>0</v>
      </c>
      <c r="G1417" s="113" t="b">
        <v>0</v>
      </c>
    </row>
    <row r="1418" spans="1:7" ht="15">
      <c r="A1418" s="115" t="s">
        <v>1106</v>
      </c>
      <c r="B1418" s="113">
        <v>2</v>
      </c>
      <c r="C1418" s="117">
        <v>0.0007319878314017781</v>
      </c>
      <c r="D1418" s="113" t="s">
        <v>343</v>
      </c>
      <c r="E1418" s="113" t="b">
        <v>0</v>
      </c>
      <c r="F1418" s="113" t="b">
        <v>0</v>
      </c>
      <c r="G1418" s="113" t="b">
        <v>0</v>
      </c>
    </row>
    <row r="1419" spans="1:7" ht="15">
      <c r="A1419" s="115" t="s">
        <v>824</v>
      </c>
      <c r="B1419" s="113">
        <v>2</v>
      </c>
      <c r="C1419" s="117">
        <v>0.0007319878314017781</v>
      </c>
      <c r="D1419" s="113" t="s">
        <v>343</v>
      </c>
      <c r="E1419" s="113" t="b">
        <v>0</v>
      </c>
      <c r="F1419" s="113" t="b">
        <v>0</v>
      </c>
      <c r="G1419" s="113" t="b">
        <v>0</v>
      </c>
    </row>
    <row r="1420" spans="1:7" ht="15">
      <c r="A1420" s="115" t="s">
        <v>1108</v>
      </c>
      <c r="B1420" s="113">
        <v>2</v>
      </c>
      <c r="C1420" s="117">
        <v>0.0007319878314017781</v>
      </c>
      <c r="D1420" s="113" t="s">
        <v>343</v>
      </c>
      <c r="E1420" s="113" t="b">
        <v>0</v>
      </c>
      <c r="F1420" s="113" t="b">
        <v>0</v>
      </c>
      <c r="G1420" s="113" t="b">
        <v>0</v>
      </c>
    </row>
    <row r="1421" spans="1:7" ht="15">
      <c r="A1421" s="115" t="s">
        <v>1218</v>
      </c>
      <c r="B1421" s="113">
        <v>2</v>
      </c>
      <c r="C1421" s="117">
        <v>0.0007319878314017781</v>
      </c>
      <c r="D1421" s="113" t="s">
        <v>343</v>
      </c>
      <c r="E1421" s="113" t="b">
        <v>0</v>
      </c>
      <c r="F1421" s="113" t="b">
        <v>0</v>
      </c>
      <c r="G1421" s="113" t="b">
        <v>0</v>
      </c>
    </row>
    <row r="1422" spans="1:7" ht="15">
      <c r="A1422" s="115" t="s">
        <v>1192</v>
      </c>
      <c r="B1422" s="113">
        <v>2</v>
      </c>
      <c r="C1422" s="117">
        <v>0.0007319878314017781</v>
      </c>
      <c r="D1422" s="113" t="s">
        <v>343</v>
      </c>
      <c r="E1422" s="113" t="b">
        <v>0</v>
      </c>
      <c r="F1422" s="113" t="b">
        <v>0</v>
      </c>
      <c r="G1422" s="113" t="b">
        <v>0</v>
      </c>
    </row>
    <row r="1423" spans="1:7" ht="15">
      <c r="A1423" s="115" t="s">
        <v>612</v>
      </c>
      <c r="B1423" s="113">
        <v>2</v>
      </c>
      <c r="C1423" s="117">
        <v>0.0010979817471026669</v>
      </c>
      <c r="D1423" s="113" t="s">
        <v>343</v>
      </c>
      <c r="E1423" s="113" t="b">
        <v>0</v>
      </c>
      <c r="F1423" s="113" t="b">
        <v>0</v>
      </c>
      <c r="G1423" s="113" t="b">
        <v>0</v>
      </c>
    </row>
    <row r="1424" spans="1:7" ht="15">
      <c r="A1424" s="115" t="s">
        <v>1251</v>
      </c>
      <c r="B1424" s="113">
        <v>2</v>
      </c>
      <c r="C1424" s="117">
        <v>0.0010979817471026669</v>
      </c>
      <c r="D1424" s="113" t="s">
        <v>343</v>
      </c>
      <c r="E1424" s="113" t="b">
        <v>0</v>
      </c>
      <c r="F1424" s="113" t="b">
        <v>0</v>
      </c>
      <c r="G1424" s="113" t="b">
        <v>0</v>
      </c>
    </row>
    <row r="1425" spans="1:7" ht="15">
      <c r="A1425" s="115" t="s">
        <v>1252</v>
      </c>
      <c r="B1425" s="113">
        <v>2</v>
      </c>
      <c r="C1425" s="117">
        <v>0.0010979817471026669</v>
      </c>
      <c r="D1425" s="113" t="s">
        <v>343</v>
      </c>
      <c r="E1425" s="113" t="b">
        <v>0</v>
      </c>
      <c r="F1425" s="113" t="b">
        <v>0</v>
      </c>
      <c r="G1425" s="113" t="b">
        <v>0</v>
      </c>
    </row>
    <row r="1426" spans="1:7" ht="15">
      <c r="A1426" s="115" t="s">
        <v>698</v>
      </c>
      <c r="B1426" s="113">
        <v>2</v>
      </c>
      <c r="C1426" s="117">
        <v>0.0007319878314017781</v>
      </c>
      <c r="D1426" s="113" t="s">
        <v>343</v>
      </c>
      <c r="E1426" s="113" t="b">
        <v>0</v>
      </c>
      <c r="F1426" s="113" t="b">
        <v>0</v>
      </c>
      <c r="G1426" s="113" t="b">
        <v>0</v>
      </c>
    </row>
    <row r="1427" spans="1:7" ht="15">
      <c r="A1427" s="115" t="s">
        <v>1254</v>
      </c>
      <c r="B1427" s="113">
        <v>2</v>
      </c>
      <c r="C1427" s="117">
        <v>0.0010979817471026669</v>
      </c>
      <c r="D1427" s="113" t="s">
        <v>343</v>
      </c>
      <c r="E1427" s="113" t="b">
        <v>0</v>
      </c>
      <c r="F1427" s="113" t="b">
        <v>0</v>
      </c>
      <c r="G1427" s="113" t="b">
        <v>0</v>
      </c>
    </row>
    <row r="1428" spans="1:7" ht="15">
      <c r="A1428" s="115" t="s">
        <v>1255</v>
      </c>
      <c r="B1428" s="113">
        <v>2</v>
      </c>
      <c r="C1428" s="117">
        <v>0.0010979817471026669</v>
      </c>
      <c r="D1428" s="113" t="s">
        <v>343</v>
      </c>
      <c r="E1428" s="113" t="b">
        <v>1</v>
      </c>
      <c r="F1428" s="113" t="b">
        <v>0</v>
      </c>
      <c r="G1428" s="113" t="b">
        <v>0</v>
      </c>
    </row>
    <row r="1429" spans="1:7" ht="15">
      <c r="A1429" s="115" t="s">
        <v>1195</v>
      </c>
      <c r="B1429" s="113">
        <v>2</v>
      </c>
      <c r="C1429" s="117">
        <v>0.0007319878314017781</v>
      </c>
      <c r="D1429" s="113" t="s">
        <v>343</v>
      </c>
      <c r="E1429" s="113" t="b">
        <v>0</v>
      </c>
      <c r="F1429" s="113" t="b">
        <v>0</v>
      </c>
      <c r="G1429" s="113" t="b">
        <v>0</v>
      </c>
    </row>
    <row r="1430" spans="1:7" ht="15">
      <c r="A1430" s="115" t="s">
        <v>504</v>
      </c>
      <c r="B1430" s="113">
        <v>2</v>
      </c>
      <c r="C1430" s="117">
        <v>0.0010979817471026669</v>
      </c>
      <c r="D1430" s="113" t="s">
        <v>343</v>
      </c>
      <c r="E1430" s="113" t="b">
        <v>0</v>
      </c>
      <c r="F1430" s="113" t="b">
        <v>0</v>
      </c>
      <c r="G1430" s="113" t="b">
        <v>0</v>
      </c>
    </row>
    <row r="1431" spans="1:7" ht="15">
      <c r="A1431" s="115" t="s">
        <v>1257</v>
      </c>
      <c r="B1431" s="113">
        <v>2</v>
      </c>
      <c r="C1431" s="117">
        <v>0.0010979817471026669</v>
      </c>
      <c r="D1431" s="113" t="s">
        <v>343</v>
      </c>
      <c r="E1431" s="113" t="b">
        <v>1</v>
      </c>
      <c r="F1431" s="113" t="b">
        <v>0</v>
      </c>
      <c r="G1431" s="113" t="b">
        <v>0</v>
      </c>
    </row>
    <row r="1432" spans="1:7" ht="15">
      <c r="A1432" s="115" t="s">
        <v>1235</v>
      </c>
      <c r="B1432" s="113">
        <v>2</v>
      </c>
      <c r="C1432" s="117">
        <v>0.0007319878314017781</v>
      </c>
      <c r="D1432" s="113" t="s">
        <v>343</v>
      </c>
      <c r="E1432" s="113" t="b">
        <v>0</v>
      </c>
      <c r="F1432" s="113" t="b">
        <v>0</v>
      </c>
      <c r="G1432" s="113" t="b">
        <v>0</v>
      </c>
    </row>
    <row r="1433" spans="1:7" ht="15">
      <c r="A1433" s="115" t="s">
        <v>579</v>
      </c>
      <c r="B1433" s="113">
        <v>2</v>
      </c>
      <c r="C1433" s="117">
        <v>0.0007319878314017781</v>
      </c>
      <c r="D1433" s="113" t="s">
        <v>343</v>
      </c>
      <c r="E1433" s="113" t="b">
        <v>0</v>
      </c>
      <c r="F1433" s="113" t="b">
        <v>0</v>
      </c>
      <c r="G1433" s="113" t="b">
        <v>0</v>
      </c>
    </row>
    <row r="1434" spans="1:7" ht="15">
      <c r="A1434" s="115" t="s">
        <v>435</v>
      </c>
      <c r="B1434" s="113">
        <v>2</v>
      </c>
      <c r="C1434" s="117">
        <v>0.0010979817471026669</v>
      </c>
      <c r="D1434" s="113" t="s">
        <v>343</v>
      </c>
      <c r="E1434" s="113" t="b">
        <v>0</v>
      </c>
      <c r="F1434" s="113" t="b">
        <v>0</v>
      </c>
      <c r="G1434" s="113" t="b">
        <v>0</v>
      </c>
    </row>
    <row r="1435" spans="1:7" ht="15">
      <c r="A1435" s="115" t="s">
        <v>558</v>
      </c>
      <c r="B1435" s="113">
        <v>2</v>
      </c>
      <c r="C1435" s="117">
        <v>0.0007319878314017781</v>
      </c>
      <c r="D1435" s="113" t="s">
        <v>343</v>
      </c>
      <c r="E1435" s="113" t="b">
        <v>0</v>
      </c>
      <c r="F1435" s="113" t="b">
        <v>0</v>
      </c>
      <c r="G1435" s="113" t="b">
        <v>0</v>
      </c>
    </row>
    <row r="1436" spans="1:7" ht="15">
      <c r="A1436" s="115" t="s">
        <v>626</v>
      </c>
      <c r="B1436" s="113">
        <v>2</v>
      </c>
      <c r="C1436" s="117">
        <v>0.0010979817471026669</v>
      </c>
      <c r="D1436" s="113" t="s">
        <v>343</v>
      </c>
      <c r="E1436" s="113" t="b">
        <v>0</v>
      </c>
      <c r="F1436" s="113" t="b">
        <v>0</v>
      </c>
      <c r="G1436" s="113" t="b">
        <v>0</v>
      </c>
    </row>
    <row r="1437" spans="1:7" ht="15">
      <c r="A1437" s="115" t="s">
        <v>1259</v>
      </c>
      <c r="B1437" s="113">
        <v>2</v>
      </c>
      <c r="C1437" s="117">
        <v>0.0010979817471026669</v>
      </c>
      <c r="D1437" s="113" t="s">
        <v>343</v>
      </c>
      <c r="E1437" s="113" t="b">
        <v>0</v>
      </c>
      <c r="F1437" s="113" t="b">
        <v>0</v>
      </c>
      <c r="G1437" s="113" t="b">
        <v>0</v>
      </c>
    </row>
    <row r="1438" spans="1:7" ht="15">
      <c r="A1438" s="115" t="s">
        <v>759</v>
      </c>
      <c r="B1438" s="113">
        <v>2</v>
      </c>
      <c r="C1438" s="117">
        <v>0.0010979817471026669</v>
      </c>
      <c r="D1438" s="113" t="s">
        <v>343</v>
      </c>
      <c r="E1438" s="113" t="b">
        <v>0</v>
      </c>
      <c r="F1438" s="113" t="b">
        <v>0</v>
      </c>
      <c r="G1438" s="113" t="b">
        <v>0</v>
      </c>
    </row>
    <row r="1439" spans="1:7" ht="15">
      <c r="A1439" s="115" t="s">
        <v>1223</v>
      </c>
      <c r="B1439" s="113">
        <v>2</v>
      </c>
      <c r="C1439" s="117">
        <v>0.0007319878314017781</v>
      </c>
      <c r="D1439" s="113" t="s">
        <v>343</v>
      </c>
      <c r="E1439" s="113" t="b">
        <v>1</v>
      </c>
      <c r="F1439" s="113" t="b">
        <v>0</v>
      </c>
      <c r="G1439" s="113" t="b">
        <v>0</v>
      </c>
    </row>
    <row r="1440" spans="1:7" ht="15">
      <c r="A1440" s="115" t="s">
        <v>1261</v>
      </c>
      <c r="B1440" s="113">
        <v>2</v>
      </c>
      <c r="C1440" s="117">
        <v>0.0010979817471026669</v>
      </c>
      <c r="D1440" s="113" t="s">
        <v>343</v>
      </c>
      <c r="E1440" s="113" t="b">
        <v>0</v>
      </c>
      <c r="F1440" s="113" t="b">
        <v>0</v>
      </c>
      <c r="G1440" s="113" t="b">
        <v>0</v>
      </c>
    </row>
    <row r="1441" spans="1:7" ht="15">
      <c r="A1441" s="115" t="s">
        <v>750</v>
      </c>
      <c r="B1441" s="113">
        <v>2</v>
      </c>
      <c r="C1441" s="117">
        <v>0.0007319878314017781</v>
      </c>
      <c r="D1441" s="113" t="s">
        <v>343</v>
      </c>
      <c r="E1441" s="113" t="b">
        <v>0</v>
      </c>
      <c r="F1441" s="113" t="b">
        <v>0</v>
      </c>
      <c r="G1441" s="113" t="b">
        <v>0</v>
      </c>
    </row>
    <row r="1442" spans="1:7" ht="15">
      <c r="A1442" s="115" t="s">
        <v>835</v>
      </c>
      <c r="B1442" s="113">
        <v>2</v>
      </c>
      <c r="C1442" s="117">
        <v>0.0010979817471026669</v>
      </c>
      <c r="D1442" s="113" t="s">
        <v>343</v>
      </c>
      <c r="E1442" s="113" t="b">
        <v>0</v>
      </c>
      <c r="F1442" s="113" t="b">
        <v>0</v>
      </c>
      <c r="G1442" s="113" t="b">
        <v>0</v>
      </c>
    </row>
    <row r="1443" spans="1:7" ht="15">
      <c r="A1443" s="115" t="s">
        <v>859</v>
      </c>
      <c r="B1443" s="113">
        <v>2</v>
      </c>
      <c r="C1443" s="117">
        <v>0.0007319878314017781</v>
      </c>
      <c r="D1443" s="113" t="s">
        <v>343</v>
      </c>
      <c r="E1443" s="113" t="b">
        <v>0</v>
      </c>
      <c r="F1443" s="113" t="b">
        <v>0</v>
      </c>
      <c r="G1443" s="113" t="b">
        <v>0</v>
      </c>
    </row>
    <row r="1444" spans="1:7" ht="15">
      <c r="A1444" s="115" t="s">
        <v>615</v>
      </c>
      <c r="B1444" s="113">
        <v>2</v>
      </c>
      <c r="C1444" s="117">
        <v>0.0007319878314017781</v>
      </c>
      <c r="D1444" s="113" t="s">
        <v>343</v>
      </c>
      <c r="E1444" s="113" t="b">
        <v>0</v>
      </c>
      <c r="F1444" s="113" t="b">
        <v>0</v>
      </c>
      <c r="G1444" s="113" t="b">
        <v>0</v>
      </c>
    </row>
    <row r="1445" spans="1:7" ht="15">
      <c r="A1445" s="115" t="s">
        <v>1189</v>
      </c>
      <c r="B1445" s="113">
        <v>2</v>
      </c>
      <c r="C1445" s="117">
        <v>0.0007319878314017781</v>
      </c>
      <c r="D1445" s="113" t="s">
        <v>343</v>
      </c>
      <c r="E1445" s="113" t="b">
        <v>0</v>
      </c>
      <c r="F1445" s="113" t="b">
        <v>0</v>
      </c>
      <c r="G1445" s="113" t="b">
        <v>0</v>
      </c>
    </row>
    <row r="1446" spans="1:7" ht="15">
      <c r="A1446" s="115" t="s">
        <v>1208</v>
      </c>
      <c r="B1446" s="113">
        <v>2</v>
      </c>
      <c r="C1446" s="117">
        <v>0.0007319878314017781</v>
      </c>
      <c r="D1446" s="113" t="s">
        <v>343</v>
      </c>
      <c r="E1446" s="113" t="b">
        <v>0</v>
      </c>
      <c r="F1446" s="113" t="b">
        <v>0</v>
      </c>
      <c r="G1446" s="113" t="b">
        <v>0</v>
      </c>
    </row>
    <row r="1447" spans="1:7" ht="15">
      <c r="A1447" s="115" t="s">
        <v>1194</v>
      </c>
      <c r="B1447" s="113">
        <v>2</v>
      </c>
      <c r="C1447" s="117">
        <v>0.0007319878314017781</v>
      </c>
      <c r="D1447" s="113" t="s">
        <v>343</v>
      </c>
      <c r="E1447" s="113" t="b">
        <v>0</v>
      </c>
      <c r="F1447" s="113" t="b">
        <v>1</v>
      </c>
      <c r="G1447" s="113" t="b">
        <v>0</v>
      </c>
    </row>
    <row r="1448" spans="1:7" ht="15">
      <c r="A1448" s="115" t="s">
        <v>1225</v>
      </c>
      <c r="B1448" s="113">
        <v>2</v>
      </c>
      <c r="C1448" s="117">
        <v>0.0010979817471026669</v>
      </c>
      <c r="D1448" s="113" t="s">
        <v>343</v>
      </c>
      <c r="E1448" s="113" t="b">
        <v>0</v>
      </c>
      <c r="F1448" s="113" t="b">
        <v>0</v>
      </c>
      <c r="G1448" s="113" t="b">
        <v>0</v>
      </c>
    </row>
    <row r="1449" spans="1:7" ht="15">
      <c r="A1449" s="115" t="s">
        <v>527</v>
      </c>
      <c r="B1449" s="113">
        <v>2</v>
      </c>
      <c r="C1449" s="117">
        <v>0.0010979817471026669</v>
      </c>
      <c r="D1449" s="113" t="s">
        <v>343</v>
      </c>
      <c r="E1449" s="113" t="b">
        <v>0</v>
      </c>
      <c r="F1449" s="113" t="b">
        <v>0</v>
      </c>
      <c r="G1449" s="113" t="b">
        <v>0</v>
      </c>
    </row>
    <row r="1450" spans="1:7" ht="15">
      <c r="A1450" s="115" t="s">
        <v>1226</v>
      </c>
      <c r="B1450" s="113">
        <v>2</v>
      </c>
      <c r="C1450" s="117">
        <v>0.0010979817471026669</v>
      </c>
      <c r="D1450" s="113" t="s">
        <v>343</v>
      </c>
      <c r="E1450" s="113" t="b">
        <v>0</v>
      </c>
      <c r="F1450" s="113" t="b">
        <v>1</v>
      </c>
      <c r="G1450" s="113" t="b">
        <v>0</v>
      </c>
    </row>
    <row r="1451" spans="1:7" ht="15">
      <c r="A1451" s="115" t="s">
        <v>556</v>
      </c>
      <c r="B1451" s="113">
        <v>2</v>
      </c>
      <c r="C1451" s="117">
        <v>0.0007319878314017781</v>
      </c>
      <c r="D1451" s="113" t="s">
        <v>343</v>
      </c>
      <c r="E1451" s="113" t="b">
        <v>0</v>
      </c>
      <c r="F1451" s="113" t="b">
        <v>0</v>
      </c>
      <c r="G1451" s="113" t="b">
        <v>0</v>
      </c>
    </row>
    <row r="1452" spans="1:7" ht="15">
      <c r="A1452" s="115" t="s">
        <v>1228</v>
      </c>
      <c r="B1452" s="113">
        <v>2</v>
      </c>
      <c r="C1452" s="117">
        <v>0.0010979817471026669</v>
      </c>
      <c r="D1452" s="113" t="s">
        <v>343</v>
      </c>
      <c r="E1452" s="113" t="b">
        <v>0</v>
      </c>
      <c r="F1452" s="113" t="b">
        <v>0</v>
      </c>
      <c r="G1452" s="113" t="b">
        <v>0</v>
      </c>
    </row>
    <row r="1453" spans="1:7" ht="15">
      <c r="A1453" s="115" t="s">
        <v>1197</v>
      </c>
      <c r="B1453" s="113">
        <v>2</v>
      </c>
      <c r="C1453" s="117">
        <v>0.0007319878314017781</v>
      </c>
      <c r="D1453" s="113" t="s">
        <v>343</v>
      </c>
      <c r="E1453" s="113" t="b">
        <v>0</v>
      </c>
      <c r="F1453" s="113" t="b">
        <v>0</v>
      </c>
      <c r="G1453" s="113" t="b">
        <v>0</v>
      </c>
    </row>
    <row r="1454" spans="1:7" ht="15">
      <c r="A1454" s="115" t="s">
        <v>1222</v>
      </c>
      <c r="B1454" s="113">
        <v>2</v>
      </c>
      <c r="C1454" s="117">
        <v>0.0007319878314017781</v>
      </c>
      <c r="D1454" s="113" t="s">
        <v>343</v>
      </c>
      <c r="E1454" s="113" t="b">
        <v>0</v>
      </c>
      <c r="F1454" s="113" t="b">
        <v>0</v>
      </c>
      <c r="G1454" s="113" t="b">
        <v>0</v>
      </c>
    </row>
    <row r="1455" spans="1:7" ht="15">
      <c r="A1455" s="115" t="s">
        <v>1229</v>
      </c>
      <c r="B1455" s="113">
        <v>2</v>
      </c>
      <c r="C1455" s="117">
        <v>0.0010979817471026669</v>
      </c>
      <c r="D1455" s="113" t="s">
        <v>343</v>
      </c>
      <c r="E1455" s="113" t="b">
        <v>0</v>
      </c>
      <c r="F1455" s="113" t="b">
        <v>0</v>
      </c>
      <c r="G1455" s="113" t="b">
        <v>0</v>
      </c>
    </row>
    <row r="1456" spans="1:7" ht="15">
      <c r="A1456" s="115" t="s">
        <v>1230</v>
      </c>
      <c r="B1456" s="113">
        <v>2</v>
      </c>
      <c r="C1456" s="117">
        <v>0.0010979817471026669</v>
      </c>
      <c r="D1456" s="113" t="s">
        <v>343</v>
      </c>
      <c r="E1456" s="113" t="b">
        <v>0</v>
      </c>
      <c r="F1456" s="113" t="b">
        <v>0</v>
      </c>
      <c r="G1456" s="113" t="b">
        <v>0</v>
      </c>
    </row>
    <row r="1457" spans="1:7" ht="15">
      <c r="A1457" s="115" t="s">
        <v>1231</v>
      </c>
      <c r="B1457" s="113">
        <v>2</v>
      </c>
      <c r="C1457" s="117">
        <v>0.0010979817471026669</v>
      </c>
      <c r="D1457" s="113" t="s">
        <v>343</v>
      </c>
      <c r="E1457" s="113" t="b">
        <v>0</v>
      </c>
      <c r="F1457" s="113" t="b">
        <v>0</v>
      </c>
      <c r="G1457" s="113" t="b">
        <v>0</v>
      </c>
    </row>
    <row r="1458" spans="1:7" ht="15">
      <c r="A1458" s="115" t="s">
        <v>477</v>
      </c>
      <c r="B1458" s="113">
        <v>2</v>
      </c>
      <c r="C1458" s="117">
        <v>0.0010979817471026669</v>
      </c>
      <c r="D1458" s="113" t="s">
        <v>343</v>
      </c>
      <c r="E1458" s="113" t="b">
        <v>0</v>
      </c>
      <c r="F1458" s="113" t="b">
        <v>0</v>
      </c>
      <c r="G1458" s="113" t="b">
        <v>0</v>
      </c>
    </row>
    <row r="1459" spans="1:7" ht="15">
      <c r="A1459" s="115" t="s">
        <v>1193</v>
      </c>
      <c r="B1459" s="113">
        <v>2</v>
      </c>
      <c r="C1459" s="117">
        <v>0.0007319878314017781</v>
      </c>
      <c r="D1459" s="113" t="s">
        <v>343</v>
      </c>
      <c r="E1459" s="113" t="b">
        <v>0</v>
      </c>
      <c r="F1459" s="113" t="b">
        <v>0</v>
      </c>
      <c r="G1459" s="113" t="b">
        <v>0</v>
      </c>
    </row>
    <row r="1460" spans="1:7" ht="15">
      <c r="A1460" s="115" t="s">
        <v>1209</v>
      </c>
      <c r="B1460" s="113">
        <v>2</v>
      </c>
      <c r="C1460" s="117">
        <v>0.0007319878314017781</v>
      </c>
      <c r="D1460" s="113" t="s">
        <v>343</v>
      </c>
      <c r="E1460" s="113" t="b">
        <v>0</v>
      </c>
      <c r="F1460" s="113" t="b">
        <v>0</v>
      </c>
      <c r="G1460" s="113" t="b">
        <v>0</v>
      </c>
    </row>
    <row r="1461" spans="1:7" ht="15">
      <c r="A1461" s="115" t="s">
        <v>858</v>
      </c>
      <c r="B1461" s="113">
        <v>2</v>
      </c>
      <c r="C1461" s="117">
        <v>0.0007319878314017781</v>
      </c>
      <c r="D1461" s="113" t="s">
        <v>343</v>
      </c>
      <c r="E1461" s="113" t="b">
        <v>0</v>
      </c>
      <c r="F1461" s="113" t="b">
        <v>0</v>
      </c>
      <c r="G1461" s="113" t="b">
        <v>0</v>
      </c>
    </row>
    <row r="1462" spans="1:7" ht="15">
      <c r="A1462" s="115" t="s">
        <v>694</v>
      </c>
      <c r="B1462" s="113">
        <v>2</v>
      </c>
      <c r="C1462" s="117">
        <v>0.0007319878314017781</v>
      </c>
      <c r="D1462" s="113" t="s">
        <v>343</v>
      </c>
      <c r="E1462" s="113" t="b">
        <v>0</v>
      </c>
      <c r="F1462" s="113" t="b">
        <v>0</v>
      </c>
      <c r="G1462" s="113" t="b">
        <v>0</v>
      </c>
    </row>
    <row r="1463" spans="1:7" ht="15">
      <c r="A1463" s="115" t="s">
        <v>1179</v>
      </c>
      <c r="B1463" s="113">
        <v>2</v>
      </c>
      <c r="C1463" s="117">
        <v>0.0007319878314017781</v>
      </c>
      <c r="D1463" s="113" t="s">
        <v>343</v>
      </c>
      <c r="E1463" s="113" t="b">
        <v>1</v>
      </c>
      <c r="F1463" s="113" t="b">
        <v>0</v>
      </c>
      <c r="G1463" s="113" t="b">
        <v>0</v>
      </c>
    </row>
    <row r="1464" spans="1:7" ht="15">
      <c r="A1464" s="115" t="s">
        <v>1219</v>
      </c>
      <c r="B1464" s="113">
        <v>2</v>
      </c>
      <c r="C1464" s="117">
        <v>0.0007319878314017781</v>
      </c>
      <c r="D1464" s="113" t="s">
        <v>343</v>
      </c>
      <c r="E1464" s="113" t="b">
        <v>0</v>
      </c>
      <c r="F1464" s="113" t="b">
        <v>0</v>
      </c>
      <c r="G1464" s="113" t="b">
        <v>0</v>
      </c>
    </row>
    <row r="1465" spans="1:7" ht="15">
      <c r="A1465" s="115" t="s">
        <v>1220</v>
      </c>
      <c r="B1465" s="113">
        <v>2</v>
      </c>
      <c r="C1465" s="117">
        <v>0.0007319878314017781</v>
      </c>
      <c r="D1465" s="113" t="s">
        <v>343</v>
      </c>
      <c r="E1465" s="113" t="b">
        <v>0</v>
      </c>
      <c r="F1465" s="113" t="b">
        <v>0</v>
      </c>
      <c r="G1465" s="113" t="b">
        <v>0</v>
      </c>
    </row>
    <row r="1466" spans="1:7" ht="15">
      <c r="A1466" s="115" t="s">
        <v>1237</v>
      </c>
      <c r="B1466" s="113">
        <v>2</v>
      </c>
      <c r="C1466" s="117">
        <v>0.0010979817471026669</v>
      </c>
      <c r="D1466" s="113" t="s">
        <v>343</v>
      </c>
      <c r="E1466" s="113" t="b">
        <v>0</v>
      </c>
      <c r="F1466" s="113" t="b">
        <v>1</v>
      </c>
      <c r="G1466" s="113" t="b">
        <v>0</v>
      </c>
    </row>
    <row r="1467" spans="1:7" ht="15">
      <c r="A1467" s="115" t="s">
        <v>609</v>
      </c>
      <c r="B1467" s="113">
        <v>2</v>
      </c>
      <c r="C1467" s="117">
        <v>0.0007319878314017781</v>
      </c>
      <c r="D1467" s="113" t="s">
        <v>343</v>
      </c>
      <c r="E1467" s="113" t="b">
        <v>0</v>
      </c>
      <c r="F1467" s="113" t="b">
        <v>0</v>
      </c>
      <c r="G1467" s="113" t="b">
        <v>0</v>
      </c>
    </row>
    <row r="1468" spans="1:7" ht="15">
      <c r="A1468" s="115" t="s">
        <v>845</v>
      </c>
      <c r="B1468" s="113">
        <v>2</v>
      </c>
      <c r="C1468" s="117">
        <v>0.0007319878314017781</v>
      </c>
      <c r="D1468" s="113" t="s">
        <v>343</v>
      </c>
      <c r="E1468" s="113" t="b">
        <v>0</v>
      </c>
      <c r="F1468" s="113" t="b">
        <v>0</v>
      </c>
      <c r="G1468" s="113" t="b">
        <v>0</v>
      </c>
    </row>
    <row r="1469" spans="1:7" ht="15">
      <c r="A1469" s="115" t="s">
        <v>1191</v>
      </c>
      <c r="B1469" s="113">
        <v>2</v>
      </c>
      <c r="C1469" s="117">
        <v>0.0007319878314017781</v>
      </c>
      <c r="D1469" s="113" t="s">
        <v>343</v>
      </c>
      <c r="E1469" s="113" t="b">
        <v>0</v>
      </c>
      <c r="F1469" s="113" t="b">
        <v>0</v>
      </c>
      <c r="G1469" s="113" t="b">
        <v>0</v>
      </c>
    </row>
    <row r="1470" spans="1:7" ht="15">
      <c r="A1470" s="115" t="s">
        <v>1214</v>
      </c>
      <c r="B1470" s="113">
        <v>2</v>
      </c>
      <c r="C1470" s="117">
        <v>0.0010979817471026669</v>
      </c>
      <c r="D1470" s="113" t="s">
        <v>343</v>
      </c>
      <c r="E1470" s="113" t="b">
        <v>0</v>
      </c>
      <c r="F1470" s="113" t="b">
        <v>0</v>
      </c>
      <c r="G1470" s="113" t="b">
        <v>0</v>
      </c>
    </row>
    <row r="1471" spans="1:7" ht="15">
      <c r="A1471" s="115" t="s">
        <v>1177</v>
      </c>
      <c r="B1471" s="113">
        <v>2</v>
      </c>
      <c r="C1471" s="117">
        <v>0.0007319878314017781</v>
      </c>
      <c r="D1471" s="113" t="s">
        <v>343</v>
      </c>
      <c r="E1471" s="113" t="b">
        <v>0</v>
      </c>
      <c r="F1471" s="113" t="b">
        <v>0</v>
      </c>
      <c r="G1471" s="113" t="b">
        <v>0</v>
      </c>
    </row>
    <row r="1472" spans="1:7" ht="15">
      <c r="A1472" s="115" t="s">
        <v>1206</v>
      </c>
      <c r="B1472" s="113">
        <v>2</v>
      </c>
      <c r="C1472" s="117">
        <v>0.0007319878314017781</v>
      </c>
      <c r="D1472" s="113" t="s">
        <v>343</v>
      </c>
      <c r="E1472" s="113" t="b">
        <v>0</v>
      </c>
      <c r="F1472" s="113" t="b">
        <v>0</v>
      </c>
      <c r="G1472" s="113" t="b">
        <v>0</v>
      </c>
    </row>
    <row r="1473" spans="1:7" ht="15">
      <c r="A1473" s="115" t="s">
        <v>1215</v>
      </c>
      <c r="B1473" s="113">
        <v>2</v>
      </c>
      <c r="C1473" s="117">
        <v>0.0010979817471026669</v>
      </c>
      <c r="D1473" s="113" t="s">
        <v>343</v>
      </c>
      <c r="E1473" s="113" t="b">
        <v>0</v>
      </c>
      <c r="F1473" s="113" t="b">
        <v>0</v>
      </c>
      <c r="G1473" s="113" t="b">
        <v>0</v>
      </c>
    </row>
    <row r="1474" spans="1:7" ht="15">
      <c r="A1474" s="115" t="s">
        <v>505</v>
      </c>
      <c r="B1474" s="113">
        <v>2</v>
      </c>
      <c r="C1474" s="117">
        <v>0.0007319878314017781</v>
      </c>
      <c r="D1474" s="113" t="s">
        <v>343</v>
      </c>
      <c r="E1474" s="113" t="b">
        <v>0</v>
      </c>
      <c r="F1474" s="113" t="b">
        <v>0</v>
      </c>
      <c r="G1474" s="113" t="b">
        <v>0</v>
      </c>
    </row>
    <row r="1475" spans="1:7" ht="15">
      <c r="A1475" s="115" t="s">
        <v>1190</v>
      </c>
      <c r="B1475" s="113">
        <v>2</v>
      </c>
      <c r="C1475" s="117">
        <v>0.0007319878314017781</v>
      </c>
      <c r="D1475" s="113" t="s">
        <v>343</v>
      </c>
      <c r="E1475" s="113" t="b">
        <v>0</v>
      </c>
      <c r="F1475" s="113" t="b">
        <v>0</v>
      </c>
      <c r="G1475" s="113" t="b">
        <v>0</v>
      </c>
    </row>
    <row r="1476" spans="1:7" ht="15">
      <c r="A1476" s="115" t="s">
        <v>1198</v>
      </c>
      <c r="B1476" s="113">
        <v>2</v>
      </c>
      <c r="C1476" s="117">
        <v>0.0007319878314017781</v>
      </c>
      <c r="D1476" s="113" t="s">
        <v>343</v>
      </c>
      <c r="E1476" s="113" t="b">
        <v>0</v>
      </c>
      <c r="F1476" s="113" t="b">
        <v>0</v>
      </c>
      <c r="G1476" s="113" t="b">
        <v>0</v>
      </c>
    </row>
    <row r="1477" spans="1:7" ht="15">
      <c r="A1477" s="115" t="s">
        <v>868</v>
      </c>
      <c r="B1477" s="113">
        <v>2</v>
      </c>
      <c r="C1477" s="117">
        <v>0.0010979817471026669</v>
      </c>
      <c r="D1477" s="113" t="s">
        <v>343</v>
      </c>
      <c r="E1477" s="113" t="b">
        <v>0</v>
      </c>
      <c r="F1477" s="113" t="b">
        <v>0</v>
      </c>
      <c r="G1477" s="113" t="b">
        <v>0</v>
      </c>
    </row>
    <row r="1478" spans="1:7" ht="15">
      <c r="A1478" s="115" t="s">
        <v>681</v>
      </c>
      <c r="B1478" s="113">
        <v>2</v>
      </c>
      <c r="C1478" s="117">
        <v>0.0010979817471026669</v>
      </c>
      <c r="D1478" s="113" t="s">
        <v>343</v>
      </c>
      <c r="E1478" s="113" t="b">
        <v>0</v>
      </c>
      <c r="F1478" s="113" t="b">
        <v>0</v>
      </c>
      <c r="G1478" s="113" t="b">
        <v>0</v>
      </c>
    </row>
    <row r="1479" spans="1:7" ht="15">
      <c r="A1479" s="115" t="s">
        <v>1176</v>
      </c>
      <c r="B1479" s="113">
        <v>2</v>
      </c>
      <c r="C1479" s="117">
        <v>0.0007319878314017781</v>
      </c>
      <c r="D1479" s="113" t="s">
        <v>343</v>
      </c>
      <c r="E1479" s="113" t="b">
        <v>0</v>
      </c>
      <c r="F1479" s="113" t="b">
        <v>0</v>
      </c>
      <c r="G1479" s="113" t="b">
        <v>0</v>
      </c>
    </row>
    <row r="1480" spans="1:7" ht="15">
      <c r="A1480" s="115" t="s">
        <v>1199</v>
      </c>
      <c r="B1480" s="113">
        <v>2</v>
      </c>
      <c r="C1480" s="117">
        <v>0.0007319878314017781</v>
      </c>
      <c r="D1480" s="113" t="s">
        <v>343</v>
      </c>
      <c r="E1480" s="113" t="b">
        <v>0</v>
      </c>
      <c r="F1480" s="113" t="b">
        <v>0</v>
      </c>
      <c r="G1480" s="113" t="b">
        <v>0</v>
      </c>
    </row>
    <row r="1481" spans="1:7" ht="15">
      <c r="A1481" s="115" t="s">
        <v>752</v>
      </c>
      <c r="B1481" s="113">
        <v>2</v>
      </c>
      <c r="C1481" s="117">
        <v>0.0007319878314017781</v>
      </c>
      <c r="D1481" s="113" t="s">
        <v>343</v>
      </c>
      <c r="E1481" s="113" t="b">
        <v>0</v>
      </c>
      <c r="F1481" s="113" t="b">
        <v>0</v>
      </c>
      <c r="G1481" s="113" t="b">
        <v>0</v>
      </c>
    </row>
    <row r="1482" spans="1:7" ht="15">
      <c r="A1482" s="115" t="s">
        <v>751</v>
      </c>
      <c r="B1482" s="113">
        <v>2</v>
      </c>
      <c r="C1482" s="117">
        <v>0.0007319878314017781</v>
      </c>
      <c r="D1482" s="113" t="s">
        <v>343</v>
      </c>
      <c r="E1482" s="113" t="b">
        <v>0</v>
      </c>
      <c r="F1482" s="113" t="b">
        <v>0</v>
      </c>
      <c r="G1482" s="113" t="b">
        <v>0</v>
      </c>
    </row>
    <row r="1483" spans="1:7" ht="15">
      <c r="A1483" s="115" t="s">
        <v>1196</v>
      </c>
      <c r="B1483" s="113">
        <v>2</v>
      </c>
      <c r="C1483" s="117">
        <v>0.0007319878314017781</v>
      </c>
      <c r="D1483" s="113" t="s">
        <v>343</v>
      </c>
      <c r="E1483" s="113" t="b">
        <v>0</v>
      </c>
      <c r="F1483" s="113" t="b">
        <v>0</v>
      </c>
      <c r="G1483" s="113" t="b">
        <v>0</v>
      </c>
    </row>
    <row r="1484" spans="1:7" ht="15">
      <c r="A1484" s="115" t="s">
        <v>1175</v>
      </c>
      <c r="B1484" s="113">
        <v>2</v>
      </c>
      <c r="C1484" s="117">
        <v>0.0007319878314017781</v>
      </c>
      <c r="D1484" s="113" t="s">
        <v>343</v>
      </c>
      <c r="E1484" s="113" t="b">
        <v>0</v>
      </c>
      <c r="F1484" s="113" t="b">
        <v>0</v>
      </c>
      <c r="G1484" s="113" t="b">
        <v>0</v>
      </c>
    </row>
    <row r="1485" spans="1:7" ht="15">
      <c r="A1485" s="115" t="s">
        <v>499</v>
      </c>
      <c r="B1485" s="113">
        <v>2</v>
      </c>
      <c r="C1485" s="117">
        <v>0.0007319878314017781</v>
      </c>
      <c r="D1485" s="113" t="s">
        <v>343</v>
      </c>
      <c r="E1485" s="113" t="b">
        <v>0</v>
      </c>
      <c r="F1485" s="113" t="b">
        <v>0</v>
      </c>
      <c r="G1485" s="113" t="b">
        <v>0</v>
      </c>
    </row>
    <row r="1486" spans="1:7" ht="15">
      <c r="A1486" s="115" t="s">
        <v>1178</v>
      </c>
      <c r="B1486" s="113">
        <v>2</v>
      </c>
      <c r="C1486" s="117">
        <v>0.0007319878314017781</v>
      </c>
      <c r="D1486" s="113" t="s">
        <v>343</v>
      </c>
      <c r="E1486" s="113" t="b">
        <v>0</v>
      </c>
      <c r="F1486" s="113" t="b">
        <v>0</v>
      </c>
      <c r="G1486" s="113" t="b">
        <v>0</v>
      </c>
    </row>
    <row r="1487" spans="1:7" ht="15">
      <c r="A1487" s="115" t="s">
        <v>695</v>
      </c>
      <c r="B1487" s="113">
        <v>2</v>
      </c>
      <c r="C1487" s="117">
        <v>0.0010979817471026669</v>
      </c>
      <c r="D1487" s="113" t="s">
        <v>343</v>
      </c>
      <c r="E1487" s="113" t="b">
        <v>0</v>
      </c>
      <c r="F1487" s="113" t="b">
        <v>0</v>
      </c>
      <c r="G1487" s="113" t="b">
        <v>0</v>
      </c>
    </row>
    <row r="1488" spans="1:7" ht="15">
      <c r="A1488" s="115" t="s">
        <v>1174</v>
      </c>
      <c r="B1488" s="113">
        <v>2</v>
      </c>
      <c r="C1488" s="117">
        <v>0.0010979817471026669</v>
      </c>
      <c r="D1488" s="113" t="s">
        <v>343</v>
      </c>
      <c r="E1488" s="113" t="b">
        <v>0</v>
      </c>
      <c r="F1488" s="113" t="b">
        <v>0</v>
      </c>
      <c r="G1488" s="113" t="b">
        <v>0</v>
      </c>
    </row>
    <row r="1489" spans="1:7" ht="15">
      <c r="A1489" s="115" t="s">
        <v>800</v>
      </c>
      <c r="B1489" s="113">
        <v>2</v>
      </c>
      <c r="C1489" s="117">
        <v>0.0010979817471026669</v>
      </c>
      <c r="D1489" s="113" t="s">
        <v>343</v>
      </c>
      <c r="E1489" s="113" t="b">
        <v>0</v>
      </c>
      <c r="F1489" s="113" t="b">
        <v>0</v>
      </c>
      <c r="G1489" s="113" t="b">
        <v>0</v>
      </c>
    </row>
    <row r="1490" spans="1:7" ht="15">
      <c r="A1490" s="115" t="s">
        <v>574</v>
      </c>
      <c r="B1490" s="113">
        <v>2</v>
      </c>
      <c r="C1490" s="117">
        <v>0.0010979817471026669</v>
      </c>
      <c r="D1490" s="113" t="s">
        <v>343</v>
      </c>
      <c r="E1490" s="113" t="b">
        <v>0</v>
      </c>
      <c r="F1490" s="113" t="b">
        <v>0</v>
      </c>
      <c r="G1490" s="113" t="b">
        <v>0</v>
      </c>
    </row>
    <row r="1491" spans="1:7" ht="15">
      <c r="A1491" s="115" t="s">
        <v>1180</v>
      </c>
      <c r="B1491" s="113">
        <v>2</v>
      </c>
      <c r="C1491" s="117">
        <v>0.0010979817471026669</v>
      </c>
      <c r="D1491" s="113" t="s">
        <v>343</v>
      </c>
      <c r="E1491" s="113" t="b">
        <v>0</v>
      </c>
      <c r="F1491" s="113" t="b">
        <v>0</v>
      </c>
      <c r="G1491" s="113" t="b">
        <v>0</v>
      </c>
    </row>
    <row r="1492" spans="1:7" ht="15">
      <c r="A1492" s="115" t="s">
        <v>1181</v>
      </c>
      <c r="B1492" s="113">
        <v>2</v>
      </c>
      <c r="C1492" s="117">
        <v>0.0010979817471026669</v>
      </c>
      <c r="D1492" s="113" t="s">
        <v>343</v>
      </c>
      <c r="E1492" s="113" t="b">
        <v>0</v>
      </c>
      <c r="F1492" s="113" t="b">
        <v>0</v>
      </c>
      <c r="G1492" s="113" t="b">
        <v>0</v>
      </c>
    </row>
    <row r="1493" spans="1:7" ht="15">
      <c r="A1493" s="115" t="s">
        <v>531</v>
      </c>
      <c r="B1493" s="113">
        <v>2</v>
      </c>
      <c r="C1493" s="117">
        <v>0.0010979817471026669</v>
      </c>
      <c r="D1493" s="113" t="s">
        <v>343</v>
      </c>
      <c r="E1493" s="113" t="b">
        <v>0</v>
      </c>
      <c r="F1493" s="113" t="b">
        <v>0</v>
      </c>
      <c r="G1493" s="113" t="b">
        <v>0</v>
      </c>
    </row>
    <row r="1494" spans="1:7" ht="15">
      <c r="A1494" s="115" t="s">
        <v>1182</v>
      </c>
      <c r="B1494" s="113">
        <v>2</v>
      </c>
      <c r="C1494" s="117">
        <v>0.0010979817471026669</v>
      </c>
      <c r="D1494" s="113" t="s">
        <v>343</v>
      </c>
      <c r="E1494" s="113" t="b">
        <v>0</v>
      </c>
      <c r="F1494" s="113" t="b">
        <v>0</v>
      </c>
      <c r="G1494" s="113" t="b">
        <v>0</v>
      </c>
    </row>
    <row r="1495" spans="1:7" ht="15">
      <c r="A1495" s="115" t="s">
        <v>684</v>
      </c>
      <c r="B1495" s="113">
        <v>2</v>
      </c>
      <c r="C1495" s="117">
        <v>0.0010979817471026669</v>
      </c>
      <c r="D1495" s="113" t="s">
        <v>343</v>
      </c>
      <c r="E1495" s="113" t="b">
        <v>0</v>
      </c>
      <c r="F1495" s="113" t="b">
        <v>0</v>
      </c>
      <c r="G1495" s="113" t="b">
        <v>0</v>
      </c>
    </row>
    <row r="1496" spans="1:7" ht="15">
      <c r="A1496" s="115" t="s">
        <v>469</v>
      </c>
      <c r="B1496" s="113">
        <v>2</v>
      </c>
      <c r="C1496" s="117">
        <v>0.0010979817471026669</v>
      </c>
      <c r="D1496" s="113" t="s">
        <v>343</v>
      </c>
      <c r="E1496" s="113" t="b">
        <v>1</v>
      </c>
      <c r="F1496" s="113" t="b">
        <v>0</v>
      </c>
      <c r="G1496" s="113" t="b">
        <v>0</v>
      </c>
    </row>
    <row r="1497" spans="1:7" ht="15">
      <c r="A1497" s="115" t="s">
        <v>1185</v>
      </c>
      <c r="B1497" s="113">
        <v>2</v>
      </c>
      <c r="C1497" s="117">
        <v>0.0010979817471026669</v>
      </c>
      <c r="D1497" s="113" t="s">
        <v>343</v>
      </c>
      <c r="E1497" s="113" t="b">
        <v>0</v>
      </c>
      <c r="F1497" s="113" t="b">
        <v>0</v>
      </c>
      <c r="G1497" s="113" t="b">
        <v>0</v>
      </c>
    </row>
    <row r="1498" spans="1:7" ht="15">
      <c r="A1498" s="115" t="s">
        <v>840</v>
      </c>
      <c r="B1498" s="113">
        <v>2</v>
      </c>
      <c r="C1498" s="117">
        <v>0.0010979817471026669</v>
      </c>
      <c r="D1498" s="113" t="s">
        <v>343</v>
      </c>
      <c r="E1498" s="113" t="b">
        <v>0</v>
      </c>
      <c r="F1498" s="113" t="b">
        <v>0</v>
      </c>
      <c r="G1498" s="113" t="b">
        <v>0</v>
      </c>
    </row>
    <row r="1499" spans="1:7" ht="15">
      <c r="A1499" s="115" t="s">
        <v>735</v>
      </c>
      <c r="B1499" s="113">
        <v>2</v>
      </c>
      <c r="C1499" s="117">
        <v>0.0010979817471026669</v>
      </c>
      <c r="D1499" s="113" t="s">
        <v>343</v>
      </c>
      <c r="E1499" s="113" t="b">
        <v>0</v>
      </c>
      <c r="F1499" s="113" t="b">
        <v>0</v>
      </c>
      <c r="G1499" s="113" t="b">
        <v>0</v>
      </c>
    </row>
    <row r="1500" spans="1:7" ht="15">
      <c r="A1500" s="115" t="s">
        <v>382</v>
      </c>
      <c r="B1500" s="113">
        <v>17</v>
      </c>
      <c r="C1500" s="117">
        <v>0.01435231436587649</v>
      </c>
      <c r="D1500" s="113" t="s">
        <v>344</v>
      </c>
      <c r="E1500" s="113" t="b">
        <v>0</v>
      </c>
      <c r="F1500" s="113" t="b">
        <v>0</v>
      </c>
      <c r="G1500" s="113" t="b">
        <v>0</v>
      </c>
    </row>
    <row r="1501" spans="1:7" ht="15">
      <c r="A1501" s="115" t="s">
        <v>228</v>
      </c>
      <c r="B1501" s="113">
        <v>12</v>
      </c>
      <c r="C1501" s="117">
        <v>0.010131045434736346</v>
      </c>
      <c r="D1501" s="113" t="s">
        <v>344</v>
      </c>
      <c r="E1501" s="113" t="b">
        <v>0</v>
      </c>
      <c r="F1501" s="113" t="b">
        <v>0</v>
      </c>
      <c r="G1501" s="113" t="b">
        <v>0</v>
      </c>
    </row>
    <row r="1502" spans="1:7" ht="15">
      <c r="A1502" s="115" t="s">
        <v>392</v>
      </c>
      <c r="B1502" s="113">
        <v>12</v>
      </c>
      <c r="C1502" s="117">
        <v>0.004411310113421711</v>
      </c>
      <c r="D1502" s="113" t="s">
        <v>344</v>
      </c>
      <c r="E1502" s="113" t="b">
        <v>0</v>
      </c>
      <c r="F1502" s="113" t="b">
        <v>0</v>
      </c>
      <c r="G1502" s="113" t="b">
        <v>0</v>
      </c>
    </row>
    <row r="1503" spans="1:7" ht="15">
      <c r="A1503" s="115" t="s">
        <v>410</v>
      </c>
      <c r="B1503" s="113">
        <v>11</v>
      </c>
      <c r="C1503" s="117">
        <v>0.005978769718134898</v>
      </c>
      <c r="D1503" s="113" t="s">
        <v>344</v>
      </c>
      <c r="E1503" s="113" t="b">
        <v>0</v>
      </c>
      <c r="F1503" s="113" t="b">
        <v>0</v>
      </c>
      <c r="G1503" s="113" t="b">
        <v>0</v>
      </c>
    </row>
    <row r="1504" spans="1:7" ht="15">
      <c r="A1504" s="115" t="s">
        <v>395</v>
      </c>
      <c r="B1504" s="113">
        <v>11</v>
      </c>
      <c r="C1504" s="117">
        <v>0.009286791648508317</v>
      </c>
      <c r="D1504" s="113" t="s">
        <v>344</v>
      </c>
      <c r="E1504" s="113" t="b">
        <v>0</v>
      </c>
      <c r="F1504" s="113" t="b">
        <v>0</v>
      </c>
      <c r="G1504" s="113" t="b">
        <v>0</v>
      </c>
    </row>
    <row r="1505" spans="1:7" ht="15">
      <c r="A1505" s="115" t="s">
        <v>227</v>
      </c>
      <c r="B1505" s="113">
        <v>10</v>
      </c>
      <c r="C1505" s="117">
        <v>0.005435245198304452</v>
      </c>
      <c r="D1505" s="113" t="s">
        <v>344</v>
      </c>
      <c r="E1505" s="113" t="b">
        <v>0</v>
      </c>
      <c r="F1505" s="113" t="b">
        <v>0</v>
      </c>
      <c r="G1505" s="113" t="b">
        <v>0</v>
      </c>
    </row>
    <row r="1506" spans="1:7" ht="15">
      <c r="A1506" s="115" t="s">
        <v>375</v>
      </c>
      <c r="B1506" s="113">
        <v>9</v>
      </c>
      <c r="C1506" s="117">
        <v>0.007598284076052259</v>
      </c>
      <c r="D1506" s="113" t="s">
        <v>344</v>
      </c>
      <c r="E1506" s="113" t="b">
        <v>1</v>
      </c>
      <c r="F1506" s="113" t="b">
        <v>0</v>
      </c>
      <c r="G1506" s="113" t="b">
        <v>0</v>
      </c>
    </row>
    <row r="1507" spans="1:7" ht="15">
      <c r="A1507" s="115" t="s">
        <v>370</v>
      </c>
      <c r="B1507" s="113">
        <v>8</v>
      </c>
      <c r="C1507" s="117">
        <v>0.0011678564289969071</v>
      </c>
      <c r="D1507" s="113" t="s">
        <v>344</v>
      </c>
      <c r="E1507" s="113" t="b">
        <v>0</v>
      </c>
      <c r="F1507" s="113" t="b">
        <v>0</v>
      </c>
      <c r="G1507" s="113" t="b">
        <v>0</v>
      </c>
    </row>
    <row r="1508" spans="1:7" ht="15">
      <c r="A1508" s="115" t="s">
        <v>376</v>
      </c>
      <c r="B1508" s="113">
        <v>7</v>
      </c>
      <c r="C1508" s="117">
        <v>0.002573264232829332</v>
      </c>
      <c r="D1508" s="113" t="s">
        <v>344</v>
      </c>
      <c r="E1508" s="113" t="b">
        <v>0</v>
      </c>
      <c r="F1508" s="113" t="b">
        <v>0</v>
      </c>
      <c r="G1508" s="113" t="b">
        <v>0</v>
      </c>
    </row>
    <row r="1509" spans="1:7" ht="15">
      <c r="A1509" s="115" t="s">
        <v>390</v>
      </c>
      <c r="B1509" s="113">
        <v>7</v>
      </c>
      <c r="C1509" s="117">
        <v>0.002573264232829332</v>
      </c>
      <c r="D1509" s="113" t="s">
        <v>344</v>
      </c>
      <c r="E1509" s="113" t="b">
        <v>0</v>
      </c>
      <c r="F1509" s="113" t="b">
        <v>0</v>
      </c>
      <c r="G1509" s="113" t="b">
        <v>0</v>
      </c>
    </row>
    <row r="1510" spans="1:7" ht="15">
      <c r="A1510" s="115" t="s">
        <v>444</v>
      </c>
      <c r="B1510" s="113">
        <v>7</v>
      </c>
      <c r="C1510" s="117">
        <v>0.002573264232829332</v>
      </c>
      <c r="D1510" s="113" t="s">
        <v>344</v>
      </c>
      <c r="E1510" s="113" t="b">
        <v>0</v>
      </c>
      <c r="F1510" s="113" t="b">
        <v>0</v>
      </c>
      <c r="G1510" s="113" t="b">
        <v>0</v>
      </c>
    </row>
    <row r="1511" spans="1:7" ht="15">
      <c r="A1511" s="115" t="s">
        <v>422</v>
      </c>
      <c r="B1511" s="113">
        <v>7</v>
      </c>
      <c r="C1511" s="117">
        <v>0.0038046716388131165</v>
      </c>
      <c r="D1511" s="113" t="s">
        <v>344</v>
      </c>
      <c r="E1511" s="113" t="b">
        <v>0</v>
      </c>
      <c r="F1511" s="113" t="b">
        <v>0</v>
      </c>
      <c r="G1511" s="113" t="b">
        <v>0</v>
      </c>
    </row>
    <row r="1512" spans="1:7" ht="15">
      <c r="A1512" s="115" t="s">
        <v>476</v>
      </c>
      <c r="B1512" s="113">
        <v>6</v>
      </c>
      <c r="C1512" s="117">
        <v>0.0022056550567108556</v>
      </c>
      <c r="D1512" s="113" t="s">
        <v>344</v>
      </c>
      <c r="E1512" s="113" t="b">
        <v>0</v>
      </c>
      <c r="F1512" s="113" t="b">
        <v>0</v>
      </c>
      <c r="G1512" s="113" t="b">
        <v>0</v>
      </c>
    </row>
    <row r="1513" spans="1:7" ht="15">
      <c r="A1513" s="115" t="s">
        <v>486</v>
      </c>
      <c r="B1513" s="113">
        <v>6</v>
      </c>
      <c r="C1513" s="117">
        <v>0.0014567715205971695</v>
      </c>
      <c r="D1513" s="113" t="s">
        <v>344</v>
      </c>
      <c r="E1513" s="113" t="b">
        <v>0</v>
      </c>
      <c r="F1513" s="113" t="b">
        <v>0</v>
      </c>
      <c r="G1513" s="113" t="b">
        <v>0</v>
      </c>
    </row>
    <row r="1514" spans="1:7" ht="15">
      <c r="A1514" s="115" t="s">
        <v>426</v>
      </c>
      <c r="B1514" s="113">
        <v>5</v>
      </c>
      <c r="C1514" s="117">
        <v>0.0042212689311401435</v>
      </c>
      <c r="D1514" s="113" t="s">
        <v>344</v>
      </c>
      <c r="E1514" s="113" t="b">
        <v>0</v>
      </c>
      <c r="F1514" s="113" t="b">
        <v>0</v>
      </c>
      <c r="G1514" s="113" t="b">
        <v>0</v>
      </c>
    </row>
    <row r="1515" spans="1:7" ht="15">
      <c r="A1515" s="115" t="s">
        <v>403</v>
      </c>
      <c r="B1515" s="113">
        <v>5</v>
      </c>
      <c r="C1515" s="117">
        <v>0.0018380458805923798</v>
      </c>
      <c r="D1515" s="113" t="s">
        <v>344</v>
      </c>
      <c r="E1515" s="113" t="b">
        <v>0</v>
      </c>
      <c r="F1515" s="113" t="b">
        <v>0</v>
      </c>
      <c r="G1515" s="113" t="b">
        <v>0</v>
      </c>
    </row>
    <row r="1516" spans="1:7" ht="15">
      <c r="A1516" s="115" t="s">
        <v>384</v>
      </c>
      <c r="B1516" s="113">
        <v>5</v>
      </c>
      <c r="C1516" s="117">
        <v>0.002717622599152226</v>
      </c>
      <c r="D1516" s="113" t="s">
        <v>344</v>
      </c>
      <c r="E1516" s="113" t="b">
        <v>0</v>
      </c>
      <c r="F1516" s="113" t="b">
        <v>0</v>
      </c>
      <c r="G1516" s="113" t="b">
        <v>0</v>
      </c>
    </row>
    <row r="1517" spans="1:7" ht="15">
      <c r="A1517" s="115" t="s">
        <v>443</v>
      </c>
      <c r="B1517" s="113">
        <v>5</v>
      </c>
      <c r="C1517" s="117">
        <v>0.0018380458805923798</v>
      </c>
      <c r="D1517" s="113" t="s">
        <v>344</v>
      </c>
      <c r="E1517" s="113" t="b">
        <v>0</v>
      </c>
      <c r="F1517" s="113" t="b">
        <v>0</v>
      </c>
      <c r="G1517" s="113" t="b">
        <v>0</v>
      </c>
    </row>
    <row r="1518" spans="1:7" ht="15">
      <c r="A1518" s="115" t="s">
        <v>528</v>
      </c>
      <c r="B1518" s="113">
        <v>4</v>
      </c>
      <c r="C1518" s="117">
        <v>0.0014704367044739038</v>
      </c>
      <c r="D1518" s="113" t="s">
        <v>344</v>
      </c>
      <c r="E1518" s="113" t="b">
        <v>0</v>
      </c>
      <c r="F1518" s="113" t="b">
        <v>0</v>
      </c>
      <c r="G1518" s="113" t="b">
        <v>0</v>
      </c>
    </row>
    <row r="1519" spans="1:7" ht="15">
      <c r="A1519" s="115" t="s">
        <v>717</v>
      </c>
      <c r="B1519" s="113">
        <v>4</v>
      </c>
      <c r="C1519" s="117">
        <v>0.002174098079321781</v>
      </c>
      <c r="D1519" s="113" t="s">
        <v>344</v>
      </c>
      <c r="E1519" s="113" t="b">
        <v>0</v>
      </c>
      <c r="F1519" s="113" t="b">
        <v>0</v>
      </c>
      <c r="G1519" s="113" t="b">
        <v>0</v>
      </c>
    </row>
    <row r="1520" spans="1:7" ht="15">
      <c r="A1520" s="115" t="s">
        <v>550</v>
      </c>
      <c r="B1520" s="113">
        <v>4</v>
      </c>
      <c r="C1520" s="117">
        <v>0.002174098079321781</v>
      </c>
      <c r="D1520" s="113" t="s">
        <v>344</v>
      </c>
      <c r="E1520" s="113" t="b">
        <v>0</v>
      </c>
      <c r="F1520" s="113" t="b">
        <v>0</v>
      </c>
      <c r="G1520" s="113" t="b">
        <v>0</v>
      </c>
    </row>
    <row r="1521" spans="1:7" ht="15">
      <c r="A1521" s="115" t="s">
        <v>439</v>
      </c>
      <c r="B1521" s="113">
        <v>4</v>
      </c>
      <c r="C1521" s="117">
        <v>0.0014704367044739038</v>
      </c>
      <c r="D1521" s="113" t="s">
        <v>344</v>
      </c>
      <c r="E1521" s="113" t="b">
        <v>1</v>
      </c>
      <c r="F1521" s="113" t="b">
        <v>0</v>
      </c>
      <c r="G1521" s="113" t="b">
        <v>0</v>
      </c>
    </row>
    <row r="1522" spans="1:7" ht="15">
      <c r="A1522" s="115" t="s">
        <v>715</v>
      </c>
      <c r="B1522" s="113">
        <v>4</v>
      </c>
      <c r="C1522" s="117">
        <v>0.002174098079321781</v>
      </c>
      <c r="D1522" s="113" t="s">
        <v>344</v>
      </c>
      <c r="E1522" s="113" t="b">
        <v>0</v>
      </c>
      <c r="F1522" s="113" t="b">
        <v>0</v>
      </c>
      <c r="G1522" s="113" t="b">
        <v>0</v>
      </c>
    </row>
    <row r="1523" spans="1:7" ht="15">
      <c r="A1523" s="115" t="s">
        <v>467</v>
      </c>
      <c r="B1523" s="113">
        <v>4</v>
      </c>
      <c r="C1523" s="117">
        <v>0.002174098079321781</v>
      </c>
      <c r="D1523" s="113" t="s">
        <v>344</v>
      </c>
      <c r="E1523" s="113" t="b">
        <v>0</v>
      </c>
      <c r="F1523" s="113" t="b">
        <v>0</v>
      </c>
      <c r="G1523" s="113" t="b">
        <v>0</v>
      </c>
    </row>
    <row r="1524" spans="1:7" ht="15">
      <c r="A1524" s="115" t="s">
        <v>494</v>
      </c>
      <c r="B1524" s="113">
        <v>4</v>
      </c>
      <c r="C1524" s="117">
        <v>0.0014704367044739038</v>
      </c>
      <c r="D1524" s="113" t="s">
        <v>344</v>
      </c>
      <c r="E1524" s="113" t="b">
        <v>0</v>
      </c>
      <c r="F1524" s="113" t="b">
        <v>0</v>
      </c>
      <c r="G1524" s="113" t="b">
        <v>0</v>
      </c>
    </row>
    <row r="1525" spans="1:7" ht="15">
      <c r="A1525" s="115" t="s">
        <v>557</v>
      </c>
      <c r="B1525" s="113">
        <v>4</v>
      </c>
      <c r="C1525" s="117">
        <v>0.002174098079321781</v>
      </c>
      <c r="D1525" s="113" t="s">
        <v>344</v>
      </c>
      <c r="E1525" s="113" t="b">
        <v>0</v>
      </c>
      <c r="F1525" s="113" t="b">
        <v>0</v>
      </c>
      <c r="G1525" s="113" t="b">
        <v>0</v>
      </c>
    </row>
    <row r="1526" spans="1:7" ht="15">
      <c r="A1526" s="115" t="s">
        <v>409</v>
      </c>
      <c r="B1526" s="113">
        <v>4</v>
      </c>
      <c r="C1526" s="117">
        <v>0.002174098079321781</v>
      </c>
      <c r="D1526" s="113" t="s">
        <v>344</v>
      </c>
      <c r="E1526" s="113" t="b">
        <v>0</v>
      </c>
      <c r="F1526" s="113" t="b">
        <v>0</v>
      </c>
      <c r="G1526" s="113" t="b">
        <v>0</v>
      </c>
    </row>
    <row r="1527" spans="1:7" ht="15">
      <c r="A1527" s="115" t="s">
        <v>400</v>
      </c>
      <c r="B1527" s="113">
        <v>4</v>
      </c>
      <c r="C1527" s="117">
        <v>0.002174098079321781</v>
      </c>
      <c r="D1527" s="113" t="s">
        <v>344</v>
      </c>
      <c r="E1527" s="113" t="b">
        <v>0</v>
      </c>
      <c r="F1527" s="113" t="b">
        <v>0</v>
      </c>
      <c r="G1527" s="113" t="b">
        <v>0</v>
      </c>
    </row>
    <row r="1528" spans="1:7" ht="15">
      <c r="A1528" s="115" t="s">
        <v>716</v>
      </c>
      <c r="B1528" s="113">
        <v>4</v>
      </c>
      <c r="C1528" s="117">
        <v>0.003377015144912115</v>
      </c>
      <c r="D1528" s="113" t="s">
        <v>344</v>
      </c>
      <c r="E1528" s="113" t="b">
        <v>0</v>
      </c>
      <c r="F1528" s="113" t="b">
        <v>0</v>
      </c>
      <c r="G1528" s="113" t="b">
        <v>0</v>
      </c>
    </row>
    <row r="1529" spans="1:7" ht="15">
      <c r="A1529" s="115" t="s">
        <v>455</v>
      </c>
      <c r="B1529" s="113">
        <v>4</v>
      </c>
      <c r="C1529" s="117">
        <v>0.003377015144912115</v>
      </c>
      <c r="D1529" s="113" t="s">
        <v>344</v>
      </c>
      <c r="E1529" s="113" t="b">
        <v>0</v>
      </c>
      <c r="F1529" s="113" t="b">
        <v>0</v>
      </c>
      <c r="G1529" s="113" t="b">
        <v>0</v>
      </c>
    </row>
    <row r="1530" spans="1:7" ht="15">
      <c r="A1530" s="115" t="s">
        <v>496</v>
      </c>
      <c r="B1530" s="113">
        <v>4</v>
      </c>
      <c r="C1530" s="117">
        <v>0.002174098079321781</v>
      </c>
      <c r="D1530" s="113" t="s">
        <v>344</v>
      </c>
      <c r="E1530" s="113" t="b">
        <v>0</v>
      </c>
      <c r="F1530" s="113" t="b">
        <v>0</v>
      </c>
      <c r="G1530" s="113" t="b">
        <v>0</v>
      </c>
    </row>
    <row r="1531" spans="1:7" ht="15">
      <c r="A1531" s="115" t="s">
        <v>659</v>
      </c>
      <c r="B1531" s="113">
        <v>4</v>
      </c>
      <c r="C1531" s="117">
        <v>0.003377015144912115</v>
      </c>
      <c r="D1531" s="113" t="s">
        <v>344</v>
      </c>
      <c r="E1531" s="113" t="b">
        <v>0</v>
      </c>
      <c r="F1531" s="113" t="b">
        <v>0</v>
      </c>
      <c r="G1531" s="113" t="b">
        <v>0</v>
      </c>
    </row>
    <row r="1532" spans="1:7" ht="15">
      <c r="A1532" s="115" t="s">
        <v>413</v>
      </c>
      <c r="B1532" s="113">
        <v>4</v>
      </c>
      <c r="C1532" s="117">
        <v>0.002174098079321781</v>
      </c>
      <c r="D1532" s="113" t="s">
        <v>344</v>
      </c>
      <c r="E1532" s="113" t="b">
        <v>0</v>
      </c>
      <c r="F1532" s="113" t="b">
        <v>0</v>
      </c>
      <c r="G1532" s="113" t="b">
        <v>0</v>
      </c>
    </row>
    <row r="1533" spans="1:7" ht="15">
      <c r="A1533" s="115" t="s">
        <v>498</v>
      </c>
      <c r="B1533" s="113">
        <v>4</v>
      </c>
      <c r="C1533" s="117">
        <v>0.003377015144912115</v>
      </c>
      <c r="D1533" s="113" t="s">
        <v>344</v>
      </c>
      <c r="E1533" s="113" t="b">
        <v>0</v>
      </c>
      <c r="F1533" s="113" t="b">
        <v>0</v>
      </c>
      <c r="G1533" s="113" t="b">
        <v>0</v>
      </c>
    </row>
    <row r="1534" spans="1:7" ht="15">
      <c r="A1534" s="115" t="s">
        <v>565</v>
      </c>
      <c r="B1534" s="113">
        <v>4</v>
      </c>
      <c r="C1534" s="117">
        <v>0.002174098079321781</v>
      </c>
      <c r="D1534" s="113" t="s">
        <v>344</v>
      </c>
      <c r="E1534" s="113" t="b">
        <v>0</v>
      </c>
      <c r="F1534" s="113" t="b">
        <v>0</v>
      </c>
      <c r="G1534" s="113" t="b">
        <v>0</v>
      </c>
    </row>
    <row r="1535" spans="1:7" ht="15">
      <c r="A1535" s="115" t="s">
        <v>369</v>
      </c>
      <c r="B1535" s="113">
        <v>4</v>
      </c>
      <c r="C1535" s="117">
        <v>0.002174098079321781</v>
      </c>
      <c r="D1535" s="113" t="s">
        <v>344</v>
      </c>
      <c r="E1535" s="113" t="b">
        <v>0</v>
      </c>
      <c r="F1535" s="113" t="b">
        <v>0</v>
      </c>
      <c r="G1535" s="113" t="b">
        <v>0</v>
      </c>
    </row>
    <row r="1536" spans="1:7" ht="15">
      <c r="A1536" s="115" t="s">
        <v>499</v>
      </c>
      <c r="B1536" s="113">
        <v>4</v>
      </c>
      <c r="C1536" s="117">
        <v>0.003377015144912115</v>
      </c>
      <c r="D1536" s="113" t="s">
        <v>344</v>
      </c>
      <c r="E1536" s="113" t="b">
        <v>0</v>
      </c>
      <c r="F1536" s="113" t="b">
        <v>0</v>
      </c>
      <c r="G1536" s="113" t="b">
        <v>0</v>
      </c>
    </row>
    <row r="1537" spans="1:7" ht="15">
      <c r="A1537" s="115" t="s">
        <v>672</v>
      </c>
      <c r="B1537" s="113">
        <v>4</v>
      </c>
      <c r="C1537" s="117">
        <v>0.003377015144912115</v>
      </c>
      <c r="D1537" s="113" t="s">
        <v>344</v>
      </c>
      <c r="E1537" s="113" t="b">
        <v>0</v>
      </c>
      <c r="F1537" s="113" t="b">
        <v>0</v>
      </c>
      <c r="G1537" s="113" t="b">
        <v>0</v>
      </c>
    </row>
    <row r="1538" spans="1:7" ht="15">
      <c r="A1538" s="115" t="s">
        <v>673</v>
      </c>
      <c r="B1538" s="113">
        <v>4</v>
      </c>
      <c r="C1538" s="117">
        <v>0.003377015144912115</v>
      </c>
      <c r="D1538" s="113" t="s">
        <v>344</v>
      </c>
      <c r="E1538" s="113" t="b">
        <v>0</v>
      </c>
      <c r="F1538" s="113" t="b">
        <v>0</v>
      </c>
      <c r="G1538" s="113" t="b">
        <v>0</v>
      </c>
    </row>
    <row r="1539" spans="1:7" ht="15">
      <c r="A1539" s="115" t="s">
        <v>414</v>
      </c>
      <c r="B1539" s="113">
        <v>4</v>
      </c>
      <c r="C1539" s="117">
        <v>0.003377015144912115</v>
      </c>
      <c r="D1539" s="113" t="s">
        <v>344</v>
      </c>
      <c r="E1539" s="113" t="b">
        <v>0</v>
      </c>
      <c r="F1539" s="113" t="b">
        <v>0</v>
      </c>
      <c r="G1539" s="113" t="b">
        <v>0</v>
      </c>
    </row>
    <row r="1540" spans="1:7" ht="15">
      <c r="A1540" s="115" t="s">
        <v>366</v>
      </c>
      <c r="B1540" s="113">
        <v>3</v>
      </c>
      <c r="C1540" s="117">
        <v>0.0011028275283554278</v>
      </c>
      <c r="D1540" s="113" t="s">
        <v>344</v>
      </c>
      <c r="E1540" s="113" t="b">
        <v>0</v>
      </c>
      <c r="F1540" s="113" t="b">
        <v>0</v>
      </c>
      <c r="G1540" s="113" t="b">
        <v>0</v>
      </c>
    </row>
    <row r="1541" spans="1:7" ht="15">
      <c r="A1541" s="115" t="s">
        <v>897</v>
      </c>
      <c r="B1541" s="113">
        <v>3</v>
      </c>
      <c r="C1541" s="117">
        <v>0.0025327613586840865</v>
      </c>
      <c r="D1541" s="113" t="s">
        <v>344</v>
      </c>
      <c r="E1541" s="113" t="b">
        <v>0</v>
      </c>
      <c r="F1541" s="113" t="b">
        <v>0</v>
      </c>
      <c r="G1541" s="113" t="b">
        <v>0</v>
      </c>
    </row>
    <row r="1542" spans="1:7" ht="15">
      <c r="A1542" s="115" t="s">
        <v>401</v>
      </c>
      <c r="B1542" s="113">
        <v>3</v>
      </c>
      <c r="C1542" s="117">
        <v>0.0011028275283554278</v>
      </c>
      <c r="D1542" s="113" t="s">
        <v>344</v>
      </c>
      <c r="E1542" s="113" t="b">
        <v>0</v>
      </c>
      <c r="F1542" s="113" t="b">
        <v>0</v>
      </c>
      <c r="G1542" s="113" t="b">
        <v>0</v>
      </c>
    </row>
    <row r="1543" spans="1:7" ht="15">
      <c r="A1543" s="115" t="s">
        <v>584</v>
      </c>
      <c r="B1543" s="113">
        <v>3</v>
      </c>
      <c r="C1543" s="117">
        <v>0.0016305735594913356</v>
      </c>
      <c r="D1543" s="113" t="s">
        <v>344</v>
      </c>
      <c r="E1543" s="113" t="b">
        <v>0</v>
      </c>
      <c r="F1543" s="113" t="b">
        <v>0</v>
      </c>
      <c r="G1543" s="113" t="b">
        <v>0</v>
      </c>
    </row>
    <row r="1544" spans="1:7" ht="15">
      <c r="A1544" s="115" t="s">
        <v>454</v>
      </c>
      <c r="B1544" s="113">
        <v>3</v>
      </c>
      <c r="C1544" s="117">
        <v>0.0011028275283554278</v>
      </c>
      <c r="D1544" s="113" t="s">
        <v>344</v>
      </c>
      <c r="E1544" s="113" t="b">
        <v>0</v>
      </c>
      <c r="F1544" s="113" t="b">
        <v>0</v>
      </c>
      <c r="G1544" s="113" t="b">
        <v>0</v>
      </c>
    </row>
    <row r="1545" spans="1:7" ht="15">
      <c r="A1545" s="115" t="s">
        <v>481</v>
      </c>
      <c r="B1545" s="113">
        <v>3</v>
      </c>
      <c r="C1545" s="117">
        <v>0.0011028275283554278</v>
      </c>
      <c r="D1545" s="113" t="s">
        <v>344</v>
      </c>
      <c r="E1545" s="113" t="b">
        <v>0</v>
      </c>
      <c r="F1545" s="113" t="b">
        <v>0</v>
      </c>
      <c r="G1545" s="113" t="b">
        <v>0</v>
      </c>
    </row>
    <row r="1546" spans="1:7" ht="15">
      <c r="A1546" s="115" t="s">
        <v>652</v>
      </c>
      <c r="B1546" s="113">
        <v>3</v>
      </c>
      <c r="C1546" s="117">
        <v>0.0016305735594913356</v>
      </c>
      <c r="D1546" s="113" t="s">
        <v>344</v>
      </c>
      <c r="E1546" s="113" t="b">
        <v>0</v>
      </c>
      <c r="F1546" s="113" t="b">
        <v>0</v>
      </c>
      <c r="G1546" s="113" t="b">
        <v>0</v>
      </c>
    </row>
    <row r="1547" spans="1:7" ht="15">
      <c r="A1547" s="115" t="s">
        <v>406</v>
      </c>
      <c r="B1547" s="113">
        <v>3</v>
      </c>
      <c r="C1547" s="117">
        <v>0.0011028275283554278</v>
      </c>
      <c r="D1547" s="113" t="s">
        <v>344</v>
      </c>
      <c r="E1547" s="113" t="b">
        <v>0</v>
      </c>
      <c r="F1547" s="113" t="b">
        <v>0</v>
      </c>
      <c r="G1547" s="113" t="b">
        <v>0</v>
      </c>
    </row>
    <row r="1548" spans="1:7" ht="15">
      <c r="A1548" s="115" t="s">
        <v>896</v>
      </c>
      <c r="B1548" s="113">
        <v>3</v>
      </c>
      <c r="C1548" s="117">
        <v>0.0016305735594913356</v>
      </c>
      <c r="D1548" s="113" t="s">
        <v>344</v>
      </c>
      <c r="E1548" s="113" t="b">
        <v>0</v>
      </c>
      <c r="F1548" s="113" t="b">
        <v>0</v>
      </c>
      <c r="G1548" s="113" t="b">
        <v>0</v>
      </c>
    </row>
    <row r="1549" spans="1:7" ht="15">
      <c r="A1549" s="115" t="s">
        <v>371</v>
      </c>
      <c r="B1549" s="113">
        <v>3</v>
      </c>
      <c r="C1549" s="117">
        <v>0.0011028275283554278</v>
      </c>
      <c r="D1549" s="113" t="s">
        <v>344</v>
      </c>
      <c r="E1549" s="113" t="b">
        <v>0</v>
      </c>
      <c r="F1549" s="113" t="b">
        <v>0</v>
      </c>
      <c r="G1549" s="113" t="b">
        <v>0</v>
      </c>
    </row>
    <row r="1550" spans="1:7" ht="15">
      <c r="A1550" s="115" t="s">
        <v>804</v>
      </c>
      <c r="B1550" s="113">
        <v>3</v>
      </c>
      <c r="C1550" s="117">
        <v>0.0016305735594913356</v>
      </c>
      <c r="D1550" s="113" t="s">
        <v>344</v>
      </c>
      <c r="E1550" s="113" t="b">
        <v>0</v>
      </c>
      <c r="F1550" s="113" t="b">
        <v>0</v>
      </c>
      <c r="G1550" s="113" t="b">
        <v>0</v>
      </c>
    </row>
    <row r="1551" spans="1:7" ht="15">
      <c r="A1551" s="115" t="s">
        <v>474</v>
      </c>
      <c r="B1551" s="113">
        <v>3</v>
      </c>
      <c r="C1551" s="117">
        <v>0.0016305735594913356</v>
      </c>
      <c r="D1551" s="113" t="s">
        <v>344</v>
      </c>
      <c r="E1551" s="113" t="b">
        <v>0</v>
      </c>
      <c r="F1551" s="113" t="b">
        <v>0</v>
      </c>
      <c r="G1551" s="113" t="b">
        <v>0</v>
      </c>
    </row>
    <row r="1552" spans="1:7" ht="15">
      <c r="A1552" s="115" t="s">
        <v>373</v>
      </c>
      <c r="B1552" s="113">
        <v>3</v>
      </c>
      <c r="C1552" s="117">
        <v>0.0016305735594913356</v>
      </c>
      <c r="D1552" s="113" t="s">
        <v>344</v>
      </c>
      <c r="E1552" s="113" t="b">
        <v>0</v>
      </c>
      <c r="F1552" s="113" t="b">
        <v>0</v>
      </c>
      <c r="G1552" s="113" t="b">
        <v>0</v>
      </c>
    </row>
    <row r="1553" spans="1:7" ht="15">
      <c r="A1553" s="115" t="s">
        <v>832</v>
      </c>
      <c r="B1553" s="113">
        <v>3</v>
      </c>
      <c r="C1553" s="117">
        <v>0.0016305735594913356</v>
      </c>
      <c r="D1553" s="113" t="s">
        <v>344</v>
      </c>
      <c r="E1553" s="113" t="b">
        <v>0</v>
      </c>
      <c r="F1553" s="113" t="b">
        <v>0</v>
      </c>
      <c r="G1553" s="113" t="b">
        <v>0</v>
      </c>
    </row>
    <row r="1554" spans="1:7" ht="15">
      <c r="A1554" s="115" t="s">
        <v>440</v>
      </c>
      <c r="B1554" s="113">
        <v>3</v>
      </c>
      <c r="C1554" s="117">
        <v>0.0011028275283554278</v>
      </c>
      <c r="D1554" s="113" t="s">
        <v>344</v>
      </c>
      <c r="E1554" s="113" t="b">
        <v>0</v>
      </c>
      <c r="F1554" s="113" t="b">
        <v>0</v>
      </c>
      <c r="G1554" s="113" t="b">
        <v>0</v>
      </c>
    </row>
    <row r="1555" spans="1:7" ht="15">
      <c r="A1555" s="115" t="s">
        <v>570</v>
      </c>
      <c r="B1555" s="113">
        <v>3</v>
      </c>
      <c r="C1555" s="117">
        <v>0.0016305735594913356</v>
      </c>
      <c r="D1555" s="113" t="s">
        <v>344</v>
      </c>
      <c r="E1555" s="113" t="b">
        <v>0</v>
      </c>
      <c r="F1555" s="113" t="b">
        <v>0</v>
      </c>
      <c r="G1555" s="113" t="b">
        <v>0</v>
      </c>
    </row>
    <row r="1556" spans="1:7" ht="15">
      <c r="A1556" s="115" t="s">
        <v>525</v>
      </c>
      <c r="B1556" s="113">
        <v>3</v>
      </c>
      <c r="C1556" s="117">
        <v>0.0016305735594913356</v>
      </c>
      <c r="D1556" s="113" t="s">
        <v>344</v>
      </c>
      <c r="E1556" s="113" t="b">
        <v>1</v>
      </c>
      <c r="F1556" s="113" t="b">
        <v>0</v>
      </c>
      <c r="G1556" s="113" t="b">
        <v>0</v>
      </c>
    </row>
    <row r="1557" spans="1:7" ht="15">
      <c r="A1557" s="115" t="s">
        <v>675</v>
      </c>
      <c r="B1557" s="113">
        <v>3</v>
      </c>
      <c r="C1557" s="117">
        <v>0.0016305735594913356</v>
      </c>
      <c r="D1557" s="113" t="s">
        <v>344</v>
      </c>
      <c r="E1557" s="113" t="b">
        <v>0</v>
      </c>
      <c r="F1557" s="113" t="b">
        <v>0</v>
      </c>
      <c r="G1557" s="113" t="b">
        <v>0</v>
      </c>
    </row>
    <row r="1558" spans="1:7" ht="15">
      <c r="A1558" s="115" t="s">
        <v>398</v>
      </c>
      <c r="B1558" s="113">
        <v>3</v>
      </c>
      <c r="C1558" s="117">
        <v>0.0016305735594913356</v>
      </c>
      <c r="D1558" s="113" t="s">
        <v>344</v>
      </c>
      <c r="E1558" s="113" t="b">
        <v>0</v>
      </c>
      <c r="F1558" s="113" t="b">
        <v>0</v>
      </c>
      <c r="G1558" s="113" t="b">
        <v>0</v>
      </c>
    </row>
    <row r="1559" spans="1:7" ht="15">
      <c r="A1559" s="115" t="s">
        <v>632</v>
      </c>
      <c r="B1559" s="113">
        <v>3</v>
      </c>
      <c r="C1559" s="117">
        <v>0.0016305735594913356</v>
      </c>
      <c r="D1559" s="113" t="s">
        <v>344</v>
      </c>
      <c r="E1559" s="113" t="b">
        <v>0</v>
      </c>
      <c r="F1559" s="113" t="b">
        <v>0</v>
      </c>
      <c r="G1559" s="113" t="b">
        <v>0</v>
      </c>
    </row>
    <row r="1560" spans="1:7" ht="15">
      <c r="A1560" s="115" t="s">
        <v>583</v>
      </c>
      <c r="B1560" s="113">
        <v>3</v>
      </c>
      <c r="C1560" s="117">
        <v>0.0016305735594913356</v>
      </c>
      <c r="D1560" s="113" t="s">
        <v>344</v>
      </c>
      <c r="E1560" s="113" t="b">
        <v>0</v>
      </c>
      <c r="F1560" s="113" t="b">
        <v>0</v>
      </c>
      <c r="G1560" s="113" t="b">
        <v>0</v>
      </c>
    </row>
    <row r="1561" spans="1:7" ht="15">
      <c r="A1561" s="115" t="s">
        <v>894</v>
      </c>
      <c r="B1561" s="113">
        <v>3</v>
      </c>
      <c r="C1561" s="117">
        <v>0.0025327613586840865</v>
      </c>
      <c r="D1561" s="113" t="s">
        <v>344</v>
      </c>
      <c r="E1561" s="113" t="b">
        <v>0</v>
      </c>
      <c r="F1561" s="113" t="b">
        <v>0</v>
      </c>
      <c r="G1561" s="113" t="b">
        <v>0</v>
      </c>
    </row>
    <row r="1562" spans="1:7" ht="15">
      <c r="A1562" s="115" t="s">
        <v>895</v>
      </c>
      <c r="B1562" s="113">
        <v>3</v>
      </c>
      <c r="C1562" s="117">
        <v>0.0025327613586840865</v>
      </c>
      <c r="D1562" s="113" t="s">
        <v>344</v>
      </c>
      <c r="E1562" s="113" t="b">
        <v>0</v>
      </c>
      <c r="F1562" s="113" t="b">
        <v>0</v>
      </c>
      <c r="G1562" s="113" t="b">
        <v>0</v>
      </c>
    </row>
    <row r="1563" spans="1:7" ht="15">
      <c r="A1563" s="115" t="s">
        <v>416</v>
      </c>
      <c r="B1563" s="113">
        <v>3</v>
      </c>
      <c r="C1563" s="117">
        <v>0.0016305735594913356</v>
      </c>
      <c r="D1563" s="113" t="s">
        <v>344</v>
      </c>
      <c r="E1563" s="113" t="b">
        <v>0</v>
      </c>
      <c r="F1563" s="113" t="b">
        <v>0</v>
      </c>
      <c r="G1563" s="113" t="b">
        <v>0</v>
      </c>
    </row>
    <row r="1564" spans="1:7" ht="15">
      <c r="A1564" s="115" t="s">
        <v>820</v>
      </c>
      <c r="B1564" s="113">
        <v>3</v>
      </c>
      <c r="C1564" s="117">
        <v>0.0016305735594913356</v>
      </c>
      <c r="D1564" s="113" t="s">
        <v>344</v>
      </c>
      <c r="E1564" s="113" t="b">
        <v>0</v>
      </c>
      <c r="F1564" s="113" t="b">
        <v>0</v>
      </c>
      <c r="G1564" s="113" t="b">
        <v>0</v>
      </c>
    </row>
    <row r="1565" spans="1:7" ht="15">
      <c r="A1565" s="115" t="s">
        <v>482</v>
      </c>
      <c r="B1565" s="113">
        <v>2</v>
      </c>
      <c r="C1565" s="117">
        <v>0.0010870490396608905</v>
      </c>
      <c r="D1565" s="113" t="s">
        <v>344</v>
      </c>
      <c r="E1565" s="113" t="b">
        <v>0</v>
      </c>
      <c r="F1565" s="113" t="b">
        <v>0</v>
      </c>
      <c r="G1565" s="113" t="b">
        <v>0</v>
      </c>
    </row>
    <row r="1566" spans="1:7" ht="15">
      <c r="A1566" s="115" t="s">
        <v>511</v>
      </c>
      <c r="B1566" s="113">
        <v>2</v>
      </c>
      <c r="C1566" s="117">
        <v>0.0016885075724560575</v>
      </c>
      <c r="D1566" s="113" t="s">
        <v>344</v>
      </c>
      <c r="E1566" s="113" t="b">
        <v>0</v>
      </c>
      <c r="F1566" s="113" t="b">
        <v>0</v>
      </c>
      <c r="G1566" s="113" t="b">
        <v>0</v>
      </c>
    </row>
    <row r="1567" spans="1:7" ht="15">
      <c r="A1567" s="115" t="s">
        <v>817</v>
      </c>
      <c r="B1567" s="113">
        <v>2</v>
      </c>
      <c r="C1567" s="117">
        <v>0.0016885075724560575</v>
      </c>
      <c r="D1567" s="113" t="s">
        <v>344</v>
      </c>
      <c r="E1567" s="113" t="b">
        <v>0</v>
      </c>
      <c r="F1567" s="113" t="b">
        <v>0</v>
      </c>
      <c r="G1567" s="113" t="b">
        <v>0</v>
      </c>
    </row>
    <row r="1568" spans="1:7" ht="15">
      <c r="A1568" s="115" t="s">
        <v>1328</v>
      </c>
      <c r="B1568" s="113">
        <v>2</v>
      </c>
      <c r="C1568" s="117">
        <v>0.0016885075724560575</v>
      </c>
      <c r="D1568" s="113" t="s">
        <v>344</v>
      </c>
      <c r="E1568" s="113" t="b">
        <v>0</v>
      </c>
      <c r="F1568" s="113" t="b">
        <v>0</v>
      </c>
      <c r="G1568" s="113" t="b">
        <v>0</v>
      </c>
    </row>
    <row r="1569" spans="1:7" ht="15">
      <c r="A1569" s="115" t="s">
        <v>1326</v>
      </c>
      <c r="B1569" s="113">
        <v>2</v>
      </c>
      <c r="C1569" s="117">
        <v>0.0010870490396608905</v>
      </c>
      <c r="D1569" s="113" t="s">
        <v>344</v>
      </c>
      <c r="E1569" s="113" t="b">
        <v>0</v>
      </c>
      <c r="F1569" s="113" t="b">
        <v>0</v>
      </c>
      <c r="G1569" s="113" t="b">
        <v>0</v>
      </c>
    </row>
    <row r="1570" spans="1:7" ht="15">
      <c r="A1570" s="115" t="s">
        <v>564</v>
      </c>
      <c r="B1570" s="113">
        <v>2</v>
      </c>
      <c r="C1570" s="117">
        <v>0.0016885075724560575</v>
      </c>
      <c r="D1570" s="113" t="s">
        <v>344</v>
      </c>
      <c r="E1570" s="113" t="b">
        <v>0</v>
      </c>
      <c r="F1570" s="113" t="b">
        <v>0</v>
      </c>
      <c r="G1570" s="113" t="b">
        <v>0</v>
      </c>
    </row>
    <row r="1571" spans="1:7" ht="15">
      <c r="A1571" s="115" t="s">
        <v>418</v>
      </c>
      <c r="B1571" s="113">
        <v>2</v>
      </c>
      <c r="C1571" s="117">
        <v>0.0010870490396608905</v>
      </c>
      <c r="D1571" s="113" t="s">
        <v>344</v>
      </c>
      <c r="E1571" s="113" t="b">
        <v>0</v>
      </c>
      <c r="F1571" s="113" t="b">
        <v>0</v>
      </c>
      <c r="G1571" s="113" t="b">
        <v>0</v>
      </c>
    </row>
    <row r="1572" spans="1:7" ht="15">
      <c r="A1572" s="115" t="s">
        <v>599</v>
      </c>
      <c r="B1572" s="113">
        <v>2</v>
      </c>
      <c r="C1572" s="117">
        <v>0.0010870490396608905</v>
      </c>
      <c r="D1572" s="113" t="s">
        <v>344</v>
      </c>
      <c r="E1572" s="113" t="b">
        <v>0</v>
      </c>
      <c r="F1572" s="113" t="b">
        <v>0</v>
      </c>
      <c r="G1572" s="113" t="b">
        <v>0</v>
      </c>
    </row>
    <row r="1573" spans="1:7" ht="15">
      <c r="A1573" s="115" t="s">
        <v>1329</v>
      </c>
      <c r="B1573" s="113">
        <v>2</v>
      </c>
      <c r="C1573" s="117">
        <v>0.0016885075724560575</v>
      </c>
      <c r="D1573" s="113" t="s">
        <v>344</v>
      </c>
      <c r="E1573" s="113" t="b">
        <v>0</v>
      </c>
      <c r="F1573" s="113" t="b">
        <v>0</v>
      </c>
      <c r="G1573" s="113" t="b">
        <v>0</v>
      </c>
    </row>
    <row r="1574" spans="1:7" ht="15">
      <c r="A1574" s="115" t="s">
        <v>1330</v>
      </c>
      <c r="B1574" s="113">
        <v>2</v>
      </c>
      <c r="C1574" s="117">
        <v>0.0016885075724560575</v>
      </c>
      <c r="D1574" s="113" t="s">
        <v>344</v>
      </c>
      <c r="E1574" s="113" t="b">
        <v>0</v>
      </c>
      <c r="F1574" s="113" t="b">
        <v>0</v>
      </c>
      <c r="G1574" s="113" t="b">
        <v>0</v>
      </c>
    </row>
    <row r="1575" spans="1:7" ht="15">
      <c r="A1575" s="115" t="s">
        <v>677</v>
      </c>
      <c r="B1575" s="113">
        <v>2</v>
      </c>
      <c r="C1575" s="117">
        <v>0.0010870490396608905</v>
      </c>
      <c r="D1575" s="113" t="s">
        <v>344</v>
      </c>
      <c r="E1575" s="113" t="b">
        <v>1</v>
      </c>
      <c r="F1575" s="113" t="b">
        <v>0</v>
      </c>
      <c r="G1575" s="113" t="b">
        <v>0</v>
      </c>
    </row>
    <row r="1576" spans="1:7" ht="15">
      <c r="A1576" s="115" t="s">
        <v>504</v>
      </c>
      <c r="B1576" s="113">
        <v>2</v>
      </c>
      <c r="C1576" s="117">
        <v>0.0010870490396608905</v>
      </c>
      <c r="D1576" s="113" t="s">
        <v>344</v>
      </c>
      <c r="E1576" s="113" t="b">
        <v>0</v>
      </c>
      <c r="F1576" s="113" t="b">
        <v>0</v>
      </c>
      <c r="G1576" s="113" t="b">
        <v>0</v>
      </c>
    </row>
    <row r="1577" spans="1:7" ht="15">
      <c r="A1577" s="115" t="s">
        <v>1331</v>
      </c>
      <c r="B1577" s="113">
        <v>2</v>
      </c>
      <c r="C1577" s="117">
        <v>0.0016885075724560575</v>
      </c>
      <c r="D1577" s="113" t="s">
        <v>344</v>
      </c>
      <c r="E1577" s="113" t="b">
        <v>0</v>
      </c>
      <c r="F1577" s="113" t="b">
        <v>0</v>
      </c>
      <c r="G1577" s="113" t="b">
        <v>0</v>
      </c>
    </row>
    <row r="1578" spans="1:7" ht="15">
      <c r="A1578" s="115" t="s">
        <v>471</v>
      </c>
      <c r="B1578" s="113">
        <v>2</v>
      </c>
      <c r="C1578" s="117">
        <v>0.0010870490396608905</v>
      </c>
      <c r="D1578" s="113" t="s">
        <v>344</v>
      </c>
      <c r="E1578" s="113" t="b">
        <v>0</v>
      </c>
      <c r="F1578" s="113" t="b">
        <v>0</v>
      </c>
      <c r="G1578" s="113" t="b">
        <v>0</v>
      </c>
    </row>
    <row r="1579" spans="1:7" ht="15">
      <c r="A1579" s="115" t="s">
        <v>610</v>
      </c>
      <c r="B1579" s="113">
        <v>2</v>
      </c>
      <c r="C1579" s="117">
        <v>0.0010870490396608905</v>
      </c>
      <c r="D1579" s="113" t="s">
        <v>344</v>
      </c>
      <c r="E1579" s="113" t="b">
        <v>0</v>
      </c>
      <c r="F1579" s="113" t="b">
        <v>0</v>
      </c>
      <c r="G1579" s="113" t="b">
        <v>0</v>
      </c>
    </row>
    <row r="1580" spans="1:7" ht="15">
      <c r="A1580" s="115" t="s">
        <v>1332</v>
      </c>
      <c r="B1580" s="113">
        <v>2</v>
      </c>
      <c r="C1580" s="117">
        <v>0.0016885075724560575</v>
      </c>
      <c r="D1580" s="113" t="s">
        <v>344</v>
      </c>
      <c r="E1580" s="113" t="b">
        <v>0</v>
      </c>
      <c r="F1580" s="113" t="b">
        <v>0</v>
      </c>
      <c r="G1580" s="113" t="b">
        <v>0</v>
      </c>
    </row>
    <row r="1581" spans="1:7" ht="15">
      <c r="A1581" s="115" t="s">
        <v>1333</v>
      </c>
      <c r="B1581" s="113">
        <v>2</v>
      </c>
      <c r="C1581" s="117">
        <v>0.0016885075724560575</v>
      </c>
      <c r="D1581" s="113" t="s">
        <v>344</v>
      </c>
      <c r="E1581" s="113" t="b">
        <v>0</v>
      </c>
      <c r="F1581" s="113" t="b">
        <v>0</v>
      </c>
      <c r="G1581" s="113" t="b">
        <v>0</v>
      </c>
    </row>
    <row r="1582" spans="1:7" ht="15">
      <c r="A1582" s="115" t="s">
        <v>1316</v>
      </c>
      <c r="B1582" s="113">
        <v>2</v>
      </c>
      <c r="C1582" s="117">
        <v>0.0010870490396608905</v>
      </c>
      <c r="D1582" s="113" t="s">
        <v>344</v>
      </c>
      <c r="E1582" s="113" t="b">
        <v>0</v>
      </c>
      <c r="F1582" s="113" t="b">
        <v>0</v>
      </c>
      <c r="G1582" s="113" t="b">
        <v>0</v>
      </c>
    </row>
    <row r="1583" spans="1:7" ht="15">
      <c r="A1583" s="115" t="s">
        <v>1321</v>
      </c>
      <c r="B1583" s="113">
        <v>2</v>
      </c>
      <c r="C1583" s="117">
        <v>0.0010870490396608905</v>
      </c>
      <c r="D1583" s="113" t="s">
        <v>344</v>
      </c>
      <c r="E1583" s="113" t="b">
        <v>0</v>
      </c>
      <c r="F1583" s="113" t="b">
        <v>0</v>
      </c>
      <c r="G1583" s="113" t="b">
        <v>0</v>
      </c>
    </row>
    <row r="1584" spans="1:7" ht="15">
      <c r="A1584" s="115" t="s">
        <v>521</v>
      </c>
      <c r="B1584" s="113">
        <v>2</v>
      </c>
      <c r="C1584" s="117">
        <v>0.0010870490396608905</v>
      </c>
      <c r="D1584" s="113" t="s">
        <v>344</v>
      </c>
      <c r="E1584" s="113" t="b">
        <v>1</v>
      </c>
      <c r="F1584" s="113" t="b">
        <v>0</v>
      </c>
      <c r="G1584" s="113" t="b">
        <v>0</v>
      </c>
    </row>
    <row r="1585" spans="1:7" ht="15">
      <c r="A1585" s="115" t="s">
        <v>393</v>
      </c>
      <c r="B1585" s="113">
        <v>2</v>
      </c>
      <c r="C1585" s="117">
        <v>0.0010870490396608905</v>
      </c>
      <c r="D1585" s="113" t="s">
        <v>344</v>
      </c>
      <c r="E1585" s="113" t="b">
        <v>0</v>
      </c>
      <c r="F1585" s="113" t="b">
        <v>0</v>
      </c>
      <c r="G1585" s="113" t="b">
        <v>0</v>
      </c>
    </row>
    <row r="1586" spans="1:7" ht="15">
      <c r="A1586" s="115" t="s">
        <v>585</v>
      </c>
      <c r="B1586" s="113">
        <v>2</v>
      </c>
      <c r="C1586" s="117">
        <v>0.0010870490396608905</v>
      </c>
      <c r="D1586" s="113" t="s">
        <v>344</v>
      </c>
      <c r="E1586" s="113" t="b">
        <v>0</v>
      </c>
      <c r="F1586" s="113" t="b">
        <v>0</v>
      </c>
      <c r="G1586" s="113" t="b">
        <v>0</v>
      </c>
    </row>
    <row r="1587" spans="1:7" ht="15">
      <c r="A1587" s="115" t="s">
        <v>1320</v>
      </c>
      <c r="B1587" s="113">
        <v>2</v>
      </c>
      <c r="C1587" s="117">
        <v>0.0010870490396608905</v>
      </c>
      <c r="D1587" s="113" t="s">
        <v>344</v>
      </c>
      <c r="E1587" s="113" t="b">
        <v>0</v>
      </c>
      <c r="F1587" s="113" t="b">
        <v>0</v>
      </c>
      <c r="G1587" s="113" t="b">
        <v>0</v>
      </c>
    </row>
    <row r="1588" spans="1:7" ht="15">
      <c r="A1588" s="115" t="s">
        <v>1334</v>
      </c>
      <c r="B1588" s="113">
        <v>2</v>
      </c>
      <c r="C1588" s="117">
        <v>0.0016885075724560575</v>
      </c>
      <c r="D1588" s="113" t="s">
        <v>344</v>
      </c>
      <c r="E1588" s="113" t="b">
        <v>0</v>
      </c>
      <c r="F1588" s="113" t="b">
        <v>0</v>
      </c>
      <c r="G1588" s="113" t="b">
        <v>0</v>
      </c>
    </row>
    <row r="1589" spans="1:7" ht="15">
      <c r="A1589" s="115" t="s">
        <v>1322</v>
      </c>
      <c r="B1589" s="113">
        <v>2</v>
      </c>
      <c r="C1589" s="117">
        <v>0.0010870490396608905</v>
      </c>
      <c r="D1589" s="113" t="s">
        <v>344</v>
      </c>
      <c r="E1589" s="113" t="b">
        <v>0</v>
      </c>
      <c r="F1589" s="113" t="b">
        <v>0</v>
      </c>
      <c r="G1589" s="113" t="b">
        <v>0</v>
      </c>
    </row>
    <row r="1590" spans="1:7" ht="15">
      <c r="A1590" s="115" t="s">
        <v>1335</v>
      </c>
      <c r="B1590" s="113">
        <v>2</v>
      </c>
      <c r="C1590" s="117">
        <v>0.0016885075724560575</v>
      </c>
      <c r="D1590" s="113" t="s">
        <v>344</v>
      </c>
      <c r="E1590" s="113" t="b">
        <v>0</v>
      </c>
      <c r="F1590" s="113" t="b">
        <v>0</v>
      </c>
      <c r="G1590" s="113" t="b">
        <v>0</v>
      </c>
    </row>
    <row r="1591" spans="1:7" ht="15">
      <c r="A1591" s="115" t="s">
        <v>1319</v>
      </c>
      <c r="B1591" s="113">
        <v>2</v>
      </c>
      <c r="C1591" s="117">
        <v>0.0010870490396608905</v>
      </c>
      <c r="D1591" s="113" t="s">
        <v>344</v>
      </c>
      <c r="E1591" s="113" t="b">
        <v>0</v>
      </c>
      <c r="F1591" s="113" t="b">
        <v>0</v>
      </c>
      <c r="G1591" s="113" t="b">
        <v>0</v>
      </c>
    </row>
    <row r="1592" spans="1:7" ht="15">
      <c r="A1592" s="115" t="s">
        <v>702</v>
      </c>
      <c r="B1592" s="113">
        <v>2</v>
      </c>
      <c r="C1592" s="117">
        <v>0.0010870490396608905</v>
      </c>
      <c r="D1592" s="113" t="s">
        <v>344</v>
      </c>
      <c r="E1592" s="113" t="b">
        <v>1</v>
      </c>
      <c r="F1592" s="113" t="b">
        <v>0</v>
      </c>
      <c r="G1592" s="113" t="b">
        <v>0</v>
      </c>
    </row>
    <row r="1593" spans="1:7" ht="15">
      <c r="A1593" s="115" t="s">
        <v>402</v>
      </c>
      <c r="B1593" s="113">
        <v>2</v>
      </c>
      <c r="C1593" s="117">
        <v>0.0016885075724560575</v>
      </c>
      <c r="D1593" s="113" t="s">
        <v>344</v>
      </c>
      <c r="E1593" s="113" t="b">
        <v>0</v>
      </c>
      <c r="F1593" s="113" t="b">
        <v>0</v>
      </c>
      <c r="G1593" s="113" t="b">
        <v>0</v>
      </c>
    </row>
    <row r="1594" spans="1:7" ht="15">
      <c r="A1594" s="115" t="s">
        <v>707</v>
      </c>
      <c r="B1594" s="113">
        <v>2</v>
      </c>
      <c r="C1594" s="117">
        <v>0.0010870490396608905</v>
      </c>
      <c r="D1594" s="113" t="s">
        <v>344</v>
      </c>
      <c r="E1594" s="113" t="b">
        <v>0</v>
      </c>
      <c r="F1594" s="113" t="b">
        <v>0</v>
      </c>
      <c r="G1594" s="113" t="b">
        <v>0</v>
      </c>
    </row>
    <row r="1595" spans="1:7" ht="15">
      <c r="A1595" s="115" t="s">
        <v>434</v>
      </c>
      <c r="B1595" s="113">
        <v>2</v>
      </c>
      <c r="C1595" s="117">
        <v>0.0010870490396608905</v>
      </c>
      <c r="D1595" s="113" t="s">
        <v>344</v>
      </c>
      <c r="E1595" s="113" t="b">
        <v>0</v>
      </c>
      <c r="F1595" s="113" t="b">
        <v>0</v>
      </c>
      <c r="G1595" s="113" t="b">
        <v>0</v>
      </c>
    </row>
    <row r="1596" spans="1:7" ht="15">
      <c r="A1596" s="115" t="s">
        <v>678</v>
      </c>
      <c r="B1596" s="113">
        <v>2</v>
      </c>
      <c r="C1596" s="117">
        <v>0.0016885075724560575</v>
      </c>
      <c r="D1596" s="113" t="s">
        <v>344</v>
      </c>
      <c r="E1596" s="113" t="b">
        <v>0</v>
      </c>
      <c r="F1596" s="113" t="b">
        <v>0</v>
      </c>
      <c r="G1596" s="113" t="b">
        <v>0</v>
      </c>
    </row>
    <row r="1597" spans="1:7" ht="15">
      <c r="A1597" s="115" t="s">
        <v>475</v>
      </c>
      <c r="B1597" s="113">
        <v>2</v>
      </c>
      <c r="C1597" s="117">
        <v>0.0016885075724560575</v>
      </c>
      <c r="D1597" s="113" t="s">
        <v>344</v>
      </c>
      <c r="E1597" s="113" t="b">
        <v>1</v>
      </c>
      <c r="F1597" s="113" t="b">
        <v>0</v>
      </c>
      <c r="G1597" s="113" t="b">
        <v>0</v>
      </c>
    </row>
    <row r="1598" spans="1:7" ht="15">
      <c r="A1598" s="115" t="s">
        <v>1068</v>
      </c>
      <c r="B1598" s="113">
        <v>2</v>
      </c>
      <c r="C1598" s="117">
        <v>0.0010870490396608905</v>
      </c>
      <c r="D1598" s="113" t="s">
        <v>344</v>
      </c>
      <c r="E1598" s="113" t="b">
        <v>0</v>
      </c>
      <c r="F1598" s="113" t="b">
        <v>0</v>
      </c>
      <c r="G1598" s="113" t="b">
        <v>0</v>
      </c>
    </row>
    <row r="1599" spans="1:7" ht="15">
      <c r="A1599" s="115" t="s">
        <v>1271</v>
      </c>
      <c r="B1599" s="113">
        <v>2</v>
      </c>
      <c r="C1599" s="117">
        <v>0.0016885075724560575</v>
      </c>
      <c r="D1599" s="113" t="s">
        <v>344</v>
      </c>
      <c r="E1599" s="113" t="b">
        <v>0</v>
      </c>
      <c r="F1599" s="113" t="b">
        <v>0</v>
      </c>
      <c r="G1599" s="113" t="b">
        <v>0</v>
      </c>
    </row>
    <row r="1600" spans="1:7" ht="15">
      <c r="A1600" s="115" t="s">
        <v>477</v>
      </c>
      <c r="B1600" s="113">
        <v>2</v>
      </c>
      <c r="C1600" s="117">
        <v>0.0010870490396608905</v>
      </c>
      <c r="D1600" s="113" t="s">
        <v>344</v>
      </c>
      <c r="E1600" s="113" t="b">
        <v>0</v>
      </c>
      <c r="F1600" s="113" t="b">
        <v>0</v>
      </c>
      <c r="G1600" s="113" t="b">
        <v>0</v>
      </c>
    </row>
    <row r="1601" spans="1:7" ht="15">
      <c r="A1601" s="115" t="s">
        <v>601</v>
      </c>
      <c r="B1601" s="113">
        <v>2</v>
      </c>
      <c r="C1601" s="117">
        <v>0.0016885075724560575</v>
      </c>
      <c r="D1601" s="113" t="s">
        <v>344</v>
      </c>
      <c r="E1601" s="113" t="b">
        <v>0</v>
      </c>
      <c r="F1601" s="113" t="b">
        <v>0</v>
      </c>
      <c r="G1601" s="113" t="b">
        <v>0</v>
      </c>
    </row>
    <row r="1602" spans="1:7" ht="15">
      <c r="A1602" s="115" t="s">
        <v>580</v>
      </c>
      <c r="B1602" s="113">
        <v>2</v>
      </c>
      <c r="C1602" s="117">
        <v>0.0010870490396608905</v>
      </c>
      <c r="D1602" s="113" t="s">
        <v>344</v>
      </c>
      <c r="E1602" s="113" t="b">
        <v>0</v>
      </c>
      <c r="F1602" s="113" t="b">
        <v>0</v>
      </c>
      <c r="G1602" s="113" t="b">
        <v>0</v>
      </c>
    </row>
    <row r="1603" spans="1:7" ht="15">
      <c r="A1603" s="115" t="s">
        <v>1072</v>
      </c>
      <c r="B1603" s="113">
        <v>2</v>
      </c>
      <c r="C1603" s="117">
        <v>0.0010870490396608905</v>
      </c>
      <c r="D1603" s="113" t="s">
        <v>344</v>
      </c>
      <c r="E1603" s="113" t="b">
        <v>0</v>
      </c>
      <c r="F1603" s="113" t="b">
        <v>0</v>
      </c>
      <c r="G1603" s="113" t="b">
        <v>0</v>
      </c>
    </row>
    <row r="1604" spans="1:7" ht="15">
      <c r="A1604" s="115" t="s">
        <v>617</v>
      </c>
      <c r="B1604" s="113">
        <v>2</v>
      </c>
      <c r="C1604" s="117">
        <v>0.0010870490396608905</v>
      </c>
      <c r="D1604" s="113" t="s">
        <v>344</v>
      </c>
      <c r="E1604" s="113" t="b">
        <v>1</v>
      </c>
      <c r="F1604" s="113" t="b">
        <v>0</v>
      </c>
      <c r="G1604" s="113" t="b">
        <v>0</v>
      </c>
    </row>
    <row r="1605" spans="1:7" ht="15">
      <c r="A1605" s="115" t="s">
        <v>664</v>
      </c>
      <c r="B1605" s="113">
        <v>2</v>
      </c>
      <c r="C1605" s="117">
        <v>0.0010870490396608905</v>
      </c>
      <c r="D1605" s="113" t="s">
        <v>344</v>
      </c>
      <c r="E1605" s="113" t="b">
        <v>0</v>
      </c>
      <c r="F1605" s="113" t="b">
        <v>0</v>
      </c>
      <c r="G1605" s="113" t="b">
        <v>0</v>
      </c>
    </row>
    <row r="1606" spans="1:7" ht="15">
      <c r="A1606" s="115" t="s">
        <v>1317</v>
      </c>
      <c r="B1606" s="113">
        <v>2</v>
      </c>
      <c r="C1606" s="117">
        <v>0.0016885075724560575</v>
      </c>
      <c r="D1606" s="113" t="s">
        <v>344</v>
      </c>
      <c r="E1606" s="113" t="b">
        <v>0</v>
      </c>
      <c r="F1606" s="113" t="b">
        <v>0</v>
      </c>
      <c r="G1606" s="113" t="b">
        <v>0</v>
      </c>
    </row>
    <row r="1607" spans="1:7" ht="15">
      <c r="A1607" s="115" t="s">
        <v>556</v>
      </c>
      <c r="B1607" s="113">
        <v>2</v>
      </c>
      <c r="C1607" s="117">
        <v>0.0010870490396608905</v>
      </c>
      <c r="D1607" s="113" t="s">
        <v>344</v>
      </c>
      <c r="E1607" s="113" t="b">
        <v>0</v>
      </c>
      <c r="F1607" s="113" t="b">
        <v>0</v>
      </c>
      <c r="G1607" s="113" t="b">
        <v>0</v>
      </c>
    </row>
    <row r="1608" spans="1:7" ht="15">
      <c r="A1608" s="115" t="s">
        <v>1318</v>
      </c>
      <c r="B1608" s="113">
        <v>2</v>
      </c>
      <c r="C1608" s="117">
        <v>0.0016885075724560575</v>
      </c>
      <c r="D1608" s="113" t="s">
        <v>344</v>
      </c>
      <c r="E1608" s="113" t="b">
        <v>0</v>
      </c>
      <c r="F1608" s="113" t="b">
        <v>0</v>
      </c>
      <c r="G1608" s="113" t="b">
        <v>0</v>
      </c>
    </row>
    <row r="1609" spans="1:7" ht="15">
      <c r="A1609" s="115" t="s">
        <v>469</v>
      </c>
      <c r="B1609" s="113">
        <v>2</v>
      </c>
      <c r="C1609" s="117">
        <v>0.0010870490396608905</v>
      </c>
      <c r="D1609" s="113" t="s">
        <v>344</v>
      </c>
      <c r="E1609" s="113" t="b">
        <v>1</v>
      </c>
      <c r="F1609" s="113" t="b">
        <v>0</v>
      </c>
      <c r="G1609" s="113" t="b">
        <v>0</v>
      </c>
    </row>
    <row r="1610" spans="1:7" ht="15">
      <c r="A1610" s="115" t="s">
        <v>460</v>
      </c>
      <c r="B1610" s="113">
        <v>2</v>
      </c>
      <c r="C1610" s="117">
        <v>0.0010870490396608905</v>
      </c>
      <c r="D1610" s="113" t="s">
        <v>344</v>
      </c>
      <c r="E1610" s="113" t="b">
        <v>0</v>
      </c>
      <c r="F1610" s="113" t="b">
        <v>0</v>
      </c>
      <c r="G1610" s="113" t="b">
        <v>0</v>
      </c>
    </row>
    <row r="1611" spans="1:7" ht="15">
      <c r="A1611" s="115" t="s">
        <v>805</v>
      </c>
      <c r="B1611" s="113">
        <v>2</v>
      </c>
      <c r="C1611" s="117">
        <v>0.0010870490396608905</v>
      </c>
      <c r="D1611" s="113" t="s">
        <v>344</v>
      </c>
      <c r="E1611" s="113" t="b">
        <v>0</v>
      </c>
      <c r="F1611" s="113" t="b">
        <v>0</v>
      </c>
      <c r="G1611" s="113" t="b">
        <v>0</v>
      </c>
    </row>
    <row r="1612" spans="1:7" ht="15">
      <c r="A1612" s="115" t="s">
        <v>495</v>
      </c>
      <c r="B1612" s="113">
        <v>2</v>
      </c>
      <c r="C1612" s="117">
        <v>0.0010870490396608905</v>
      </c>
      <c r="D1612" s="113" t="s">
        <v>344</v>
      </c>
      <c r="E1612" s="113" t="b">
        <v>0</v>
      </c>
      <c r="F1612" s="113" t="b">
        <v>0</v>
      </c>
      <c r="G1612" s="113" t="b">
        <v>0</v>
      </c>
    </row>
    <row r="1613" spans="1:7" ht="15">
      <c r="A1613" s="115" t="s">
        <v>1323</v>
      </c>
      <c r="B1613" s="113">
        <v>2</v>
      </c>
      <c r="C1613" s="117">
        <v>0.0016885075724560575</v>
      </c>
      <c r="D1613" s="113" t="s">
        <v>344</v>
      </c>
      <c r="E1613" s="113" t="b">
        <v>0</v>
      </c>
      <c r="F1613" s="113" t="b">
        <v>0</v>
      </c>
      <c r="G1613" s="113" t="b">
        <v>0</v>
      </c>
    </row>
    <row r="1614" spans="1:7" ht="15">
      <c r="A1614" s="115" t="s">
        <v>1324</v>
      </c>
      <c r="B1614" s="113">
        <v>2</v>
      </c>
      <c r="C1614" s="117">
        <v>0.0016885075724560575</v>
      </c>
      <c r="D1614" s="113" t="s">
        <v>344</v>
      </c>
      <c r="E1614" s="113" t="b">
        <v>0</v>
      </c>
      <c r="F1614" s="113" t="b">
        <v>0</v>
      </c>
      <c r="G1614" s="113" t="b">
        <v>0</v>
      </c>
    </row>
    <row r="1615" spans="1:7" ht="15">
      <c r="A1615" s="115" t="s">
        <v>1327</v>
      </c>
      <c r="B1615" s="113">
        <v>2</v>
      </c>
      <c r="C1615" s="117">
        <v>0.0016885075724560575</v>
      </c>
      <c r="D1615" s="113" t="s">
        <v>344</v>
      </c>
      <c r="E1615" s="113" t="b">
        <v>0</v>
      </c>
      <c r="F1615" s="113" t="b">
        <v>0</v>
      </c>
      <c r="G1615" s="113" t="b">
        <v>0</v>
      </c>
    </row>
    <row r="1616" spans="1:7" ht="15">
      <c r="A1616" s="115" t="s">
        <v>801</v>
      </c>
      <c r="B1616" s="113">
        <v>2</v>
      </c>
      <c r="C1616" s="117">
        <v>0.0016885075724560575</v>
      </c>
      <c r="D1616" s="113" t="s">
        <v>344</v>
      </c>
      <c r="E1616" s="113" t="b">
        <v>0</v>
      </c>
      <c r="F1616" s="113" t="b">
        <v>0</v>
      </c>
      <c r="G1616" s="113" t="b">
        <v>0</v>
      </c>
    </row>
    <row r="1617" spans="1:7" ht="15">
      <c r="A1617" s="115" t="s">
        <v>447</v>
      </c>
      <c r="B1617" s="113">
        <v>2</v>
      </c>
      <c r="C1617" s="117">
        <v>0.0010870490396608905</v>
      </c>
      <c r="D1617" s="113" t="s">
        <v>344</v>
      </c>
      <c r="E1617" s="113" t="b">
        <v>0</v>
      </c>
      <c r="F1617" s="113" t="b">
        <v>0</v>
      </c>
      <c r="G1617" s="113" t="b">
        <v>0</v>
      </c>
    </row>
    <row r="1618" spans="1:7" ht="15">
      <c r="A1618" s="115" t="s">
        <v>408</v>
      </c>
      <c r="B1618" s="113">
        <v>2</v>
      </c>
      <c r="C1618" s="117">
        <v>0.0016885075724560575</v>
      </c>
      <c r="D1618" s="113" t="s">
        <v>344</v>
      </c>
      <c r="E1618" s="113" t="b">
        <v>0</v>
      </c>
      <c r="F1618" s="113" t="b">
        <v>0</v>
      </c>
      <c r="G1618" s="113" t="b">
        <v>0</v>
      </c>
    </row>
    <row r="1619" spans="1:7" ht="15">
      <c r="A1619" s="115" t="s">
        <v>796</v>
      </c>
      <c r="B1619" s="113">
        <v>2</v>
      </c>
      <c r="C1619" s="117">
        <v>0.0010870490396608905</v>
      </c>
      <c r="D1619" s="113" t="s">
        <v>344</v>
      </c>
      <c r="E1619" s="113" t="b">
        <v>0</v>
      </c>
      <c r="F1619" s="113" t="b">
        <v>0</v>
      </c>
      <c r="G1619" s="113" t="b">
        <v>0</v>
      </c>
    </row>
    <row r="1620" spans="1:7" ht="15">
      <c r="A1620" s="115" t="s">
        <v>1066</v>
      </c>
      <c r="B1620" s="113">
        <v>2</v>
      </c>
      <c r="C1620" s="117">
        <v>0.0016885075724560575</v>
      </c>
      <c r="D1620" s="113" t="s">
        <v>344</v>
      </c>
      <c r="E1620" s="113" t="b">
        <v>0</v>
      </c>
      <c r="F1620" s="113" t="b">
        <v>1</v>
      </c>
      <c r="G1620" s="113" t="b">
        <v>0</v>
      </c>
    </row>
    <row r="1621" spans="1:7" ht="15">
      <c r="A1621" s="115" t="s">
        <v>1067</v>
      </c>
      <c r="B1621" s="113">
        <v>2</v>
      </c>
      <c r="C1621" s="117">
        <v>0.0016885075724560575</v>
      </c>
      <c r="D1621" s="113" t="s">
        <v>344</v>
      </c>
      <c r="E1621" s="113" t="b">
        <v>0</v>
      </c>
      <c r="F1621" s="113" t="b">
        <v>0</v>
      </c>
      <c r="G1621" s="113" t="b">
        <v>0</v>
      </c>
    </row>
    <row r="1622" spans="1:7" ht="15">
      <c r="A1622" s="115" t="s">
        <v>448</v>
      </c>
      <c r="B1622" s="113">
        <v>2</v>
      </c>
      <c r="C1622" s="117">
        <v>0.0016885075724560575</v>
      </c>
      <c r="D1622" s="113" t="s">
        <v>344</v>
      </c>
      <c r="E1622" s="113" t="b">
        <v>0</v>
      </c>
      <c r="F1622" s="113" t="b">
        <v>0</v>
      </c>
      <c r="G1622" s="113" t="b">
        <v>0</v>
      </c>
    </row>
    <row r="1623" spans="1:7" ht="15">
      <c r="A1623" s="115" t="s">
        <v>1069</v>
      </c>
      <c r="B1623" s="113">
        <v>2</v>
      </c>
      <c r="C1623" s="117">
        <v>0.0016885075724560575</v>
      </c>
      <c r="D1623" s="113" t="s">
        <v>344</v>
      </c>
      <c r="E1623" s="113" t="b">
        <v>0</v>
      </c>
      <c r="F1623" s="113" t="b">
        <v>0</v>
      </c>
      <c r="G1623" s="113" t="b">
        <v>0</v>
      </c>
    </row>
    <row r="1624" spans="1:7" ht="15">
      <c r="A1624" s="115" t="s">
        <v>1070</v>
      </c>
      <c r="B1624" s="113">
        <v>2</v>
      </c>
      <c r="C1624" s="117">
        <v>0.0016885075724560575</v>
      </c>
      <c r="D1624" s="113" t="s">
        <v>344</v>
      </c>
      <c r="E1624" s="113" t="b">
        <v>0</v>
      </c>
      <c r="F1624" s="113" t="b">
        <v>0</v>
      </c>
      <c r="G1624" s="113" t="b">
        <v>0</v>
      </c>
    </row>
    <row r="1625" spans="1:7" ht="15">
      <c r="A1625" s="115" t="s">
        <v>432</v>
      </c>
      <c r="B1625" s="113">
        <v>2</v>
      </c>
      <c r="C1625" s="117">
        <v>0.0010870490396608905</v>
      </c>
      <c r="D1625" s="113" t="s">
        <v>344</v>
      </c>
      <c r="E1625" s="113" t="b">
        <v>0</v>
      </c>
      <c r="F1625" s="113" t="b">
        <v>0</v>
      </c>
      <c r="G1625" s="113" t="b">
        <v>0</v>
      </c>
    </row>
    <row r="1626" spans="1:7" ht="15">
      <c r="A1626" s="115" t="s">
        <v>810</v>
      </c>
      <c r="B1626" s="113">
        <v>2</v>
      </c>
      <c r="C1626" s="117">
        <v>0.0016885075724560575</v>
      </c>
      <c r="D1626" s="113" t="s">
        <v>344</v>
      </c>
      <c r="E1626" s="113" t="b">
        <v>0</v>
      </c>
      <c r="F1626" s="113" t="b">
        <v>0</v>
      </c>
      <c r="G1626" s="113" t="b">
        <v>0</v>
      </c>
    </row>
    <row r="1627" spans="1:7" ht="15">
      <c r="A1627" s="115" t="s">
        <v>1077</v>
      </c>
      <c r="B1627" s="113">
        <v>2</v>
      </c>
      <c r="C1627" s="117">
        <v>0.0016885075724560575</v>
      </c>
      <c r="D1627" s="113" t="s">
        <v>344</v>
      </c>
      <c r="E1627" s="113" t="b">
        <v>0</v>
      </c>
      <c r="F1627" s="113" t="b">
        <v>0</v>
      </c>
      <c r="G1627" s="113" t="b">
        <v>0</v>
      </c>
    </row>
    <row r="1628" spans="1:7" ht="15">
      <c r="A1628" s="115" t="s">
        <v>1310</v>
      </c>
      <c r="B1628" s="113">
        <v>2</v>
      </c>
      <c r="C1628" s="117">
        <v>0.0016885075724560575</v>
      </c>
      <c r="D1628" s="113" t="s">
        <v>344</v>
      </c>
      <c r="E1628" s="113" t="b">
        <v>0</v>
      </c>
      <c r="F1628" s="113" t="b">
        <v>0</v>
      </c>
      <c r="G1628" s="113" t="b">
        <v>0</v>
      </c>
    </row>
    <row r="1629" spans="1:7" ht="15">
      <c r="A1629" s="115" t="s">
        <v>503</v>
      </c>
      <c r="B1629" s="113">
        <v>2</v>
      </c>
      <c r="C1629" s="117">
        <v>0.0016885075724560575</v>
      </c>
      <c r="D1629" s="113" t="s">
        <v>344</v>
      </c>
      <c r="E1629" s="113" t="b">
        <v>0</v>
      </c>
      <c r="F1629" s="113" t="b">
        <v>0</v>
      </c>
      <c r="G1629" s="113" t="b">
        <v>0</v>
      </c>
    </row>
    <row r="1630" spans="1:7" ht="15">
      <c r="A1630" s="115" t="s">
        <v>1114</v>
      </c>
      <c r="B1630" s="113">
        <v>2</v>
      </c>
      <c r="C1630" s="117">
        <v>0.0010870490396608905</v>
      </c>
      <c r="D1630" s="113" t="s">
        <v>344</v>
      </c>
      <c r="E1630" s="113" t="b">
        <v>0</v>
      </c>
      <c r="F1630" s="113" t="b">
        <v>0</v>
      </c>
      <c r="G1630" s="113" t="b">
        <v>0</v>
      </c>
    </row>
    <row r="1631" spans="1:7" ht="15">
      <c r="A1631" s="115" t="s">
        <v>1311</v>
      </c>
      <c r="B1631" s="113">
        <v>2</v>
      </c>
      <c r="C1631" s="117">
        <v>0.0016885075724560575</v>
      </c>
      <c r="D1631" s="113" t="s">
        <v>344</v>
      </c>
      <c r="E1631" s="113" t="b">
        <v>0</v>
      </c>
      <c r="F1631" s="113" t="b">
        <v>0</v>
      </c>
      <c r="G1631" s="113" t="b">
        <v>0</v>
      </c>
    </row>
    <row r="1632" spans="1:7" ht="15">
      <c r="A1632" s="115" t="s">
        <v>1312</v>
      </c>
      <c r="B1632" s="113">
        <v>2</v>
      </c>
      <c r="C1632" s="117">
        <v>0.0016885075724560575</v>
      </c>
      <c r="D1632" s="113" t="s">
        <v>344</v>
      </c>
      <c r="E1632" s="113" t="b">
        <v>0</v>
      </c>
      <c r="F1632" s="113" t="b">
        <v>0</v>
      </c>
      <c r="G1632" s="113" t="b">
        <v>0</v>
      </c>
    </row>
    <row r="1633" spans="1:7" ht="15">
      <c r="A1633" s="115" t="s">
        <v>572</v>
      </c>
      <c r="B1633" s="113">
        <v>2</v>
      </c>
      <c r="C1633" s="117">
        <v>0.0016885075724560575</v>
      </c>
      <c r="D1633" s="113" t="s">
        <v>344</v>
      </c>
      <c r="E1633" s="113" t="b">
        <v>0</v>
      </c>
      <c r="F1633" s="113" t="b">
        <v>0</v>
      </c>
      <c r="G1633" s="113" t="b">
        <v>0</v>
      </c>
    </row>
    <row r="1634" spans="1:7" ht="15">
      <c r="A1634" s="115" t="s">
        <v>1117</v>
      </c>
      <c r="B1634" s="113">
        <v>2</v>
      </c>
      <c r="C1634" s="117">
        <v>0.0010870490396608905</v>
      </c>
      <c r="D1634" s="113" t="s">
        <v>344</v>
      </c>
      <c r="E1634" s="113" t="b">
        <v>0</v>
      </c>
      <c r="F1634" s="113" t="b">
        <v>0</v>
      </c>
      <c r="G1634" s="113" t="b">
        <v>0</v>
      </c>
    </row>
    <row r="1635" spans="1:7" ht="15">
      <c r="A1635" s="115" t="s">
        <v>438</v>
      </c>
      <c r="B1635" s="113">
        <v>2</v>
      </c>
      <c r="C1635" s="117">
        <v>0.0016885075724560575</v>
      </c>
      <c r="D1635" s="113" t="s">
        <v>344</v>
      </c>
      <c r="E1635" s="113" t="b">
        <v>0</v>
      </c>
      <c r="F1635" s="113" t="b">
        <v>0</v>
      </c>
      <c r="G1635" s="113" t="b">
        <v>0</v>
      </c>
    </row>
    <row r="1636" spans="1:7" ht="15">
      <c r="A1636" s="115" t="s">
        <v>411</v>
      </c>
      <c r="B1636" s="113">
        <v>2</v>
      </c>
      <c r="C1636" s="117">
        <v>0.0010870490396608905</v>
      </c>
      <c r="D1636" s="113" t="s">
        <v>344</v>
      </c>
      <c r="E1636" s="113" t="b">
        <v>0</v>
      </c>
      <c r="F1636" s="113" t="b">
        <v>0</v>
      </c>
      <c r="G1636" s="113" t="b">
        <v>0</v>
      </c>
    </row>
    <row r="1637" spans="1:7" ht="15">
      <c r="A1637" s="115" t="s">
        <v>1314</v>
      </c>
      <c r="B1637" s="113">
        <v>2</v>
      </c>
      <c r="C1637" s="117">
        <v>0.0016885075724560575</v>
      </c>
      <c r="D1637" s="113" t="s">
        <v>344</v>
      </c>
      <c r="E1637" s="113" t="b">
        <v>0</v>
      </c>
      <c r="F1637" s="113" t="b">
        <v>0</v>
      </c>
      <c r="G1637" s="113" t="b">
        <v>0</v>
      </c>
    </row>
    <row r="1638" spans="1:7" ht="15">
      <c r="A1638" s="115" t="s">
        <v>831</v>
      </c>
      <c r="B1638" s="113">
        <v>2</v>
      </c>
      <c r="C1638" s="117">
        <v>0.0010870490396608905</v>
      </c>
      <c r="D1638" s="113" t="s">
        <v>344</v>
      </c>
      <c r="E1638" s="113" t="b">
        <v>0</v>
      </c>
      <c r="F1638" s="113" t="b">
        <v>0</v>
      </c>
      <c r="G1638" s="113" t="b">
        <v>0</v>
      </c>
    </row>
    <row r="1639" spans="1:7" ht="15">
      <c r="A1639" s="115" t="s">
        <v>1109</v>
      </c>
      <c r="B1639" s="113">
        <v>2</v>
      </c>
      <c r="C1639" s="117">
        <v>0.0016885075724560575</v>
      </c>
      <c r="D1639" s="113" t="s">
        <v>344</v>
      </c>
      <c r="E1639" s="113" t="b">
        <v>0</v>
      </c>
      <c r="F1639" s="113" t="b">
        <v>0</v>
      </c>
      <c r="G1639" s="113" t="b">
        <v>0</v>
      </c>
    </row>
    <row r="1640" spans="1:7" ht="15">
      <c r="A1640" s="115" t="s">
        <v>826</v>
      </c>
      <c r="B1640" s="113">
        <v>2</v>
      </c>
      <c r="C1640" s="117">
        <v>0.0016885075724560575</v>
      </c>
      <c r="D1640" s="113" t="s">
        <v>344</v>
      </c>
      <c r="E1640" s="113" t="b">
        <v>0</v>
      </c>
      <c r="F1640" s="113" t="b">
        <v>0</v>
      </c>
      <c r="G1640" s="113" t="b">
        <v>0</v>
      </c>
    </row>
    <row r="1641" spans="1:7" ht="15">
      <c r="A1641" s="115" t="s">
        <v>1110</v>
      </c>
      <c r="B1641" s="113">
        <v>2</v>
      </c>
      <c r="C1641" s="117">
        <v>0.0016885075724560575</v>
      </c>
      <c r="D1641" s="113" t="s">
        <v>344</v>
      </c>
      <c r="E1641" s="113" t="b">
        <v>0</v>
      </c>
      <c r="F1641" s="113" t="b">
        <v>0</v>
      </c>
      <c r="G1641" s="113" t="b">
        <v>0</v>
      </c>
    </row>
    <row r="1642" spans="1:7" ht="15">
      <c r="A1642" s="115" t="s">
        <v>829</v>
      </c>
      <c r="B1642" s="113">
        <v>2</v>
      </c>
      <c r="C1642" s="117">
        <v>0.0016885075724560575</v>
      </c>
      <c r="D1642" s="113" t="s">
        <v>344</v>
      </c>
      <c r="E1642" s="113" t="b">
        <v>0</v>
      </c>
      <c r="F1642" s="113" t="b">
        <v>0</v>
      </c>
      <c r="G1642" s="113" t="b">
        <v>0</v>
      </c>
    </row>
    <row r="1643" spans="1:7" ht="15">
      <c r="A1643" s="115" t="s">
        <v>396</v>
      </c>
      <c r="B1643" s="113">
        <v>2</v>
      </c>
      <c r="C1643" s="117">
        <v>0.0016885075724560575</v>
      </c>
      <c r="D1643" s="113" t="s">
        <v>344</v>
      </c>
      <c r="E1643" s="113" t="b">
        <v>0</v>
      </c>
      <c r="F1643" s="113" t="b">
        <v>0</v>
      </c>
      <c r="G1643" s="113" t="b">
        <v>0</v>
      </c>
    </row>
    <row r="1644" spans="1:7" ht="15">
      <c r="A1644" s="115" t="s">
        <v>430</v>
      </c>
      <c r="B1644" s="113">
        <v>2</v>
      </c>
      <c r="C1644" s="117">
        <v>0.0016885075724560575</v>
      </c>
      <c r="D1644" s="113" t="s">
        <v>344</v>
      </c>
      <c r="E1644" s="113" t="b">
        <v>0</v>
      </c>
      <c r="F1644" s="113" t="b">
        <v>0</v>
      </c>
      <c r="G1644" s="113" t="b">
        <v>0</v>
      </c>
    </row>
    <row r="1645" spans="1:7" ht="15">
      <c r="A1645" s="115" t="s">
        <v>533</v>
      </c>
      <c r="B1645" s="113">
        <v>2</v>
      </c>
      <c r="C1645" s="117">
        <v>0.0016885075724560575</v>
      </c>
      <c r="D1645" s="113" t="s">
        <v>344</v>
      </c>
      <c r="E1645" s="113" t="b">
        <v>0</v>
      </c>
      <c r="F1645" s="113" t="b">
        <v>0</v>
      </c>
      <c r="G1645" s="113" t="b">
        <v>0</v>
      </c>
    </row>
    <row r="1646" spans="1:7" ht="15">
      <c r="A1646" s="115" t="s">
        <v>225</v>
      </c>
      <c r="B1646" s="113">
        <v>22</v>
      </c>
      <c r="C1646" s="117">
        <v>0.009183436223825524</v>
      </c>
      <c r="D1646" s="113" t="s">
        <v>345</v>
      </c>
      <c r="E1646" s="113" t="b">
        <v>0</v>
      </c>
      <c r="F1646" s="113" t="b">
        <v>0</v>
      </c>
      <c r="G1646" s="113" t="b">
        <v>0</v>
      </c>
    </row>
    <row r="1647" spans="1:7" ht="15">
      <c r="A1647" s="115" t="s">
        <v>385</v>
      </c>
      <c r="B1647" s="113">
        <v>21</v>
      </c>
      <c r="C1647" s="117">
        <v>0.014296742133032822</v>
      </c>
      <c r="D1647" s="113" t="s">
        <v>345</v>
      </c>
      <c r="E1647" s="113" t="b">
        <v>0</v>
      </c>
      <c r="F1647" s="113" t="b">
        <v>0</v>
      </c>
      <c r="G1647" s="113" t="b">
        <v>0</v>
      </c>
    </row>
    <row r="1648" spans="1:7" ht="15">
      <c r="A1648" s="115" t="s">
        <v>207</v>
      </c>
      <c r="B1648" s="113">
        <v>21</v>
      </c>
      <c r="C1648" s="117">
        <v>0.0055307348284720954</v>
      </c>
      <c r="D1648" s="113" t="s">
        <v>345</v>
      </c>
      <c r="E1648" s="113" t="b">
        <v>0</v>
      </c>
      <c r="F1648" s="113" t="b">
        <v>0</v>
      </c>
      <c r="G1648" s="113" t="b">
        <v>0</v>
      </c>
    </row>
    <row r="1649" spans="1:7" ht="15">
      <c r="A1649" s="115" t="s">
        <v>366</v>
      </c>
      <c r="B1649" s="113">
        <v>20</v>
      </c>
      <c r="C1649" s="117">
        <v>0.01361594488860269</v>
      </c>
      <c r="D1649" s="113" t="s">
        <v>345</v>
      </c>
      <c r="E1649" s="113" t="b">
        <v>0</v>
      </c>
      <c r="F1649" s="113" t="b">
        <v>0</v>
      </c>
      <c r="G1649" s="113" t="b">
        <v>0</v>
      </c>
    </row>
    <row r="1650" spans="1:7" ht="15">
      <c r="A1650" s="115" t="s">
        <v>367</v>
      </c>
      <c r="B1650" s="113">
        <v>13</v>
      </c>
      <c r="C1650" s="117">
        <v>0.0034237882271493927</v>
      </c>
      <c r="D1650" s="113" t="s">
        <v>345</v>
      </c>
      <c r="E1650" s="113" t="b">
        <v>1</v>
      </c>
      <c r="F1650" s="113" t="b">
        <v>0</v>
      </c>
      <c r="G1650" s="113" t="b">
        <v>0</v>
      </c>
    </row>
    <row r="1651" spans="1:7" ht="15">
      <c r="A1651" s="115" t="s">
        <v>369</v>
      </c>
      <c r="B1651" s="113">
        <v>9</v>
      </c>
      <c r="C1651" s="117">
        <v>0.003756860273383169</v>
      </c>
      <c r="D1651" s="113" t="s">
        <v>345</v>
      </c>
      <c r="E1651" s="113" t="b">
        <v>0</v>
      </c>
      <c r="F1651" s="113" t="b">
        <v>0</v>
      </c>
      <c r="G1651" s="113" t="b">
        <v>0</v>
      </c>
    </row>
    <row r="1652" spans="1:7" ht="15">
      <c r="A1652" s="115" t="s">
        <v>373</v>
      </c>
      <c r="B1652" s="113">
        <v>9</v>
      </c>
      <c r="C1652" s="117">
        <v>0.002370314926488041</v>
      </c>
      <c r="D1652" s="113" t="s">
        <v>345</v>
      </c>
      <c r="E1652" s="113" t="b">
        <v>0</v>
      </c>
      <c r="F1652" s="113" t="b">
        <v>0</v>
      </c>
      <c r="G1652" s="113" t="b">
        <v>0</v>
      </c>
    </row>
    <row r="1653" spans="1:7" ht="15">
      <c r="A1653" s="115" t="s">
        <v>433</v>
      </c>
      <c r="B1653" s="113">
        <v>9</v>
      </c>
      <c r="C1653" s="117">
        <v>0.002370314926488041</v>
      </c>
      <c r="D1653" s="113" t="s">
        <v>345</v>
      </c>
      <c r="E1653" s="113" t="b">
        <v>0</v>
      </c>
      <c r="F1653" s="113" t="b">
        <v>0</v>
      </c>
      <c r="G1653" s="113" t="b">
        <v>0</v>
      </c>
    </row>
    <row r="1654" spans="1:7" ht="15">
      <c r="A1654" s="115" t="s">
        <v>377</v>
      </c>
      <c r="B1654" s="113">
        <v>8</v>
      </c>
      <c r="C1654" s="117">
        <v>0.0033394313541183726</v>
      </c>
      <c r="D1654" s="113" t="s">
        <v>345</v>
      </c>
      <c r="E1654" s="113" t="b">
        <v>0</v>
      </c>
      <c r="F1654" s="113" t="b">
        <v>0</v>
      </c>
      <c r="G1654" s="113" t="b">
        <v>0</v>
      </c>
    </row>
    <row r="1655" spans="1:7" ht="15">
      <c r="A1655" s="115" t="s">
        <v>364</v>
      </c>
      <c r="B1655" s="113">
        <v>7</v>
      </c>
      <c r="C1655" s="117">
        <v>0.0029220024348535754</v>
      </c>
      <c r="D1655" s="113" t="s">
        <v>345</v>
      </c>
      <c r="E1655" s="113" t="b">
        <v>0</v>
      </c>
      <c r="F1655" s="113" t="b">
        <v>0</v>
      </c>
      <c r="G1655" s="113" t="b">
        <v>0</v>
      </c>
    </row>
    <row r="1656" spans="1:7" ht="15">
      <c r="A1656" s="115" t="s">
        <v>365</v>
      </c>
      <c r="B1656" s="113">
        <v>7</v>
      </c>
      <c r="C1656" s="117">
        <v>0.0029220024348535754</v>
      </c>
      <c r="D1656" s="113" t="s">
        <v>345</v>
      </c>
      <c r="E1656" s="113" t="b">
        <v>0</v>
      </c>
      <c r="F1656" s="113" t="b">
        <v>0</v>
      </c>
      <c r="G1656" s="113" t="b">
        <v>0</v>
      </c>
    </row>
    <row r="1657" spans="1:7" ht="15">
      <c r="A1657" s="115" t="s">
        <v>435</v>
      </c>
      <c r="B1657" s="113">
        <v>7</v>
      </c>
      <c r="C1657" s="117">
        <v>0.00476558071101094</v>
      </c>
      <c r="D1657" s="113" t="s">
        <v>345</v>
      </c>
      <c r="E1657" s="113" t="b">
        <v>0</v>
      </c>
      <c r="F1657" s="113" t="b">
        <v>0</v>
      </c>
      <c r="G1657" s="113" t="b">
        <v>0</v>
      </c>
    </row>
    <row r="1658" spans="1:7" ht="15">
      <c r="A1658" s="115" t="s">
        <v>381</v>
      </c>
      <c r="B1658" s="113">
        <v>7</v>
      </c>
      <c r="C1658" s="117">
        <v>0.0029220024348535754</v>
      </c>
      <c r="D1658" s="113" t="s">
        <v>345</v>
      </c>
      <c r="E1658" s="113" t="b">
        <v>1</v>
      </c>
      <c r="F1658" s="113" t="b">
        <v>0</v>
      </c>
      <c r="G1658" s="113" t="b">
        <v>0</v>
      </c>
    </row>
    <row r="1659" spans="1:7" ht="15">
      <c r="A1659" s="115" t="s">
        <v>378</v>
      </c>
      <c r="B1659" s="113">
        <v>7</v>
      </c>
      <c r="C1659" s="117">
        <v>0.00476558071101094</v>
      </c>
      <c r="D1659" s="113" t="s">
        <v>345</v>
      </c>
      <c r="E1659" s="113" t="b">
        <v>0</v>
      </c>
      <c r="F1659" s="113" t="b">
        <v>0</v>
      </c>
      <c r="G1659" s="113" t="b">
        <v>0</v>
      </c>
    </row>
    <row r="1660" spans="1:7" ht="15">
      <c r="A1660" s="115" t="s">
        <v>430</v>
      </c>
      <c r="B1660" s="113">
        <v>7</v>
      </c>
      <c r="C1660" s="117">
        <v>0.00476558071101094</v>
      </c>
      <c r="D1660" s="113" t="s">
        <v>345</v>
      </c>
      <c r="E1660" s="113" t="b">
        <v>0</v>
      </c>
      <c r="F1660" s="113" t="b">
        <v>0</v>
      </c>
      <c r="G1660" s="113" t="b">
        <v>0</v>
      </c>
    </row>
    <row r="1661" spans="1:7" ht="15">
      <c r="A1661" s="115" t="s">
        <v>393</v>
      </c>
      <c r="B1661" s="113">
        <v>6</v>
      </c>
      <c r="C1661" s="117">
        <v>0.0004156495855518363</v>
      </c>
      <c r="D1661" s="113" t="s">
        <v>345</v>
      </c>
      <c r="E1661" s="113" t="b">
        <v>0</v>
      </c>
      <c r="F1661" s="113" t="b">
        <v>0</v>
      </c>
      <c r="G1661" s="113" t="b">
        <v>0</v>
      </c>
    </row>
    <row r="1662" spans="1:7" ht="15">
      <c r="A1662" s="115" t="s">
        <v>386</v>
      </c>
      <c r="B1662" s="113">
        <v>6</v>
      </c>
      <c r="C1662" s="117">
        <v>0.0009243635645967519</v>
      </c>
      <c r="D1662" s="113" t="s">
        <v>345</v>
      </c>
      <c r="E1662" s="113" t="b">
        <v>0</v>
      </c>
      <c r="F1662" s="113" t="b">
        <v>0</v>
      </c>
      <c r="G1662" s="113" t="b">
        <v>0</v>
      </c>
    </row>
    <row r="1663" spans="1:7" ht="15">
      <c r="A1663" s="115" t="s">
        <v>390</v>
      </c>
      <c r="B1663" s="113">
        <v>6</v>
      </c>
      <c r="C1663" s="117">
        <v>0.0015802099509920273</v>
      </c>
      <c r="D1663" s="113" t="s">
        <v>345</v>
      </c>
      <c r="E1663" s="113" t="b">
        <v>0</v>
      </c>
      <c r="F1663" s="113" t="b">
        <v>0</v>
      </c>
      <c r="G1663" s="113" t="b">
        <v>0</v>
      </c>
    </row>
    <row r="1664" spans="1:7" ht="15">
      <c r="A1664" s="115" t="s">
        <v>406</v>
      </c>
      <c r="B1664" s="113">
        <v>6</v>
      </c>
      <c r="C1664" s="117">
        <v>0.0015802099509920273</v>
      </c>
      <c r="D1664" s="113" t="s">
        <v>345</v>
      </c>
      <c r="E1664" s="113" t="b">
        <v>0</v>
      </c>
      <c r="F1664" s="113" t="b">
        <v>0</v>
      </c>
      <c r="G1664" s="113" t="b">
        <v>0</v>
      </c>
    </row>
    <row r="1665" spans="1:7" ht="15">
      <c r="A1665" s="115" t="s">
        <v>420</v>
      </c>
      <c r="B1665" s="113">
        <v>6</v>
      </c>
      <c r="C1665" s="117">
        <v>0.0015802099509920273</v>
      </c>
      <c r="D1665" s="113" t="s">
        <v>345</v>
      </c>
      <c r="E1665" s="113" t="b">
        <v>0</v>
      </c>
      <c r="F1665" s="113" t="b">
        <v>0</v>
      </c>
      <c r="G1665" s="113" t="b">
        <v>0</v>
      </c>
    </row>
    <row r="1666" spans="1:7" ht="15">
      <c r="A1666" s="115" t="s">
        <v>375</v>
      </c>
      <c r="B1666" s="113">
        <v>5</v>
      </c>
      <c r="C1666" s="117">
        <v>0.0034039862221506723</v>
      </c>
      <c r="D1666" s="113" t="s">
        <v>345</v>
      </c>
      <c r="E1666" s="113" t="b">
        <v>1</v>
      </c>
      <c r="F1666" s="113" t="b">
        <v>0</v>
      </c>
      <c r="G1666" s="113" t="b">
        <v>0</v>
      </c>
    </row>
    <row r="1667" spans="1:7" ht="15">
      <c r="A1667" s="115" t="s">
        <v>370</v>
      </c>
      <c r="B1667" s="113">
        <v>5</v>
      </c>
      <c r="C1667" s="117">
        <v>0.002087144596323983</v>
      </c>
      <c r="D1667" s="113" t="s">
        <v>345</v>
      </c>
      <c r="E1667" s="113" t="b">
        <v>0</v>
      </c>
      <c r="F1667" s="113" t="b">
        <v>0</v>
      </c>
      <c r="G1667" s="113" t="b">
        <v>0</v>
      </c>
    </row>
    <row r="1668" spans="1:7" ht="15">
      <c r="A1668" s="115" t="s">
        <v>391</v>
      </c>
      <c r="B1668" s="113">
        <v>5</v>
      </c>
      <c r="C1668" s="117">
        <v>0.002087144596323983</v>
      </c>
      <c r="D1668" s="113" t="s">
        <v>345</v>
      </c>
      <c r="E1668" s="113" t="b">
        <v>0</v>
      </c>
      <c r="F1668" s="113" t="b">
        <v>0</v>
      </c>
      <c r="G1668" s="113" t="b">
        <v>0</v>
      </c>
    </row>
    <row r="1669" spans="1:7" ht="15">
      <c r="A1669" s="115" t="s">
        <v>379</v>
      </c>
      <c r="B1669" s="113">
        <v>5</v>
      </c>
      <c r="C1669" s="117">
        <v>0.0034039862221506723</v>
      </c>
      <c r="D1669" s="113" t="s">
        <v>345</v>
      </c>
      <c r="E1669" s="113" t="b">
        <v>0</v>
      </c>
      <c r="F1669" s="113" t="b">
        <v>0</v>
      </c>
      <c r="G1669" s="113" t="b">
        <v>0</v>
      </c>
    </row>
    <row r="1670" spans="1:7" ht="15">
      <c r="A1670" s="115" t="s">
        <v>582</v>
      </c>
      <c r="B1670" s="113">
        <v>5</v>
      </c>
      <c r="C1670" s="117">
        <v>0.002087144596323983</v>
      </c>
      <c r="D1670" s="113" t="s">
        <v>345</v>
      </c>
      <c r="E1670" s="113" t="b">
        <v>0</v>
      </c>
      <c r="F1670" s="113" t="b">
        <v>0</v>
      </c>
      <c r="G1670" s="113" t="b">
        <v>0</v>
      </c>
    </row>
    <row r="1671" spans="1:7" ht="15">
      <c r="A1671" s="115" t="s">
        <v>421</v>
      </c>
      <c r="B1671" s="113">
        <v>5</v>
      </c>
      <c r="C1671" s="117">
        <v>0.002087144596323983</v>
      </c>
      <c r="D1671" s="113" t="s">
        <v>345</v>
      </c>
      <c r="E1671" s="113" t="b">
        <v>0</v>
      </c>
      <c r="F1671" s="113" t="b">
        <v>0</v>
      </c>
      <c r="G1671" s="113" t="b">
        <v>0</v>
      </c>
    </row>
    <row r="1672" spans="1:7" ht="15">
      <c r="A1672" s="115" t="s">
        <v>414</v>
      </c>
      <c r="B1672" s="113">
        <v>5</v>
      </c>
      <c r="C1672" s="117">
        <v>0.0034039862221506723</v>
      </c>
      <c r="D1672" s="113" t="s">
        <v>345</v>
      </c>
      <c r="E1672" s="113" t="b">
        <v>0</v>
      </c>
      <c r="F1672" s="113" t="b">
        <v>0</v>
      </c>
      <c r="G1672" s="113" t="b">
        <v>0</v>
      </c>
    </row>
    <row r="1673" spans="1:7" ht="15">
      <c r="A1673" s="115" t="s">
        <v>419</v>
      </c>
      <c r="B1673" s="113">
        <v>4</v>
      </c>
      <c r="C1673" s="117">
        <v>0.002723188977720538</v>
      </c>
      <c r="D1673" s="113" t="s">
        <v>345</v>
      </c>
      <c r="E1673" s="113" t="b">
        <v>0</v>
      </c>
      <c r="F1673" s="113" t="b">
        <v>0</v>
      </c>
      <c r="G1673" s="113" t="b">
        <v>0</v>
      </c>
    </row>
    <row r="1674" spans="1:7" ht="15">
      <c r="A1674" s="115" t="s">
        <v>501</v>
      </c>
      <c r="B1674" s="113">
        <v>4</v>
      </c>
      <c r="C1674" s="117">
        <v>0.002723188977720538</v>
      </c>
      <c r="D1674" s="113" t="s">
        <v>345</v>
      </c>
      <c r="E1674" s="113" t="b">
        <v>0</v>
      </c>
      <c r="F1674" s="113" t="b">
        <v>0</v>
      </c>
      <c r="G1674" s="113" t="b">
        <v>0</v>
      </c>
    </row>
    <row r="1675" spans="1:7" ht="15">
      <c r="A1675" s="115" t="s">
        <v>449</v>
      </c>
      <c r="B1675" s="113">
        <v>4</v>
      </c>
      <c r="C1675" s="117">
        <v>0.002723188977720538</v>
      </c>
      <c r="D1675" s="113" t="s">
        <v>345</v>
      </c>
      <c r="E1675" s="113" t="b">
        <v>0</v>
      </c>
      <c r="F1675" s="113" t="b">
        <v>0</v>
      </c>
      <c r="G1675" s="113" t="b">
        <v>0</v>
      </c>
    </row>
    <row r="1676" spans="1:7" ht="15">
      <c r="A1676" s="115" t="s">
        <v>442</v>
      </c>
      <c r="B1676" s="113">
        <v>4</v>
      </c>
      <c r="C1676" s="117">
        <v>0.0010534733006613516</v>
      </c>
      <c r="D1676" s="113" t="s">
        <v>345</v>
      </c>
      <c r="E1676" s="113" t="b">
        <v>0</v>
      </c>
      <c r="F1676" s="113" t="b">
        <v>0</v>
      </c>
      <c r="G1676" s="113" t="b">
        <v>0</v>
      </c>
    </row>
    <row r="1677" spans="1:7" ht="15">
      <c r="A1677" s="115" t="s">
        <v>483</v>
      </c>
      <c r="B1677" s="113">
        <v>4</v>
      </c>
      <c r="C1677" s="117">
        <v>0.0010534733006613516</v>
      </c>
      <c r="D1677" s="113" t="s">
        <v>345</v>
      </c>
      <c r="E1677" s="113" t="b">
        <v>0</v>
      </c>
      <c r="F1677" s="113" t="b">
        <v>0</v>
      </c>
      <c r="G1677" s="113" t="b">
        <v>0</v>
      </c>
    </row>
    <row r="1678" spans="1:7" ht="15">
      <c r="A1678" s="115" t="s">
        <v>492</v>
      </c>
      <c r="B1678" s="113">
        <v>4</v>
      </c>
      <c r="C1678" s="117">
        <v>0.002723188977720538</v>
      </c>
      <c r="D1678" s="113" t="s">
        <v>345</v>
      </c>
      <c r="E1678" s="113" t="b">
        <v>0</v>
      </c>
      <c r="F1678" s="113" t="b">
        <v>0</v>
      </c>
      <c r="G1678" s="113" t="b">
        <v>0</v>
      </c>
    </row>
    <row r="1679" spans="1:7" ht="15">
      <c r="A1679" s="115" t="s">
        <v>608</v>
      </c>
      <c r="B1679" s="113">
        <v>4</v>
      </c>
      <c r="C1679" s="117">
        <v>0.0016697156770591863</v>
      </c>
      <c r="D1679" s="113" t="s">
        <v>345</v>
      </c>
      <c r="E1679" s="113" t="b">
        <v>0</v>
      </c>
      <c r="F1679" s="113" t="b">
        <v>0</v>
      </c>
      <c r="G1679" s="113" t="b">
        <v>0</v>
      </c>
    </row>
    <row r="1680" spans="1:7" ht="15">
      <c r="A1680" s="115" t="s">
        <v>466</v>
      </c>
      <c r="B1680" s="113">
        <v>4</v>
      </c>
      <c r="C1680" s="117">
        <v>0.0016697156770591863</v>
      </c>
      <c r="D1680" s="113" t="s">
        <v>345</v>
      </c>
      <c r="E1680" s="113" t="b">
        <v>0</v>
      </c>
      <c r="F1680" s="113" t="b">
        <v>0</v>
      </c>
      <c r="G1680" s="113" t="b">
        <v>0</v>
      </c>
    </row>
    <row r="1681" spans="1:7" ht="15">
      <c r="A1681" s="115" t="s">
        <v>548</v>
      </c>
      <c r="B1681" s="113">
        <v>4</v>
      </c>
      <c r="C1681" s="117">
        <v>0.002723188977720538</v>
      </c>
      <c r="D1681" s="113" t="s">
        <v>345</v>
      </c>
      <c r="E1681" s="113" t="b">
        <v>0</v>
      </c>
      <c r="F1681" s="113" t="b">
        <v>0</v>
      </c>
      <c r="G1681" s="113" t="b">
        <v>0</v>
      </c>
    </row>
    <row r="1682" spans="1:7" ht="15">
      <c r="A1682" s="115" t="s">
        <v>549</v>
      </c>
      <c r="B1682" s="113">
        <v>4</v>
      </c>
      <c r="C1682" s="117">
        <v>0.002723188977720538</v>
      </c>
      <c r="D1682" s="113" t="s">
        <v>345</v>
      </c>
      <c r="E1682" s="113" t="b">
        <v>0</v>
      </c>
      <c r="F1682" s="113" t="b">
        <v>0</v>
      </c>
      <c r="G1682" s="113" t="b">
        <v>0</v>
      </c>
    </row>
    <row r="1683" spans="1:7" ht="15">
      <c r="A1683" s="115" t="s">
        <v>400</v>
      </c>
      <c r="B1683" s="113">
        <v>4</v>
      </c>
      <c r="C1683" s="117">
        <v>0.002723188977720538</v>
      </c>
      <c r="D1683" s="113" t="s">
        <v>345</v>
      </c>
      <c r="E1683" s="113" t="b">
        <v>0</v>
      </c>
      <c r="F1683" s="113" t="b">
        <v>0</v>
      </c>
      <c r="G1683" s="113" t="b">
        <v>0</v>
      </c>
    </row>
    <row r="1684" spans="1:7" ht="15">
      <c r="A1684" s="115" t="s">
        <v>605</v>
      </c>
      <c r="B1684" s="113">
        <v>4</v>
      </c>
      <c r="C1684" s="117">
        <v>0.002723188977720538</v>
      </c>
      <c r="D1684" s="113" t="s">
        <v>345</v>
      </c>
      <c r="E1684" s="113" t="b">
        <v>0</v>
      </c>
      <c r="F1684" s="113" t="b">
        <v>0</v>
      </c>
      <c r="G1684" s="113" t="b">
        <v>0</v>
      </c>
    </row>
    <row r="1685" spans="1:7" ht="15">
      <c r="A1685" s="115" t="s">
        <v>453</v>
      </c>
      <c r="B1685" s="113">
        <v>3</v>
      </c>
      <c r="C1685" s="117">
        <v>0.0020423917332904034</v>
      </c>
      <c r="D1685" s="113" t="s">
        <v>345</v>
      </c>
      <c r="E1685" s="113" t="b">
        <v>0</v>
      </c>
      <c r="F1685" s="113" t="b">
        <v>0</v>
      </c>
      <c r="G1685" s="113" t="b">
        <v>0</v>
      </c>
    </row>
    <row r="1686" spans="1:7" ht="15">
      <c r="A1686" s="115" t="s">
        <v>368</v>
      </c>
      <c r="B1686" s="113">
        <v>3</v>
      </c>
      <c r="C1686" s="117">
        <v>0.0020423917332904034</v>
      </c>
      <c r="D1686" s="113" t="s">
        <v>345</v>
      </c>
      <c r="E1686" s="113" t="b">
        <v>0</v>
      </c>
      <c r="F1686" s="113" t="b">
        <v>0</v>
      </c>
      <c r="G1686" s="113" t="b">
        <v>0</v>
      </c>
    </row>
    <row r="1687" spans="1:7" ht="15">
      <c r="A1687" s="115" t="s">
        <v>464</v>
      </c>
      <c r="B1687" s="113">
        <v>3</v>
      </c>
      <c r="C1687" s="117">
        <v>0.0020423917332904034</v>
      </c>
      <c r="D1687" s="113" t="s">
        <v>345</v>
      </c>
      <c r="E1687" s="113" t="b">
        <v>1</v>
      </c>
      <c r="F1687" s="113" t="b">
        <v>0</v>
      </c>
      <c r="G1687" s="113" t="b">
        <v>0</v>
      </c>
    </row>
    <row r="1688" spans="1:7" ht="15">
      <c r="A1688" s="115" t="s">
        <v>462</v>
      </c>
      <c r="B1688" s="113">
        <v>3</v>
      </c>
      <c r="C1688" s="117">
        <v>0.0012522867577943895</v>
      </c>
      <c r="D1688" s="113" t="s">
        <v>345</v>
      </c>
      <c r="E1688" s="113" t="b">
        <v>0</v>
      </c>
      <c r="F1688" s="113" t="b">
        <v>0</v>
      </c>
      <c r="G1688" s="113" t="b">
        <v>0</v>
      </c>
    </row>
    <row r="1689" spans="1:7" ht="15">
      <c r="A1689" s="115" t="s">
        <v>581</v>
      </c>
      <c r="B1689" s="113">
        <v>3</v>
      </c>
      <c r="C1689" s="117">
        <v>0.0012522867577943895</v>
      </c>
      <c r="D1689" s="113" t="s">
        <v>345</v>
      </c>
      <c r="E1689" s="113" t="b">
        <v>0</v>
      </c>
      <c r="F1689" s="113" t="b">
        <v>0</v>
      </c>
      <c r="G1689" s="113" t="b">
        <v>0</v>
      </c>
    </row>
    <row r="1690" spans="1:7" ht="15">
      <c r="A1690" s="115" t="s">
        <v>561</v>
      </c>
      <c r="B1690" s="113">
        <v>3</v>
      </c>
      <c r="C1690" s="117">
        <v>0.0020423917332904034</v>
      </c>
      <c r="D1690" s="113" t="s">
        <v>345</v>
      </c>
      <c r="E1690" s="113" t="b">
        <v>0</v>
      </c>
      <c r="F1690" s="113" t="b">
        <v>0</v>
      </c>
      <c r="G1690" s="113" t="b">
        <v>0</v>
      </c>
    </row>
    <row r="1691" spans="1:7" ht="15">
      <c r="A1691" s="115" t="s">
        <v>438</v>
      </c>
      <c r="B1691" s="113">
        <v>3</v>
      </c>
      <c r="C1691" s="117">
        <v>0.0007901049754960136</v>
      </c>
      <c r="D1691" s="113" t="s">
        <v>345</v>
      </c>
      <c r="E1691" s="113" t="b">
        <v>0</v>
      </c>
      <c r="F1691" s="113" t="b">
        <v>0</v>
      </c>
      <c r="G1691" s="113" t="b">
        <v>0</v>
      </c>
    </row>
    <row r="1692" spans="1:7" ht="15">
      <c r="A1692" s="115" t="s">
        <v>461</v>
      </c>
      <c r="B1692" s="113">
        <v>3</v>
      </c>
      <c r="C1692" s="117">
        <v>0.0007901049754960136</v>
      </c>
      <c r="D1692" s="113" t="s">
        <v>345</v>
      </c>
      <c r="E1692" s="113" t="b">
        <v>0</v>
      </c>
      <c r="F1692" s="113" t="b">
        <v>0</v>
      </c>
      <c r="G1692" s="113" t="b">
        <v>0</v>
      </c>
    </row>
    <row r="1693" spans="1:7" ht="15">
      <c r="A1693" s="115" t="s">
        <v>604</v>
      </c>
      <c r="B1693" s="113">
        <v>3</v>
      </c>
      <c r="C1693" s="117">
        <v>0.0007901049754960136</v>
      </c>
      <c r="D1693" s="113" t="s">
        <v>345</v>
      </c>
      <c r="E1693" s="113" t="b">
        <v>0</v>
      </c>
      <c r="F1693" s="113" t="b">
        <v>0</v>
      </c>
      <c r="G1693" s="113" t="b">
        <v>0</v>
      </c>
    </row>
    <row r="1694" spans="1:7" ht="15">
      <c r="A1694" s="115" t="s">
        <v>463</v>
      </c>
      <c r="B1694" s="113">
        <v>3</v>
      </c>
      <c r="C1694" s="117">
        <v>0.0020423917332904034</v>
      </c>
      <c r="D1694" s="113" t="s">
        <v>345</v>
      </c>
      <c r="E1694" s="113" t="b">
        <v>0</v>
      </c>
      <c r="F1694" s="113" t="b">
        <v>0</v>
      </c>
      <c r="G1694" s="113" t="b">
        <v>0</v>
      </c>
    </row>
    <row r="1695" spans="1:7" ht="15">
      <c r="A1695" s="115" t="s">
        <v>450</v>
      </c>
      <c r="B1695" s="113">
        <v>3</v>
      </c>
      <c r="C1695" s="117">
        <v>0.0020423917332904034</v>
      </c>
      <c r="D1695" s="113" t="s">
        <v>345</v>
      </c>
      <c r="E1695" s="113" t="b">
        <v>0</v>
      </c>
      <c r="F1695" s="113" t="b">
        <v>0</v>
      </c>
      <c r="G1695" s="113" t="b">
        <v>0</v>
      </c>
    </row>
    <row r="1696" spans="1:7" ht="15">
      <c r="A1696" s="115" t="s">
        <v>834</v>
      </c>
      <c r="B1696" s="113">
        <v>3</v>
      </c>
      <c r="C1696" s="117">
        <v>0.0020423917332904034</v>
      </c>
      <c r="D1696" s="113" t="s">
        <v>345</v>
      </c>
      <c r="E1696" s="113" t="b">
        <v>0</v>
      </c>
      <c r="F1696" s="113" t="b">
        <v>0</v>
      </c>
      <c r="G1696" s="113" t="b">
        <v>0</v>
      </c>
    </row>
    <row r="1697" spans="1:7" ht="15">
      <c r="A1697" s="115" t="s">
        <v>837</v>
      </c>
      <c r="B1697" s="113">
        <v>3</v>
      </c>
      <c r="C1697" s="117">
        <v>0.0020423917332904034</v>
      </c>
      <c r="D1697" s="113" t="s">
        <v>345</v>
      </c>
      <c r="E1697" s="113" t="b">
        <v>0</v>
      </c>
      <c r="F1697" s="113" t="b">
        <v>0</v>
      </c>
      <c r="G1697" s="113" t="b">
        <v>0</v>
      </c>
    </row>
    <row r="1698" spans="1:7" ht="15">
      <c r="A1698" s="115" t="s">
        <v>587</v>
      </c>
      <c r="B1698" s="113">
        <v>3</v>
      </c>
      <c r="C1698" s="117">
        <v>0.0020423917332904034</v>
      </c>
      <c r="D1698" s="113" t="s">
        <v>345</v>
      </c>
      <c r="E1698" s="113" t="b">
        <v>0</v>
      </c>
      <c r="F1698" s="113" t="b">
        <v>0</v>
      </c>
      <c r="G1698" s="113" t="b">
        <v>0</v>
      </c>
    </row>
    <row r="1699" spans="1:7" ht="15">
      <c r="A1699" s="115" t="s">
        <v>490</v>
      </c>
      <c r="B1699" s="113">
        <v>3</v>
      </c>
      <c r="C1699" s="117">
        <v>0.0020423917332904034</v>
      </c>
      <c r="D1699" s="113" t="s">
        <v>345</v>
      </c>
      <c r="E1699" s="113" t="b">
        <v>0</v>
      </c>
      <c r="F1699" s="113" t="b">
        <v>0</v>
      </c>
      <c r="G1699" s="113" t="b">
        <v>0</v>
      </c>
    </row>
    <row r="1700" spans="1:7" ht="15">
      <c r="A1700" s="115" t="s">
        <v>841</v>
      </c>
      <c r="B1700" s="113">
        <v>3</v>
      </c>
      <c r="C1700" s="117">
        <v>0.0020423917332904034</v>
      </c>
      <c r="D1700" s="113" t="s">
        <v>345</v>
      </c>
      <c r="E1700" s="113" t="b">
        <v>0</v>
      </c>
      <c r="F1700" s="113" t="b">
        <v>0</v>
      </c>
      <c r="G1700" s="113" t="b">
        <v>0</v>
      </c>
    </row>
    <row r="1701" spans="1:7" ht="15">
      <c r="A1701" s="115" t="s">
        <v>454</v>
      </c>
      <c r="B1701" s="113">
        <v>3</v>
      </c>
      <c r="C1701" s="117">
        <v>0.0007901049754960136</v>
      </c>
      <c r="D1701" s="113" t="s">
        <v>345</v>
      </c>
      <c r="E1701" s="113" t="b">
        <v>0</v>
      </c>
      <c r="F1701" s="113" t="b">
        <v>0</v>
      </c>
      <c r="G1701" s="113" t="b">
        <v>0</v>
      </c>
    </row>
    <row r="1702" spans="1:7" ht="15">
      <c r="A1702" s="115" t="s">
        <v>843</v>
      </c>
      <c r="B1702" s="113">
        <v>3</v>
      </c>
      <c r="C1702" s="117">
        <v>0.0020423917332904034</v>
      </c>
      <c r="D1702" s="113" t="s">
        <v>345</v>
      </c>
      <c r="E1702" s="113" t="b">
        <v>0</v>
      </c>
      <c r="F1702" s="113" t="b">
        <v>0</v>
      </c>
      <c r="G1702" s="113" t="b">
        <v>0</v>
      </c>
    </row>
    <row r="1703" spans="1:7" ht="15">
      <c r="A1703" s="115" t="s">
        <v>488</v>
      </c>
      <c r="B1703" s="113">
        <v>3</v>
      </c>
      <c r="C1703" s="117">
        <v>0.0012522867577943895</v>
      </c>
      <c r="D1703" s="113" t="s">
        <v>345</v>
      </c>
      <c r="E1703" s="113" t="b">
        <v>0</v>
      </c>
      <c r="F1703" s="113" t="b">
        <v>0</v>
      </c>
      <c r="G1703" s="113" t="b">
        <v>0</v>
      </c>
    </row>
    <row r="1704" spans="1:7" ht="15">
      <c r="A1704" s="115" t="s">
        <v>425</v>
      </c>
      <c r="B1704" s="113">
        <v>3</v>
      </c>
      <c r="C1704" s="117">
        <v>0.0007901049754960136</v>
      </c>
      <c r="D1704" s="113" t="s">
        <v>345</v>
      </c>
      <c r="E1704" s="113" t="b">
        <v>0</v>
      </c>
      <c r="F1704" s="113" t="b">
        <v>0</v>
      </c>
      <c r="G1704" s="113" t="b">
        <v>0</v>
      </c>
    </row>
    <row r="1705" spans="1:7" ht="15">
      <c r="A1705" s="115" t="s">
        <v>812</v>
      </c>
      <c r="B1705" s="113">
        <v>3</v>
      </c>
      <c r="C1705" s="117">
        <v>0.0012522867577943895</v>
      </c>
      <c r="D1705" s="113" t="s">
        <v>345</v>
      </c>
      <c r="E1705" s="113" t="b">
        <v>0</v>
      </c>
      <c r="F1705" s="113" t="b">
        <v>0</v>
      </c>
      <c r="G1705" s="113" t="b">
        <v>0</v>
      </c>
    </row>
    <row r="1706" spans="1:7" ht="15">
      <c r="A1706" s="115" t="s">
        <v>506</v>
      </c>
      <c r="B1706" s="113">
        <v>3</v>
      </c>
      <c r="C1706" s="117">
        <v>0.0007901049754960136</v>
      </c>
      <c r="D1706" s="113" t="s">
        <v>345</v>
      </c>
      <c r="E1706" s="113" t="b">
        <v>0</v>
      </c>
      <c r="F1706" s="113" t="b">
        <v>0</v>
      </c>
      <c r="G1706" s="113" t="b">
        <v>0</v>
      </c>
    </row>
    <row r="1707" spans="1:7" ht="15">
      <c r="A1707" s="115" t="s">
        <v>814</v>
      </c>
      <c r="B1707" s="113">
        <v>3</v>
      </c>
      <c r="C1707" s="117">
        <v>0.0020423917332904034</v>
      </c>
      <c r="D1707" s="113" t="s">
        <v>345</v>
      </c>
      <c r="E1707" s="113" t="b">
        <v>0</v>
      </c>
      <c r="F1707" s="113" t="b">
        <v>0</v>
      </c>
      <c r="G1707" s="113" t="b">
        <v>0</v>
      </c>
    </row>
    <row r="1708" spans="1:7" ht="15">
      <c r="A1708" s="115" t="s">
        <v>815</v>
      </c>
      <c r="B1708" s="113">
        <v>3</v>
      </c>
      <c r="C1708" s="117">
        <v>0.0020423917332904034</v>
      </c>
      <c r="D1708" s="113" t="s">
        <v>345</v>
      </c>
      <c r="E1708" s="113" t="b">
        <v>0</v>
      </c>
      <c r="F1708" s="113" t="b">
        <v>0</v>
      </c>
      <c r="G1708" s="113" t="b">
        <v>0</v>
      </c>
    </row>
    <row r="1709" spans="1:7" ht="15">
      <c r="A1709" s="115" t="s">
        <v>818</v>
      </c>
      <c r="B1709" s="113">
        <v>3</v>
      </c>
      <c r="C1709" s="117">
        <v>0.0020423917332904034</v>
      </c>
      <c r="D1709" s="113" t="s">
        <v>345</v>
      </c>
      <c r="E1709" s="113" t="b">
        <v>0</v>
      </c>
      <c r="F1709" s="113" t="b">
        <v>0</v>
      </c>
      <c r="G1709" s="113" t="b">
        <v>0</v>
      </c>
    </row>
    <row r="1710" spans="1:7" ht="15">
      <c r="A1710" s="115" t="s">
        <v>819</v>
      </c>
      <c r="B1710" s="113">
        <v>3</v>
      </c>
      <c r="C1710" s="117">
        <v>0.0020423917332904034</v>
      </c>
      <c r="D1710" s="113" t="s">
        <v>345</v>
      </c>
      <c r="E1710" s="113" t="b">
        <v>0</v>
      </c>
      <c r="F1710" s="113" t="b">
        <v>0</v>
      </c>
      <c r="G1710" s="113" t="b">
        <v>0</v>
      </c>
    </row>
    <row r="1711" spans="1:7" ht="15">
      <c r="A1711" s="115" t="s">
        <v>728</v>
      </c>
      <c r="B1711" s="113">
        <v>3</v>
      </c>
      <c r="C1711" s="117">
        <v>0.0020423917332904034</v>
      </c>
      <c r="D1711" s="113" t="s">
        <v>345</v>
      </c>
      <c r="E1711" s="113" t="b">
        <v>0</v>
      </c>
      <c r="F1711" s="113" t="b">
        <v>1</v>
      </c>
      <c r="G1711" s="113" t="b">
        <v>0</v>
      </c>
    </row>
    <row r="1712" spans="1:7" ht="15">
      <c r="A1712" s="115" t="s">
        <v>547</v>
      </c>
      <c r="B1712" s="113">
        <v>3</v>
      </c>
      <c r="C1712" s="117">
        <v>0.0020423917332904034</v>
      </c>
      <c r="D1712" s="113" t="s">
        <v>345</v>
      </c>
      <c r="E1712" s="113" t="b">
        <v>0</v>
      </c>
      <c r="F1712" s="113" t="b">
        <v>0</v>
      </c>
      <c r="G1712" s="113" t="b">
        <v>0</v>
      </c>
    </row>
    <row r="1713" spans="1:7" ht="15">
      <c r="A1713" s="115" t="s">
        <v>719</v>
      </c>
      <c r="B1713" s="113">
        <v>3</v>
      </c>
      <c r="C1713" s="117">
        <v>0.0020423917332904034</v>
      </c>
      <c r="D1713" s="113" t="s">
        <v>345</v>
      </c>
      <c r="E1713" s="113" t="b">
        <v>0</v>
      </c>
      <c r="F1713" s="113" t="b">
        <v>0</v>
      </c>
      <c r="G1713" s="113" t="b">
        <v>0</v>
      </c>
    </row>
    <row r="1714" spans="1:7" ht="15">
      <c r="A1714" s="115" t="s">
        <v>720</v>
      </c>
      <c r="B1714" s="113">
        <v>3</v>
      </c>
      <c r="C1714" s="117">
        <v>0.0020423917332904034</v>
      </c>
      <c r="D1714" s="113" t="s">
        <v>345</v>
      </c>
      <c r="E1714" s="113" t="b">
        <v>0</v>
      </c>
      <c r="F1714" s="113" t="b">
        <v>1</v>
      </c>
      <c r="G1714" s="113" t="b">
        <v>0</v>
      </c>
    </row>
    <row r="1715" spans="1:7" ht="15">
      <c r="A1715" s="115" t="s">
        <v>603</v>
      </c>
      <c r="B1715" s="113">
        <v>3</v>
      </c>
      <c r="C1715" s="117">
        <v>0.0020423917332904034</v>
      </c>
      <c r="D1715" s="113" t="s">
        <v>345</v>
      </c>
      <c r="E1715" s="113" t="b">
        <v>0</v>
      </c>
      <c r="F1715" s="113" t="b">
        <v>0</v>
      </c>
      <c r="G1715" s="113" t="b">
        <v>0</v>
      </c>
    </row>
    <row r="1716" spans="1:7" ht="15">
      <c r="A1716" s="115" t="s">
        <v>722</v>
      </c>
      <c r="B1716" s="113">
        <v>3</v>
      </c>
      <c r="C1716" s="117">
        <v>0.0020423917332904034</v>
      </c>
      <c r="D1716" s="113" t="s">
        <v>345</v>
      </c>
      <c r="E1716" s="113" t="b">
        <v>0</v>
      </c>
      <c r="F1716" s="113" t="b">
        <v>0</v>
      </c>
      <c r="G1716" s="113" t="b">
        <v>0</v>
      </c>
    </row>
    <row r="1717" spans="1:7" ht="15">
      <c r="A1717" s="115" t="s">
        <v>394</v>
      </c>
      <c r="B1717" s="113">
        <v>2</v>
      </c>
      <c r="C1717" s="117">
        <v>0.001361594488860269</v>
      </c>
      <c r="D1717" s="113" t="s">
        <v>345</v>
      </c>
      <c r="E1717" s="113" t="b">
        <v>0</v>
      </c>
      <c r="F1717" s="113" t="b">
        <v>0</v>
      </c>
      <c r="G1717" s="113" t="b">
        <v>0</v>
      </c>
    </row>
    <row r="1718" spans="1:7" ht="15">
      <c r="A1718" s="115" t="s">
        <v>404</v>
      </c>
      <c r="B1718" s="113">
        <v>2</v>
      </c>
      <c r="C1718" s="117">
        <v>0.0008348578385295931</v>
      </c>
      <c r="D1718" s="113" t="s">
        <v>345</v>
      </c>
      <c r="E1718" s="113" t="b">
        <v>0</v>
      </c>
      <c r="F1718" s="113" t="b">
        <v>0</v>
      </c>
      <c r="G1718" s="113" t="b">
        <v>0</v>
      </c>
    </row>
    <row r="1719" spans="1:7" ht="15">
      <c r="A1719" s="115" t="s">
        <v>505</v>
      </c>
      <c r="B1719" s="113">
        <v>2</v>
      </c>
      <c r="C1719" s="117">
        <v>0.0008348578385295931</v>
      </c>
      <c r="D1719" s="113" t="s">
        <v>345</v>
      </c>
      <c r="E1719" s="113" t="b">
        <v>0</v>
      </c>
      <c r="F1719" s="113" t="b">
        <v>0</v>
      </c>
      <c r="G1719" s="113" t="b">
        <v>0</v>
      </c>
    </row>
    <row r="1720" spans="1:7" ht="15">
      <c r="A1720" s="115" t="s">
        <v>418</v>
      </c>
      <c r="B1720" s="113">
        <v>2</v>
      </c>
      <c r="C1720" s="117">
        <v>0.0008348578385295931</v>
      </c>
      <c r="D1720" s="113" t="s">
        <v>345</v>
      </c>
      <c r="E1720" s="113" t="b">
        <v>0</v>
      </c>
      <c r="F1720" s="113" t="b">
        <v>0</v>
      </c>
      <c r="G1720" s="113" t="b">
        <v>0</v>
      </c>
    </row>
    <row r="1721" spans="1:7" ht="15">
      <c r="A1721" s="115" t="s">
        <v>1091</v>
      </c>
      <c r="B1721" s="113">
        <v>2</v>
      </c>
      <c r="C1721" s="117">
        <v>0.0008348578385295931</v>
      </c>
      <c r="D1721" s="113" t="s">
        <v>345</v>
      </c>
      <c r="E1721" s="113" t="b">
        <v>0</v>
      </c>
      <c r="F1721" s="113" t="b">
        <v>0</v>
      </c>
      <c r="G1721" s="113" t="b">
        <v>0</v>
      </c>
    </row>
    <row r="1722" spans="1:7" ht="15">
      <c r="A1722" s="115" t="s">
        <v>539</v>
      </c>
      <c r="B1722" s="113">
        <v>2</v>
      </c>
      <c r="C1722" s="117">
        <v>0.001361594488860269</v>
      </c>
      <c r="D1722" s="113" t="s">
        <v>345</v>
      </c>
      <c r="E1722" s="113" t="b">
        <v>0</v>
      </c>
      <c r="F1722" s="113" t="b">
        <v>0</v>
      </c>
      <c r="G1722" s="113" t="b">
        <v>0</v>
      </c>
    </row>
    <row r="1723" spans="1:7" ht="15">
      <c r="A1723" s="115" t="s">
        <v>566</v>
      </c>
      <c r="B1723" s="113">
        <v>2</v>
      </c>
      <c r="C1723" s="117">
        <v>0.0008348578385295931</v>
      </c>
      <c r="D1723" s="113" t="s">
        <v>345</v>
      </c>
      <c r="E1723" s="113" t="b">
        <v>0</v>
      </c>
      <c r="F1723" s="113" t="b">
        <v>0</v>
      </c>
      <c r="G1723" s="113" t="b">
        <v>0</v>
      </c>
    </row>
    <row r="1724" spans="1:7" ht="15">
      <c r="A1724" s="115" t="s">
        <v>1153</v>
      </c>
      <c r="B1724" s="113">
        <v>2</v>
      </c>
      <c r="C1724" s="117">
        <v>0.001361594488860269</v>
      </c>
      <c r="D1724" s="113" t="s">
        <v>345</v>
      </c>
      <c r="E1724" s="113" t="b">
        <v>0</v>
      </c>
      <c r="F1724" s="113" t="b">
        <v>0</v>
      </c>
      <c r="G1724" s="113" t="b">
        <v>0</v>
      </c>
    </row>
    <row r="1725" spans="1:7" ht="15">
      <c r="A1725" s="115" t="s">
        <v>846</v>
      </c>
      <c r="B1725" s="113">
        <v>2</v>
      </c>
      <c r="C1725" s="117">
        <v>0.001361594488860269</v>
      </c>
      <c r="D1725" s="113" t="s">
        <v>345</v>
      </c>
      <c r="E1725" s="113" t="b">
        <v>0</v>
      </c>
      <c r="F1725" s="113" t="b">
        <v>0</v>
      </c>
      <c r="G1725" s="113" t="b">
        <v>0</v>
      </c>
    </row>
    <row r="1726" spans="1:7" ht="15">
      <c r="A1726" s="115" t="s">
        <v>1154</v>
      </c>
      <c r="B1726" s="113">
        <v>2</v>
      </c>
      <c r="C1726" s="117">
        <v>0.001361594488860269</v>
      </c>
      <c r="D1726" s="113" t="s">
        <v>345</v>
      </c>
      <c r="E1726" s="113" t="b">
        <v>0</v>
      </c>
      <c r="F1726" s="113" t="b">
        <v>0</v>
      </c>
      <c r="G1726" s="113" t="b">
        <v>0</v>
      </c>
    </row>
    <row r="1727" spans="1:7" ht="15">
      <c r="A1727" s="115" t="s">
        <v>691</v>
      </c>
      <c r="B1727" s="113">
        <v>2</v>
      </c>
      <c r="C1727" s="117">
        <v>0.001361594488860269</v>
      </c>
      <c r="D1727" s="113" t="s">
        <v>345</v>
      </c>
      <c r="E1727" s="113" t="b">
        <v>0</v>
      </c>
      <c r="F1727" s="113" t="b">
        <v>0</v>
      </c>
      <c r="G1727" s="113" t="b">
        <v>0</v>
      </c>
    </row>
    <row r="1728" spans="1:7" ht="15">
      <c r="A1728" s="115" t="s">
        <v>1082</v>
      </c>
      <c r="B1728" s="113">
        <v>2</v>
      </c>
      <c r="C1728" s="117">
        <v>0.0008348578385295931</v>
      </c>
      <c r="D1728" s="113" t="s">
        <v>345</v>
      </c>
      <c r="E1728" s="113" t="b">
        <v>0</v>
      </c>
      <c r="F1728" s="113" t="b">
        <v>0</v>
      </c>
      <c r="G1728" s="113" t="b">
        <v>0</v>
      </c>
    </row>
    <row r="1729" spans="1:7" ht="15">
      <c r="A1729" s="115" t="s">
        <v>847</v>
      </c>
      <c r="B1729" s="113">
        <v>2</v>
      </c>
      <c r="C1729" s="117">
        <v>0.001361594488860269</v>
      </c>
      <c r="D1729" s="113" t="s">
        <v>345</v>
      </c>
      <c r="E1729" s="113" t="b">
        <v>0</v>
      </c>
      <c r="F1729" s="113" t="b">
        <v>0</v>
      </c>
      <c r="G1729" s="113" t="b">
        <v>0</v>
      </c>
    </row>
    <row r="1730" spans="1:7" ht="15">
      <c r="A1730" s="115" t="s">
        <v>540</v>
      </c>
      <c r="B1730" s="113">
        <v>2</v>
      </c>
      <c r="C1730" s="117">
        <v>0.001361594488860269</v>
      </c>
      <c r="D1730" s="113" t="s">
        <v>345</v>
      </c>
      <c r="E1730" s="113" t="b">
        <v>0</v>
      </c>
      <c r="F1730" s="113" t="b">
        <v>0</v>
      </c>
      <c r="G1730" s="113" t="b">
        <v>0</v>
      </c>
    </row>
    <row r="1731" spans="1:7" ht="15">
      <c r="A1731" s="115" t="s">
        <v>405</v>
      </c>
      <c r="B1731" s="113">
        <v>2</v>
      </c>
      <c r="C1731" s="117">
        <v>0.0008348578385295931</v>
      </c>
      <c r="D1731" s="113" t="s">
        <v>345</v>
      </c>
      <c r="E1731" s="113" t="b">
        <v>0</v>
      </c>
      <c r="F1731" s="113" t="b">
        <v>0</v>
      </c>
      <c r="G1731" s="113" t="b">
        <v>0</v>
      </c>
    </row>
    <row r="1732" spans="1:7" ht="15">
      <c r="A1732" s="115" t="s">
        <v>1156</v>
      </c>
      <c r="B1732" s="113">
        <v>2</v>
      </c>
      <c r="C1732" s="117">
        <v>0.001361594488860269</v>
      </c>
      <c r="D1732" s="113" t="s">
        <v>345</v>
      </c>
      <c r="E1732" s="113" t="b">
        <v>0</v>
      </c>
      <c r="F1732" s="113" t="b">
        <v>0</v>
      </c>
      <c r="G1732" s="113" t="b">
        <v>0</v>
      </c>
    </row>
    <row r="1733" spans="1:7" ht="15">
      <c r="A1733" s="115" t="s">
        <v>1158</v>
      </c>
      <c r="B1733" s="113">
        <v>2</v>
      </c>
      <c r="C1733" s="117">
        <v>0.001361594488860269</v>
      </c>
      <c r="D1733" s="113" t="s">
        <v>345</v>
      </c>
      <c r="E1733" s="113" t="b">
        <v>0</v>
      </c>
      <c r="F1733" s="113" t="b">
        <v>0</v>
      </c>
      <c r="G1733" s="113" t="b">
        <v>0</v>
      </c>
    </row>
    <row r="1734" spans="1:7" ht="15">
      <c r="A1734" s="115" t="s">
        <v>828</v>
      </c>
      <c r="B1734" s="113">
        <v>2</v>
      </c>
      <c r="C1734" s="117">
        <v>0.001361594488860269</v>
      </c>
      <c r="D1734" s="113" t="s">
        <v>345</v>
      </c>
      <c r="E1734" s="113" t="b">
        <v>0</v>
      </c>
      <c r="F1734" s="113" t="b">
        <v>1</v>
      </c>
      <c r="G1734" s="113" t="b">
        <v>0</v>
      </c>
    </row>
    <row r="1735" spans="1:7" ht="15">
      <c r="A1735" s="115" t="s">
        <v>446</v>
      </c>
      <c r="B1735" s="113">
        <v>2</v>
      </c>
      <c r="C1735" s="117">
        <v>0.001361594488860269</v>
      </c>
      <c r="D1735" s="113" t="s">
        <v>345</v>
      </c>
      <c r="E1735" s="113" t="b">
        <v>0</v>
      </c>
      <c r="F1735" s="113" t="b">
        <v>0</v>
      </c>
      <c r="G1735" s="113" t="b">
        <v>0</v>
      </c>
    </row>
    <row r="1736" spans="1:7" ht="15">
      <c r="A1736" s="115" t="s">
        <v>1162</v>
      </c>
      <c r="B1736" s="113">
        <v>2</v>
      </c>
      <c r="C1736" s="117">
        <v>0.001361594488860269</v>
      </c>
      <c r="D1736" s="113" t="s">
        <v>345</v>
      </c>
      <c r="E1736" s="113" t="b">
        <v>0</v>
      </c>
      <c r="F1736" s="113" t="b">
        <v>0</v>
      </c>
      <c r="G1736" s="113" t="b">
        <v>0</v>
      </c>
    </row>
    <row r="1737" spans="1:7" ht="15">
      <c r="A1737" s="115" t="s">
        <v>401</v>
      </c>
      <c r="B1737" s="113">
        <v>2</v>
      </c>
      <c r="C1737" s="117">
        <v>0.0008348578385295931</v>
      </c>
      <c r="D1737" s="113" t="s">
        <v>345</v>
      </c>
      <c r="E1737" s="113" t="b">
        <v>0</v>
      </c>
      <c r="F1737" s="113" t="b">
        <v>0</v>
      </c>
      <c r="G1737" s="113" t="b">
        <v>0</v>
      </c>
    </row>
    <row r="1738" spans="1:7" ht="15">
      <c r="A1738" s="115" t="s">
        <v>848</v>
      </c>
      <c r="B1738" s="113">
        <v>2</v>
      </c>
      <c r="C1738" s="117">
        <v>0.001361594488860269</v>
      </c>
      <c r="D1738" s="113" t="s">
        <v>345</v>
      </c>
      <c r="E1738" s="113" t="b">
        <v>0</v>
      </c>
      <c r="F1738" s="113" t="b">
        <v>0</v>
      </c>
      <c r="G1738" s="113" t="b">
        <v>0</v>
      </c>
    </row>
    <row r="1739" spans="1:7" ht="15">
      <c r="A1739" s="115" t="s">
        <v>694</v>
      </c>
      <c r="B1739" s="113">
        <v>2</v>
      </c>
      <c r="C1739" s="117">
        <v>0.001361594488860269</v>
      </c>
      <c r="D1739" s="113" t="s">
        <v>345</v>
      </c>
      <c r="E1739" s="113" t="b">
        <v>0</v>
      </c>
      <c r="F1739" s="113" t="b">
        <v>0</v>
      </c>
      <c r="G1739" s="113" t="b">
        <v>0</v>
      </c>
    </row>
    <row r="1740" spans="1:7" ht="15">
      <c r="A1740" s="115" t="s">
        <v>441</v>
      </c>
      <c r="B1740" s="113">
        <v>2</v>
      </c>
      <c r="C1740" s="117">
        <v>0.0008348578385295931</v>
      </c>
      <c r="D1740" s="113" t="s">
        <v>345</v>
      </c>
      <c r="E1740" s="113" t="b">
        <v>0</v>
      </c>
      <c r="F1740" s="113" t="b">
        <v>0</v>
      </c>
      <c r="G1740" s="113" t="b">
        <v>0</v>
      </c>
    </row>
    <row r="1741" spans="1:7" ht="15">
      <c r="A1741" s="115" t="s">
        <v>476</v>
      </c>
      <c r="B1741" s="113">
        <v>2</v>
      </c>
      <c r="C1741" s="117">
        <v>0.0008348578385295931</v>
      </c>
      <c r="D1741" s="113" t="s">
        <v>345</v>
      </c>
      <c r="E1741" s="113" t="b">
        <v>0</v>
      </c>
      <c r="F1741" s="113" t="b">
        <v>0</v>
      </c>
      <c r="G1741" s="113" t="b">
        <v>0</v>
      </c>
    </row>
    <row r="1742" spans="1:7" ht="15">
      <c r="A1742" s="115" t="s">
        <v>437</v>
      </c>
      <c r="B1742" s="113">
        <v>2</v>
      </c>
      <c r="C1742" s="117">
        <v>0.0008348578385295931</v>
      </c>
      <c r="D1742" s="113" t="s">
        <v>345</v>
      </c>
      <c r="E1742" s="113" t="b">
        <v>0</v>
      </c>
      <c r="F1742" s="113" t="b">
        <v>0</v>
      </c>
      <c r="G1742" s="113" t="b">
        <v>0</v>
      </c>
    </row>
    <row r="1743" spans="1:7" ht="15">
      <c r="A1743" s="115" t="s">
        <v>852</v>
      </c>
      <c r="B1743" s="113">
        <v>2</v>
      </c>
      <c r="C1743" s="117">
        <v>0.001361594488860269</v>
      </c>
      <c r="D1743" s="113" t="s">
        <v>345</v>
      </c>
      <c r="E1743" s="113" t="b">
        <v>0</v>
      </c>
      <c r="F1743" s="113" t="b">
        <v>1</v>
      </c>
      <c r="G1743" s="113" t="b">
        <v>0</v>
      </c>
    </row>
    <row r="1744" spans="1:7" ht="15">
      <c r="A1744" s="115" t="s">
        <v>642</v>
      </c>
      <c r="B1744" s="113">
        <v>2</v>
      </c>
      <c r="C1744" s="117">
        <v>0.001361594488860269</v>
      </c>
      <c r="D1744" s="113" t="s">
        <v>345</v>
      </c>
      <c r="E1744" s="113" t="b">
        <v>0</v>
      </c>
      <c r="F1744" s="113" t="b">
        <v>0</v>
      </c>
      <c r="G1744" s="113" t="b">
        <v>0</v>
      </c>
    </row>
    <row r="1745" spans="1:7" ht="15">
      <c r="A1745" s="115" t="s">
        <v>1120</v>
      </c>
      <c r="B1745" s="113">
        <v>2</v>
      </c>
      <c r="C1745" s="117">
        <v>0.001361594488860269</v>
      </c>
      <c r="D1745" s="113" t="s">
        <v>345</v>
      </c>
      <c r="E1745" s="113" t="b">
        <v>0</v>
      </c>
      <c r="F1745" s="113" t="b">
        <v>0</v>
      </c>
      <c r="G1745" s="113" t="b">
        <v>0</v>
      </c>
    </row>
    <row r="1746" spans="1:7" ht="15">
      <c r="A1746" s="115" t="s">
        <v>1121</v>
      </c>
      <c r="B1746" s="113">
        <v>2</v>
      </c>
      <c r="C1746" s="117">
        <v>0.001361594488860269</v>
      </c>
      <c r="D1746" s="113" t="s">
        <v>345</v>
      </c>
      <c r="E1746" s="113" t="b">
        <v>0</v>
      </c>
      <c r="F1746" s="113" t="b">
        <v>0</v>
      </c>
      <c r="G1746" s="113" t="b">
        <v>0</v>
      </c>
    </row>
    <row r="1747" spans="1:7" ht="15">
      <c r="A1747" s="115" t="s">
        <v>1122</v>
      </c>
      <c r="B1747" s="113">
        <v>2</v>
      </c>
      <c r="C1747" s="117">
        <v>0.001361594488860269</v>
      </c>
      <c r="D1747" s="113" t="s">
        <v>345</v>
      </c>
      <c r="E1747" s="113" t="b">
        <v>0</v>
      </c>
      <c r="F1747" s="113" t="b">
        <v>0</v>
      </c>
      <c r="G1747" s="113" t="b">
        <v>0</v>
      </c>
    </row>
    <row r="1748" spans="1:7" ht="15">
      <c r="A1748" s="115" t="s">
        <v>1123</v>
      </c>
      <c r="B1748" s="113">
        <v>2</v>
      </c>
      <c r="C1748" s="117">
        <v>0.001361594488860269</v>
      </c>
      <c r="D1748" s="113" t="s">
        <v>345</v>
      </c>
      <c r="E1748" s="113" t="b">
        <v>0</v>
      </c>
      <c r="F1748" s="113" t="b">
        <v>0</v>
      </c>
      <c r="G1748" s="113" t="b">
        <v>0</v>
      </c>
    </row>
    <row r="1749" spans="1:7" ht="15">
      <c r="A1749" s="115" t="s">
        <v>1124</v>
      </c>
      <c r="B1749" s="113">
        <v>2</v>
      </c>
      <c r="C1749" s="117">
        <v>0.001361594488860269</v>
      </c>
      <c r="D1749" s="113" t="s">
        <v>345</v>
      </c>
      <c r="E1749" s="113" t="b">
        <v>0</v>
      </c>
      <c r="F1749" s="113" t="b">
        <v>0</v>
      </c>
      <c r="G1749" s="113" t="b">
        <v>0</v>
      </c>
    </row>
    <row r="1750" spans="1:7" ht="15">
      <c r="A1750" s="115" t="s">
        <v>592</v>
      </c>
      <c r="B1750" s="113">
        <v>2</v>
      </c>
      <c r="C1750" s="117">
        <v>0.001361594488860269</v>
      </c>
      <c r="D1750" s="113" t="s">
        <v>345</v>
      </c>
      <c r="E1750" s="113" t="b">
        <v>0</v>
      </c>
      <c r="F1750" s="113" t="b">
        <v>1</v>
      </c>
      <c r="G1750" s="113" t="b">
        <v>0</v>
      </c>
    </row>
    <row r="1751" spans="1:7" ht="15">
      <c r="A1751" s="115" t="s">
        <v>680</v>
      </c>
      <c r="B1751" s="113">
        <v>2</v>
      </c>
      <c r="C1751" s="117">
        <v>0.001361594488860269</v>
      </c>
      <c r="D1751" s="113" t="s">
        <v>345</v>
      </c>
      <c r="E1751" s="113" t="b">
        <v>0</v>
      </c>
      <c r="F1751" s="113" t="b">
        <v>0</v>
      </c>
      <c r="G1751" s="113" t="b">
        <v>0</v>
      </c>
    </row>
    <row r="1752" spans="1:7" ht="15">
      <c r="A1752" s="115" t="s">
        <v>474</v>
      </c>
      <c r="B1752" s="113">
        <v>2</v>
      </c>
      <c r="C1752" s="117">
        <v>0.0008348578385295931</v>
      </c>
      <c r="D1752" s="113" t="s">
        <v>345</v>
      </c>
      <c r="E1752" s="113" t="b">
        <v>0</v>
      </c>
      <c r="F1752" s="113" t="b">
        <v>0</v>
      </c>
      <c r="G1752" s="113" t="b">
        <v>0</v>
      </c>
    </row>
    <row r="1753" spans="1:7" ht="15">
      <c r="A1753" s="115" t="s">
        <v>448</v>
      </c>
      <c r="B1753" s="113">
        <v>2</v>
      </c>
      <c r="C1753" s="117">
        <v>0.0008348578385295931</v>
      </c>
      <c r="D1753" s="113" t="s">
        <v>345</v>
      </c>
      <c r="E1753" s="113" t="b">
        <v>0</v>
      </c>
      <c r="F1753" s="113" t="b">
        <v>0</v>
      </c>
      <c r="G1753" s="113" t="b">
        <v>0</v>
      </c>
    </row>
    <row r="1754" spans="1:7" ht="15">
      <c r="A1754" s="115" t="s">
        <v>636</v>
      </c>
      <c r="B1754" s="113">
        <v>2</v>
      </c>
      <c r="C1754" s="117">
        <v>0.001361594488860269</v>
      </c>
      <c r="D1754" s="113" t="s">
        <v>345</v>
      </c>
      <c r="E1754" s="113" t="b">
        <v>0</v>
      </c>
      <c r="F1754" s="113" t="b">
        <v>0</v>
      </c>
      <c r="G1754" s="113" t="b">
        <v>0</v>
      </c>
    </row>
    <row r="1755" spans="1:7" ht="15">
      <c r="A1755" s="115" t="s">
        <v>371</v>
      </c>
      <c r="B1755" s="113">
        <v>2</v>
      </c>
      <c r="C1755" s="117">
        <v>0.0008348578385295931</v>
      </c>
      <c r="D1755" s="113" t="s">
        <v>345</v>
      </c>
      <c r="E1755" s="113" t="b">
        <v>0</v>
      </c>
      <c r="F1755" s="113" t="b">
        <v>0</v>
      </c>
      <c r="G1755" s="113" t="b">
        <v>0</v>
      </c>
    </row>
    <row r="1756" spans="1:7" ht="15">
      <c r="A1756" s="115" t="s">
        <v>1130</v>
      </c>
      <c r="B1756" s="113">
        <v>2</v>
      </c>
      <c r="C1756" s="117">
        <v>0.001361594488860269</v>
      </c>
      <c r="D1756" s="113" t="s">
        <v>345</v>
      </c>
      <c r="E1756" s="113" t="b">
        <v>0</v>
      </c>
      <c r="F1756" s="113" t="b">
        <v>0</v>
      </c>
      <c r="G1756" s="113" t="b">
        <v>0</v>
      </c>
    </row>
    <row r="1757" spans="1:7" ht="15">
      <c r="A1757" s="115" t="s">
        <v>571</v>
      </c>
      <c r="B1757" s="113">
        <v>2</v>
      </c>
      <c r="C1757" s="117">
        <v>0.001361594488860269</v>
      </c>
      <c r="D1757" s="113" t="s">
        <v>345</v>
      </c>
      <c r="E1757" s="113" t="b">
        <v>0</v>
      </c>
      <c r="F1757" s="113" t="b">
        <v>0</v>
      </c>
      <c r="G1757" s="113" t="b">
        <v>0</v>
      </c>
    </row>
    <row r="1758" spans="1:7" ht="15">
      <c r="A1758" s="115" t="s">
        <v>1131</v>
      </c>
      <c r="B1758" s="113">
        <v>2</v>
      </c>
      <c r="C1758" s="117">
        <v>0.001361594488860269</v>
      </c>
      <c r="D1758" s="113" t="s">
        <v>345</v>
      </c>
      <c r="E1758" s="113" t="b">
        <v>0</v>
      </c>
      <c r="F1758" s="113" t="b">
        <v>0</v>
      </c>
      <c r="G1758" s="113" t="b">
        <v>0</v>
      </c>
    </row>
    <row r="1759" spans="1:7" ht="15">
      <c r="A1759" s="115" t="s">
        <v>1132</v>
      </c>
      <c r="B1759" s="113">
        <v>2</v>
      </c>
      <c r="C1759" s="117">
        <v>0.001361594488860269</v>
      </c>
      <c r="D1759" s="113" t="s">
        <v>345</v>
      </c>
      <c r="E1759" s="113" t="b">
        <v>0</v>
      </c>
      <c r="F1759" s="113" t="b">
        <v>0</v>
      </c>
      <c r="G1759" s="113" t="b">
        <v>0</v>
      </c>
    </row>
    <row r="1760" spans="1:7" ht="15">
      <c r="A1760" s="115" t="s">
        <v>411</v>
      </c>
      <c r="B1760" s="113">
        <v>2</v>
      </c>
      <c r="C1760" s="117">
        <v>0.0008348578385295931</v>
      </c>
      <c r="D1760" s="113" t="s">
        <v>345</v>
      </c>
      <c r="E1760" s="113" t="b">
        <v>0</v>
      </c>
      <c r="F1760" s="113" t="b">
        <v>0</v>
      </c>
      <c r="G1760" s="113" t="b">
        <v>0</v>
      </c>
    </row>
    <row r="1761" spans="1:7" ht="15">
      <c r="A1761" s="115" t="s">
        <v>1134</v>
      </c>
      <c r="B1761" s="113">
        <v>2</v>
      </c>
      <c r="C1761" s="117">
        <v>0.001361594488860269</v>
      </c>
      <c r="D1761" s="113" t="s">
        <v>345</v>
      </c>
      <c r="E1761" s="113" t="b">
        <v>0</v>
      </c>
      <c r="F1761" s="113" t="b">
        <v>0</v>
      </c>
      <c r="G1761" s="113" t="b">
        <v>0</v>
      </c>
    </row>
    <row r="1762" spans="1:7" ht="15">
      <c r="A1762" s="115" t="s">
        <v>648</v>
      </c>
      <c r="B1762" s="113">
        <v>2</v>
      </c>
      <c r="C1762" s="117">
        <v>0.001361594488860269</v>
      </c>
      <c r="D1762" s="113" t="s">
        <v>345</v>
      </c>
      <c r="E1762" s="113" t="b">
        <v>0</v>
      </c>
      <c r="F1762" s="113" t="b">
        <v>0</v>
      </c>
      <c r="G1762" s="113" t="b">
        <v>0</v>
      </c>
    </row>
    <row r="1763" spans="1:7" ht="15">
      <c r="A1763" s="115" t="s">
        <v>552</v>
      </c>
      <c r="B1763" s="113">
        <v>2</v>
      </c>
      <c r="C1763" s="117">
        <v>0.0008348578385295931</v>
      </c>
      <c r="D1763" s="113" t="s">
        <v>345</v>
      </c>
      <c r="E1763" s="113" t="b">
        <v>0</v>
      </c>
      <c r="F1763" s="113" t="b">
        <v>0</v>
      </c>
      <c r="G1763" s="113" t="b">
        <v>0</v>
      </c>
    </row>
    <row r="1764" spans="1:7" ht="15">
      <c r="A1764" s="115" t="s">
        <v>388</v>
      </c>
      <c r="B1764" s="113">
        <v>2</v>
      </c>
      <c r="C1764" s="117">
        <v>0.001361594488860269</v>
      </c>
      <c r="D1764" s="113" t="s">
        <v>345</v>
      </c>
      <c r="E1764" s="113" t="b">
        <v>0</v>
      </c>
      <c r="F1764" s="113" t="b">
        <v>0</v>
      </c>
      <c r="G1764" s="113" t="b">
        <v>0</v>
      </c>
    </row>
    <row r="1765" spans="1:7" ht="15">
      <c r="A1765" s="115" t="s">
        <v>451</v>
      </c>
      <c r="B1765" s="113">
        <v>2</v>
      </c>
      <c r="C1765" s="117">
        <v>0.001361594488860269</v>
      </c>
      <c r="D1765" s="113" t="s">
        <v>345</v>
      </c>
      <c r="E1765" s="113" t="b">
        <v>0</v>
      </c>
      <c r="F1765" s="113" t="b">
        <v>0</v>
      </c>
      <c r="G1765" s="113" t="b">
        <v>0</v>
      </c>
    </row>
    <row r="1766" spans="1:7" ht="15">
      <c r="A1766" s="115" t="s">
        <v>434</v>
      </c>
      <c r="B1766" s="113">
        <v>2</v>
      </c>
      <c r="C1766" s="117">
        <v>0.001361594488860269</v>
      </c>
      <c r="D1766" s="113" t="s">
        <v>345</v>
      </c>
      <c r="E1766" s="113" t="b">
        <v>0</v>
      </c>
      <c r="F1766" s="113" t="b">
        <v>0</v>
      </c>
      <c r="G1766" s="113" t="b">
        <v>0</v>
      </c>
    </row>
    <row r="1767" spans="1:7" ht="15">
      <c r="A1767" s="115" t="s">
        <v>1140</v>
      </c>
      <c r="B1767" s="113">
        <v>2</v>
      </c>
      <c r="C1767" s="117">
        <v>0.001361594488860269</v>
      </c>
      <c r="D1767" s="113" t="s">
        <v>345</v>
      </c>
      <c r="E1767" s="113" t="b">
        <v>0</v>
      </c>
      <c r="F1767" s="113" t="b">
        <v>1</v>
      </c>
      <c r="G1767" s="113" t="b">
        <v>0</v>
      </c>
    </row>
    <row r="1768" spans="1:7" ht="15">
      <c r="A1768" s="115" t="s">
        <v>1092</v>
      </c>
      <c r="B1768" s="113">
        <v>2</v>
      </c>
      <c r="C1768" s="117">
        <v>0.0008348578385295931</v>
      </c>
      <c r="D1768" s="113" t="s">
        <v>345</v>
      </c>
      <c r="E1768" s="113" t="b">
        <v>0</v>
      </c>
      <c r="F1768" s="113" t="b">
        <v>0</v>
      </c>
      <c r="G1768" s="113" t="b">
        <v>0</v>
      </c>
    </row>
    <row r="1769" spans="1:7" ht="15">
      <c r="A1769" s="115" t="s">
        <v>554</v>
      </c>
      <c r="B1769" s="113">
        <v>2</v>
      </c>
      <c r="C1769" s="117">
        <v>0.0008348578385295931</v>
      </c>
      <c r="D1769" s="113" t="s">
        <v>345</v>
      </c>
      <c r="E1769" s="113" t="b">
        <v>0</v>
      </c>
      <c r="F1769" s="113" t="b">
        <v>0</v>
      </c>
      <c r="G1769" s="113" t="b">
        <v>0</v>
      </c>
    </row>
    <row r="1770" spans="1:7" ht="15">
      <c r="A1770" s="115" t="s">
        <v>1089</v>
      </c>
      <c r="B1770" s="113">
        <v>2</v>
      </c>
      <c r="C1770" s="117">
        <v>0.0008348578385295931</v>
      </c>
      <c r="D1770" s="113" t="s">
        <v>345</v>
      </c>
      <c r="E1770" s="113" t="b">
        <v>0</v>
      </c>
      <c r="F1770" s="113" t="b">
        <v>0</v>
      </c>
      <c r="G1770" s="113" t="b">
        <v>0</v>
      </c>
    </row>
    <row r="1771" spans="1:7" ht="15">
      <c r="A1771" s="115" t="s">
        <v>929</v>
      </c>
      <c r="B1771" s="113">
        <v>2</v>
      </c>
      <c r="C1771" s="117">
        <v>0.0008348578385295931</v>
      </c>
      <c r="D1771" s="113" t="s">
        <v>345</v>
      </c>
      <c r="E1771" s="113" t="b">
        <v>0</v>
      </c>
      <c r="F1771" s="113" t="b">
        <v>0</v>
      </c>
      <c r="G1771" s="113" t="b">
        <v>0</v>
      </c>
    </row>
    <row r="1772" spans="1:7" ht="15">
      <c r="A1772" s="115" t="s">
        <v>686</v>
      </c>
      <c r="B1772" s="113">
        <v>2</v>
      </c>
      <c r="C1772" s="117">
        <v>0.001361594488860269</v>
      </c>
      <c r="D1772" s="113" t="s">
        <v>345</v>
      </c>
      <c r="E1772" s="113" t="b">
        <v>0</v>
      </c>
      <c r="F1772" s="113" t="b">
        <v>0</v>
      </c>
      <c r="G1772" s="113" t="b">
        <v>0</v>
      </c>
    </row>
    <row r="1773" spans="1:7" ht="15">
      <c r="A1773" s="115" t="s">
        <v>482</v>
      </c>
      <c r="B1773" s="113">
        <v>2</v>
      </c>
      <c r="C1773" s="117">
        <v>0.0008348578385295931</v>
      </c>
      <c r="D1773" s="113" t="s">
        <v>345</v>
      </c>
      <c r="E1773" s="113" t="b">
        <v>0</v>
      </c>
      <c r="F1773" s="113" t="b">
        <v>0</v>
      </c>
      <c r="G1773" s="113" t="b">
        <v>0</v>
      </c>
    </row>
    <row r="1774" spans="1:7" ht="15">
      <c r="A1774" s="115" t="s">
        <v>1148</v>
      </c>
      <c r="B1774" s="113">
        <v>2</v>
      </c>
      <c r="C1774" s="117">
        <v>0.001361594488860269</v>
      </c>
      <c r="D1774" s="113" t="s">
        <v>345</v>
      </c>
      <c r="E1774" s="113" t="b">
        <v>0</v>
      </c>
      <c r="F1774" s="113" t="b">
        <v>0</v>
      </c>
      <c r="G1774" s="113" t="b">
        <v>0</v>
      </c>
    </row>
    <row r="1775" spans="1:7" ht="15">
      <c r="A1775" s="115" t="s">
        <v>663</v>
      </c>
      <c r="B1775" s="113">
        <v>2</v>
      </c>
      <c r="C1775" s="117">
        <v>0.0008348578385295931</v>
      </c>
      <c r="D1775" s="113" t="s">
        <v>345</v>
      </c>
      <c r="E1775" s="113" t="b">
        <v>0</v>
      </c>
      <c r="F1775" s="113" t="b">
        <v>0</v>
      </c>
      <c r="G1775" s="113" t="b">
        <v>0</v>
      </c>
    </row>
    <row r="1776" spans="1:7" ht="15">
      <c r="A1776" s="115" t="s">
        <v>811</v>
      </c>
      <c r="B1776" s="113">
        <v>2</v>
      </c>
      <c r="C1776" s="117">
        <v>0.001361594488860269</v>
      </c>
      <c r="D1776" s="113" t="s">
        <v>345</v>
      </c>
      <c r="E1776" s="113" t="b">
        <v>0</v>
      </c>
      <c r="F1776" s="113" t="b">
        <v>0</v>
      </c>
      <c r="G1776" s="113" t="b">
        <v>0</v>
      </c>
    </row>
    <row r="1777" spans="1:7" ht="15">
      <c r="A1777" s="115" t="s">
        <v>531</v>
      </c>
      <c r="B1777" s="113">
        <v>2</v>
      </c>
      <c r="C1777" s="117">
        <v>0.0008348578385295931</v>
      </c>
      <c r="D1777" s="113" t="s">
        <v>345</v>
      </c>
      <c r="E1777" s="113" t="b">
        <v>0</v>
      </c>
      <c r="F1777" s="113" t="b">
        <v>0</v>
      </c>
      <c r="G1777" s="113" t="b">
        <v>0</v>
      </c>
    </row>
    <row r="1778" spans="1:7" ht="15">
      <c r="A1778" s="115" t="s">
        <v>932</v>
      </c>
      <c r="B1778" s="113">
        <v>2</v>
      </c>
      <c r="C1778" s="117">
        <v>0.0008348578385295931</v>
      </c>
      <c r="D1778" s="113" t="s">
        <v>345</v>
      </c>
      <c r="E1778" s="113" t="b">
        <v>0</v>
      </c>
      <c r="F1778" s="113" t="b">
        <v>0</v>
      </c>
      <c r="G1778" s="113" t="b">
        <v>0</v>
      </c>
    </row>
    <row r="1779" spans="1:7" ht="15">
      <c r="A1779" s="115" t="s">
        <v>901</v>
      </c>
      <c r="B1779" s="113">
        <v>2</v>
      </c>
      <c r="C1779" s="117">
        <v>0.0008348578385295931</v>
      </c>
      <c r="D1779" s="113" t="s">
        <v>345</v>
      </c>
      <c r="E1779" s="113" t="b">
        <v>0</v>
      </c>
      <c r="F1779" s="113" t="b">
        <v>0</v>
      </c>
      <c r="G1779" s="113" t="b">
        <v>0</v>
      </c>
    </row>
    <row r="1780" spans="1:7" ht="15">
      <c r="A1780" s="115" t="s">
        <v>741</v>
      </c>
      <c r="B1780" s="113">
        <v>2</v>
      </c>
      <c r="C1780" s="117">
        <v>0.0008348578385295931</v>
      </c>
      <c r="D1780" s="113" t="s">
        <v>345</v>
      </c>
      <c r="E1780" s="113" t="b">
        <v>0</v>
      </c>
      <c r="F1780" s="113" t="b">
        <v>0</v>
      </c>
      <c r="G1780" s="113" t="b">
        <v>0</v>
      </c>
    </row>
    <row r="1781" spans="1:7" ht="15">
      <c r="A1781" s="115" t="s">
        <v>443</v>
      </c>
      <c r="B1781" s="113">
        <v>2</v>
      </c>
      <c r="C1781" s="117">
        <v>0.001361594488860269</v>
      </c>
      <c r="D1781" s="113" t="s">
        <v>345</v>
      </c>
      <c r="E1781" s="113" t="b">
        <v>0</v>
      </c>
      <c r="F1781" s="113" t="b">
        <v>0</v>
      </c>
      <c r="G1781" s="113" t="b">
        <v>0</v>
      </c>
    </row>
    <row r="1782" spans="1:7" ht="15">
      <c r="A1782" s="115" t="s">
        <v>813</v>
      </c>
      <c r="B1782" s="113">
        <v>2</v>
      </c>
      <c r="C1782" s="117">
        <v>0.001361594488860269</v>
      </c>
      <c r="D1782" s="113" t="s">
        <v>345</v>
      </c>
      <c r="E1782" s="113" t="b">
        <v>0</v>
      </c>
      <c r="F1782" s="113" t="b">
        <v>0</v>
      </c>
      <c r="G1782" s="113" t="b">
        <v>0</v>
      </c>
    </row>
    <row r="1783" spans="1:7" ht="15">
      <c r="A1783" s="115" t="s">
        <v>572</v>
      </c>
      <c r="B1783" s="113">
        <v>2</v>
      </c>
      <c r="C1783" s="117">
        <v>0.001361594488860269</v>
      </c>
      <c r="D1783" s="113" t="s">
        <v>345</v>
      </c>
      <c r="E1783" s="113" t="b">
        <v>0</v>
      </c>
      <c r="F1783" s="113" t="b">
        <v>0</v>
      </c>
      <c r="G1783" s="113" t="b">
        <v>0</v>
      </c>
    </row>
    <row r="1784" spans="1:7" ht="15">
      <c r="A1784" s="115" t="s">
        <v>1084</v>
      </c>
      <c r="B1784" s="113">
        <v>2</v>
      </c>
      <c r="C1784" s="117">
        <v>0.001361594488860269</v>
      </c>
      <c r="D1784" s="113" t="s">
        <v>345</v>
      </c>
      <c r="E1784" s="113" t="b">
        <v>0</v>
      </c>
      <c r="F1784" s="113" t="b">
        <v>0</v>
      </c>
      <c r="G1784" s="113" t="b">
        <v>0</v>
      </c>
    </row>
    <row r="1785" spans="1:7" ht="15">
      <c r="A1785" s="115" t="s">
        <v>1085</v>
      </c>
      <c r="B1785" s="113">
        <v>2</v>
      </c>
      <c r="C1785" s="117">
        <v>0.001361594488860269</v>
      </c>
      <c r="D1785" s="113" t="s">
        <v>345</v>
      </c>
      <c r="E1785" s="113" t="b">
        <v>1</v>
      </c>
      <c r="F1785" s="113" t="b">
        <v>0</v>
      </c>
      <c r="G1785" s="113" t="b">
        <v>0</v>
      </c>
    </row>
    <row r="1786" spans="1:7" ht="15">
      <c r="A1786" s="115" t="s">
        <v>583</v>
      </c>
      <c r="B1786" s="113">
        <v>2</v>
      </c>
      <c r="C1786" s="117">
        <v>0.001361594488860269</v>
      </c>
      <c r="D1786" s="113" t="s">
        <v>345</v>
      </c>
      <c r="E1786" s="113" t="b">
        <v>0</v>
      </c>
      <c r="F1786" s="113" t="b">
        <v>0</v>
      </c>
      <c r="G1786" s="113" t="b">
        <v>0</v>
      </c>
    </row>
    <row r="1787" spans="1:7" ht="15">
      <c r="A1787" s="115" t="s">
        <v>729</v>
      </c>
      <c r="B1787" s="113">
        <v>2</v>
      </c>
      <c r="C1787" s="117">
        <v>0.0008348578385295931</v>
      </c>
      <c r="D1787" s="113" t="s">
        <v>345</v>
      </c>
      <c r="E1787" s="113" t="b">
        <v>0</v>
      </c>
      <c r="F1787" s="113" t="b">
        <v>0</v>
      </c>
      <c r="G1787" s="113" t="b">
        <v>0</v>
      </c>
    </row>
    <row r="1788" spans="1:7" ht="15">
      <c r="A1788" s="115" t="s">
        <v>915</v>
      </c>
      <c r="B1788" s="113">
        <v>2</v>
      </c>
      <c r="C1788" s="117">
        <v>0.0008348578385295931</v>
      </c>
      <c r="D1788" s="113" t="s">
        <v>345</v>
      </c>
      <c r="E1788" s="113" t="b">
        <v>0</v>
      </c>
      <c r="F1788" s="113" t="b">
        <v>0</v>
      </c>
      <c r="G1788" s="113" t="b">
        <v>0</v>
      </c>
    </row>
    <row r="1789" spans="1:7" ht="15">
      <c r="A1789" s="115" t="s">
        <v>740</v>
      </c>
      <c r="B1789" s="113">
        <v>2</v>
      </c>
      <c r="C1789" s="117">
        <v>0.0008348578385295931</v>
      </c>
      <c r="D1789" s="113" t="s">
        <v>345</v>
      </c>
      <c r="E1789" s="113" t="b">
        <v>0</v>
      </c>
      <c r="F1789" s="113" t="b">
        <v>0</v>
      </c>
      <c r="G1789" s="113" t="b">
        <v>0</v>
      </c>
    </row>
    <row r="1790" spans="1:7" ht="15">
      <c r="A1790" s="115" t="s">
        <v>616</v>
      </c>
      <c r="B1790" s="113">
        <v>2</v>
      </c>
      <c r="C1790" s="117">
        <v>0.0008348578385295931</v>
      </c>
      <c r="D1790" s="113" t="s">
        <v>345</v>
      </c>
      <c r="E1790" s="113" t="b">
        <v>0</v>
      </c>
      <c r="F1790" s="113" t="b">
        <v>0</v>
      </c>
      <c r="G1790" s="113" t="b">
        <v>0</v>
      </c>
    </row>
    <row r="1791" spans="1:7" ht="15">
      <c r="A1791" s="115" t="s">
        <v>742</v>
      </c>
      <c r="B1791" s="113">
        <v>2</v>
      </c>
      <c r="C1791" s="117">
        <v>0.0008348578385295931</v>
      </c>
      <c r="D1791" s="113" t="s">
        <v>345</v>
      </c>
      <c r="E1791" s="113" t="b">
        <v>0</v>
      </c>
      <c r="F1791" s="113" t="b">
        <v>0</v>
      </c>
      <c r="G1791" s="113" t="b">
        <v>0</v>
      </c>
    </row>
    <row r="1792" spans="1:7" ht="15">
      <c r="A1792" s="115" t="s">
        <v>737</v>
      </c>
      <c r="B1792" s="113">
        <v>2</v>
      </c>
      <c r="C1792" s="117">
        <v>0.0008348578385295931</v>
      </c>
      <c r="D1792" s="113" t="s">
        <v>345</v>
      </c>
      <c r="E1792" s="113" t="b">
        <v>0</v>
      </c>
      <c r="F1792" s="113" t="b">
        <v>0</v>
      </c>
      <c r="G1792" s="113" t="b">
        <v>0</v>
      </c>
    </row>
    <row r="1793" spans="1:7" ht="15">
      <c r="A1793" s="115" t="s">
        <v>730</v>
      </c>
      <c r="B1793" s="113">
        <v>2</v>
      </c>
      <c r="C1793" s="117">
        <v>0.0008348578385295931</v>
      </c>
      <c r="D1793" s="113" t="s">
        <v>345</v>
      </c>
      <c r="E1793" s="113" t="b">
        <v>0</v>
      </c>
      <c r="F1793" s="113" t="b">
        <v>0</v>
      </c>
      <c r="G1793" s="113" t="b">
        <v>0</v>
      </c>
    </row>
    <row r="1794" spans="1:7" ht="15">
      <c r="A1794" s="115" t="s">
        <v>613</v>
      </c>
      <c r="B1794" s="113">
        <v>2</v>
      </c>
      <c r="C1794" s="117">
        <v>0.0008348578385295931</v>
      </c>
      <c r="D1794" s="113" t="s">
        <v>345</v>
      </c>
      <c r="E1794" s="113" t="b">
        <v>0</v>
      </c>
      <c r="F1794" s="113" t="b">
        <v>0</v>
      </c>
      <c r="G1794" s="113" t="b">
        <v>0</v>
      </c>
    </row>
    <row r="1795" spans="1:7" ht="15">
      <c r="A1795" s="115" t="s">
        <v>906</v>
      </c>
      <c r="B1795" s="113">
        <v>2</v>
      </c>
      <c r="C1795" s="117">
        <v>0.0008348578385295931</v>
      </c>
      <c r="D1795" s="113" t="s">
        <v>345</v>
      </c>
      <c r="E1795" s="113" t="b">
        <v>0</v>
      </c>
      <c r="F1795" s="113" t="b">
        <v>0</v>
      </c>
      <c r="G1795" s="113" t="b">
        <v>0</v>
      </c>
    </row>
    <row r="1796" spans="1:7" ht="15">
      <c r="A1796" s="115" t="s">
        <v>914</v>
      </c>
      <c r="B1796" s="113">
        <v>2</v>
      </c>
      <c r="C1796" s="117">
        <v>0.001361594488860269</v>
      </c>
      <c r="D1796" s="113" t="s">
        <v>345</v>
      </c>
      <c r="E1796" s="113" t="b">
        <v>0</v>
      </c>
      <c r="F1796" s="113" t="b">
        <v>0</v>
      </c>
      <c r="G1796" s="113" t="b">
        <v>0</v>
      </c>
    </row>
    <row r="1797" spans="1:7" ht="15">
      <c r="A1797" s="115" t="s">
        <v>727</v>
      </c>
      <c r="B1797" s="113">
        <v>2</v>
      </c>
      <c r="C1797" s="117">
        <v>0.001361594488860269</v>
      </c>
      <c r="D1797" s="113" t="s">
        <v>345</v>
      </c>
      <c r="E1797" s="113" t="b">
        <v>0</v>
      </c>
      <c r="F1797" s="113" t="b">
        <v>0</v>
      </c>
      <c r="G1797" s="113" t="b">
        <v>0</v>
      </c>
    </row>
    <row r="1798" spans="1:7" ht="15">
      <c r="A1798" s="115" t="s">
        <v>392</v>
      </c>
      <c r="B1798" s="113">
        <v>2</v>
      </c>
      <c r="C1798" s="117">
        <v>0.001361594488860269</v>
      </c>
      <c r="D1798" s="113" t="s">
        <v>345</v>
      </c>
      <c r="E1798" s="113" t="b">
        <v>0</v>
      </c>
      <c r="F1798" s="113" t="b">
        <v>0</v>
      </c>
      <c r="G1798" s="113" t="b">
        <v>0</v>
      </c>
    </row>
    <row r="1799" spans="1:7" ht="15">
      <c r="A1799" s="115" t="s">
        <v>919</v>
      </c>
      <c r="B1799" s="113">
        <v>2</v>
      </c>
      <c r="C1799" s="117">
        <v>0.001361594488860269</v>
      </c>
      <c r="D1799" s="113" t="s">
        <v>345</v>
      </c>
      <c r="E1799" s="113" t="b">
        <v>0</v>
      </c>
      <c r="F1799" s="113" t="b">
        <v>0</v>
      </c>
      <c r="G1799" s="113" t="b">
        <v>0</v>
      </c>
    </row>
    <row r="1800" spans="1:7" ht="15">
      <c r="A1800" s="115" t="s">
        <v>731</v>
      </c>
      <c r="B1800" s="113">
        <v>2</v>
      </c>
      <c r="C1800" s="117">
        <v>0.001361594488860269</v>
      </c>
      <c r="D1800" s="113" t="s">
        <v>345</v>
      </c>
      <c r="E1800" s="113" t="b">
        <v>0</v>
      </c>
      <c r="F1800" s="113" t="b">
        <v>0</v>
      </c>
      <c r="G1800" s="113" t="b">
        <v>0</v>
      </c>
    </row>
    <row r="1801" spans="1:7" ht="15">
      <c r="A1801" s="115" t="s">
        <v>487</v>
      </c>
      <c r="B1801" s="113">
        <v>2</v>
      </c>
      <c r="C1801" s="117">
        <v>0.001361594488860269</v>
      </c>
      <c r="D1801" s="113" t="s">
        <v>345</v>
      </c>
      <c r="E1801" s="113" t="b">
        <v>0</v>
      </c>
      <c r="F1801" s="113" t="b">
        <v>0</v>
      </c>
      <c r="G1801" s="113" t="b">
        <v>0</v>
      </c>
    </row>
    <row r="1802" spans="1:7" ht="15">
      <c r="A1802" s="115" t="s">
        <v>733</v>
      </c>
      <c r="B1802" s="113">
        <v>2</v>
      </c>
      <c r="C1802" s="117">
        <v>0.001361594488860269</v>
      </c>
      <c r="D1802" s="113" t="s">
        <v>345</v>
      </c>
      <c r="E1802" s="113" t="b">
        <v>0</v>
      </c>
      <c r="F1802" s="113" t="b">
        <v>0</v>
      </c>
      <c r="G1802" s="113" t="b">
        <v>0</v>
      </c>
    </row>
    <row r="1803" spans="1:7" ht="15">
      <c r="A1803" s="115" t="s">
        <v>396</v>
      </c>
      <c r="B1803" s="113">
        <v>2</v>
      </c>
      <c r="C1803" s="117">
        <v>0.0008348578385295931</v>
      </c>
      <c r="D1803" s="113" t="s">
        <v>345</v>
      </c>
      <c r="E1803" s="113" t="b">
        <v>0</v>
      </c>
      <c r="F1803" s="113" t="b">
        <v>0</v>
      </c>
      <c r="G1803" s="113" t="b">
        <v>0</v>
      </c>
    </row>
    <row r="1804" spans="1:7" ht="15">
      <c r="A1804" s="115" t="s">
        <v>725</v>
      </c>
      <c r="B1804" s="113">
        <v>2</v>
      </c>
      <c r="C1804" s="117">
        <v>0.0008348578385295931</v>
      </c>
      <c r="D1804" s="113" t="s">
        <v>345</v>
      </c>
      <c r="E1804" s="113" t="b">
        <v>0</v>
      </c>
      <c r="F1804" s="113" t="b">
        <v>0</v>
      </c>
      <c r="G1804" s="113" t="b">
        <v>0</v>
      </c>
    </row>
    <row r="1805" spans="1:7" ht="15">
      <c r="A1805" s="115" t="s">
        <v>611</v>
      </c>
      <c r="B1805" s="113">
        <v>2</v>
      </c>
      <c r="C1805" s="117">
        <v>0.001361594488860269</v>
      </c>
      <c r="D1805" s="113" t="s">
        <v>345</v>
      </c>
      <c r="E1805" s="113" t="b">
        <v>0</v>
      </c>
      <c r="F1805" s="113" t="b">
        <v>0</v>
      </c>
      <c r="G1805" s="113" t="b">
        <v>0</v>
      </c>
    </row>
    <row r="1806" spans="1:7" ht="15">
      <c r="A1806" s="115" t="s">
        <v>551</v>
      </c>
      <c r="B1806" s="113">
        <v>2</v>
      </c>
      <c r="C1806" s="117">
        <v>0.0008348578385295931</v>
      </c>
      <c r="D1806" s="113" t="s">
        <v>345</v>
      </c>
      <c r="E1806" s="113" t="b">
        <v>0</v>
      </c>
      <c r="F1806" s="113" t="b">
        <v>0</v>
      </c>
      <c r="G1806" s="113" t="b">
        <v>0</v>
      </c>
    </row>
    <row r="1807" spans="1:7" ht="15">
      <c r="A1807" s="115" t="s">
        <v>718</v>
      </c>
      <c r="B1807" s="113">
        <v>2</v>
      </c>
      <c r="C1807" s="117">
        <v>0.0008348578385295931</v>
      </c>
      <c r="D1807" s="113" t="s">
        <v>345</v>
      </c>
      <c r="E1807" s="113" t="b">
        <v>0</v>
      </c>
      <c r="F1807" s="113" t="b">
        <v>1</v>
      </c>
      <c r="G1807" s="113" t="b">
        <v>0</v>
      </c>
    </row>
    <row r="1808" spans="1:7" ht="15">
      <c r="A1808" s="115" t="s">
        <v>723</v>
      </c>
      <c r="B1808" s="113">
        <v>2</v>
      </c>
      <c r="C1808" s="117">
        <v>0.0008348578385295931</v>
      </c>
      <c r="D1808" s="113" t="s">
        <v>345</v>
      </c>
      <c r="E1808" s="113" t="b">
        <v>0</v>
      </c>
      <c r="F1808" s="113" t="b">
        <v>0</v>
      </c>
      <c r="G1808" s="113" t="b">
        <v>0</v>
      </c>
    </row>
    <row r="1809" spans="1:7" ht="15">
      <c r="A1809" s="115" t="s">
        <v>726</v>
      </c>
      <c r="B1809" s="113">
        <v>2</v>
      </c>
      <c r="C1809" s="117">
        <v>0.0008348578385295931</v>
      </c>
      <c r="D1809" s="113" t="s">
        <v>345</v>
      </c>
      <c r="E1809" s="113" t="b">
        <v>0</v>
      </c>
      <c r="F1809" s="113" t="b">
        <v>0</v>
      </c>
      <c r="G1809" s="113" t="b">
        <v>0</v>
      </c>
    </row>
    <row r="1810" spans="1:7" ht="15">
      <c r="A1810" s="115" t="s">
        <v>898</v>
      </c>
      <c r="B1810" s="113">
        <v>2</v>
      </c>
      <c r="C1810" s="117">
        <v>0.001361594488860269</v>
      </c>
      <c r="D1810" s="113" t="s">
        <v>345</v>
      </c>
      <c r="E1810" s="113" t="b">
        <v>0</v>
      </c>
      <c r="F1810" s="113" t="b">
        <v>0</v>
      </c>
      <c r="G1810" s="113" t="b">
        <v>0</v>
      </c>
    </row>
    <row r="1811" spans="1:7" ht="15">
      <c r="A1811" s="115" t="s">
        <v>376</v>
      </c>
      <c r="B1811" s="113">
        <v>2</v>
      </c>
      <c r="C1811" s="117">
        <v>0.001361594488860269</v>
      </c>
      <c r="D1811" s="113" t="s">
        <v>345</v>
      </c>
      <c r="E1811" s="113" t="b">
        <v>0</v>
      </c>
      <c r="F1811" s="113" t="b">
        <v>0</v>
      </c>
      <c r="G1811" s="113" t="b">
        <v>0</v>
      </c>
    </row>
    <row r="1812" spans="1:7" ht="15">
      <c r="A1812" s="115" t="s">
        <v>905</v>
      </c>
      <c r="B1812" s="113">
        <v>2</v>
      </c>
      <c r="C1812" s="117">
        <v>0.001361594488860269</v>
      </c>
      <c r="D1812" s="113" t="s">
        <v>345</v>
      </c>
      <c r="E1812" s="113" t="b">
        <v>0</v>
      </c>
      <c r="F1812" s="113" t="b">
        <v>0</v>
      </c>
      <c r="G1812" s="113" t="b">
        <v>0</v>
      </c>
    </row>
    <row r="1813" spans="1:7" ht="15">
      <c r="A1813" s="115" t="s">
        <v>907</v>
      </c>
      <c r="B1813" s="113">
        <v>2</v>
      </c>
      <c r="C1813" s="117">
        <v>0.001361594488860269</v>
      </c>
      <c r="D1813" s="113" t="s">
        <v>345</v>
      </c>
      <c r="E1813" s="113" t="b">
        <v>0</v>
      </c>
      <c r="F1813" s="113" t="b">
        <v>0</v>
      </c>
      <c r="G1813" s="113" t="b">
        <v>0</v>
      </c>
    </row>
    <row r="1814" spans="1:7" ht="15">
      <c r="A1814" s="115" t="s">
        <v>910</v>
      </c>
      <c r="B1814" s="113">
        <v>2</v>
      </c>
      <c r="C1814" s="117">
        <v>0.001361594488860269</v>
      </c>
      <c r="D1814" s="113" t="s">
        <v>345</v>
      </c>
      <c r="E1814" s="113" t="b">
        <v>0</v>
      </c>
      <c r="F1814" s="113" t="b">
        <v>1</v>
      </c>
      <c r="G1814" s="113" t="b">
        <v>0</v>
      </c>
    </row>
    <row r="1815" spans="1:7" ht="15">
      <c r="A1815" s="115" t="s">
        <v>912</v>
      </c>
      <c r="B1815" s="113">
        <v>2</v>
      </c>
      <c r="C1815" s="117">
        <v>0.001361594488860269</v>
      </c>
      <c r="D1815" s="113" t="s">
        <v>345</v>
      </c>
      <c r="E1815" s="113" t="b">
        <v>0</v>
      </c>
      <c r="F1815" s="113" t="b">
        <v>0</v>
      </c>
      <c r="G1815" s="113" t="b">
        <v>0</v>
      </c>
    </row>
    <row r="1816" spans="1:7" ht="15">
      <c r="A1816" s="115" t="s">
        <v>367</v>
      </c>
      <c r="B1816" s="113">
        <v>17</v>
      </c>
      <c r="C1816" s="117">
        <v>0.002033913853255505</v>
      </c>
      <c r="D1816" s="113" t="s">
        <v>346</v>
      </c>
      <c r="E1816" s="113" t="b">
        <v>1</v>
      </c>
      <c r="F1816" s="113" t="b">
        <v>0</v>
      </c>
      <c r="G1816" s="113" t="b">
        <v>0</v>
      </c>
    </row>
    <row r="1817" spans="1:7" ht="15">
      <c r="A1817" s="115" t="s">
        <v>415</v>
      </c>
      <c r="B1817" s="113">
        <v>11</v>
      </c>
      <c r="C1817" s="117">
        <v>0.0054041235745585356</v>
      </c>
      <c r="D1817" s="113" t="s">
        <v>346</v>
      </c>
      <c r="E1817" s="113" t="b">
        <v>0</v>
      </c>
      <c r="F1817" s="113" t="b">
        <v>0</v>
      </c>
      <c r="G1817" s="113" t="b">
        <v>0</v>
      </c>
    </row>
    <row r="1818" spans="1:7" ht="15">
      <c r="A1818" s="115" t="s">
        <v>369</v>
      </c>
      <c r="B1818" s="113">
        <v>10</v>
      </c>
      <c r="C1818" s="117">
        <v>0.0027388734520537826</v>
      </c>
      <c r="D1818" s="113" t="s">
        <v>346</v>
      </c>
      <c r="E1818" s="113" t="b">
        <v>0</v>
      </c>
      <c r="F1818" s="113" t="b">
        <v>0</v>
      </c>
      <c r="G1818" s="113" t="b">
        <v>0</v>
      </c>
    </row>
    <row r="1819" spans="1:7" ht="15">
      <c r="A1819" s="115" t="s">
        <v>370</v>
      </c>
      <c r="B1819" s="113">
        <v>9</v>
      </c>
      <c r="C1819" s="117">
        <v>0.0024649861068484044</v>
      </c>
      <c r="D1819" s="113" t="s">
        <v>346</v>
      </c>
      <c r="E1819" s="113" t="b">
        <v>0</v>
      </c>
      <c r="F1819" s="113" t="b">
        <v>0</v>
      </c>
      <c r="G1819" s="113" t="b">
        <v>0</v>
      </c>
    </row>
    <row r="1820" spans="1:7" ht="15">
      <c r="A1820" s="115" t="s">
        <v>364</v>
      </c>
      <c r="B1820" s="113">
        <v>9</v>
      </c>
      <c r="C1820" s="117">
        <v>0.004421555651911529</v>
      </c>
      <c r="D1820" s="113" t="s">
        <v>346</v>
      </c>
      <c r="E1820" s="113" t="b">
        <v>0</v>
      </c>
      <c r="F1820" s="113" t="b">
        <v>0</v>
      </c>
      <c r="G1820" s="113" t="b">
        <v>0</v>
      </c>
    </row>
    <row r="1821" spans="1:7" ht="15">
      <c r="A1821" s="115" t="s">
        <v>411</v>
      </c>
      <c r="B1821" s="113">
        <v>8</v>
      </c>
      <c r="C1821" s="117">
        <v>0.0021910987616430263</v>
      </c>
      <c r="D1821" s="113" t="s">
        <v>346</v>
      </c>
      <c r="E1821" s="113" t="b">
        <v>0</v>
      </c>
      <c r="F1821" s="113" t="b">
        <v>0</v>
      </c>
      <c r="G1821" s="113" t="b">
        <v>0</v>
      </c>
    </row>
    <row r="1822" spans="1:7" ht="15">
      <c r="A1822" s="115" t="s">
        <v>373</v>
      </c>
      <c r="B1822" s="113">
        <v>7</v>
      </c>
      <c r="C1822" s="117">
        <v>0.0008374939395757961</v>
      </c>
      <c r="D1822" s="113" t="s">
        <v>346</v>
      </c>
      <c r="E1822" s="113" t="b">
        <v>0</v>
      </c>
      <c r="F1822" s="113" t="b">
        <v>0</v>
      </c>
      <c r="G1822" s="113" t="b">
        <v>0</v>
      </c>
    </row>
    <row r="1823" spans="1:7" ht="15">
      <c r="A1823" s="115" t="s">
        <v>403</v>
      </c>
      <c r="B1823" s="113">
        <v>7</v>
      </c>
      <c r="C1823" s="117">
        <v>0.0019172114164376476</v>
      </c>
      <c r="D1823" s="113" t="s">
        <v>346</v>
      </c>
      <c r="E1823" s="113" t="b">
        <v>0</v>
      </c>
      <c r="F1823" s="113" t="b">
        <v>0</v>
      </c>
      <c r="G1823" s="113" t="b">
        <v>0</v>
      </c>
    </row>
    <row r="1824" spans="1:7" ht="15">
      <c r="A1824" s="115" t="s">
        <v>427</v>
      </c>
      <c r="B1824" s="113">
        <v>7</v>
      </c>
      <c r="C1824" s="117">
        <v>0.003438987729264522</v>
      </c>
      <c r="D1824" s="113" t="s">
        <v>346</v>
      </c>
      <c r="E1824" s="113" t="b">
        <v>1</v>
      </c>
      <c r="F1824" s="113" t="b">
        <v>0</v>
      </c>
      <c r="G1824" s="113" t="b">
        <v>0</v>
      </c>
    </row>
    <row r="1825" spans="1:7" ht="15">
      <c r="A1825" s="115" t="s">
        <v>387</v>
      </c>
      <c r="B1825" s="113">
        <v>6</v>
      </c>
      <c r="C1825" s="117">
        <v>0.0029477037679410192</v>
      </c>
      <c r="D1825" s="113" t="s">
        <v>346</v>
      </c>
      <c r="E1825" s="113" t="b">
        <v>0</v>
      </c>
      <c r="F1825" s="113" t="b">
        <v>0</v>
      </c>
      <c r="G1825" s="113" t="b">
        <v>0</v>
      </c>
    </row>
    <row r="1826" spans="1:7" ht="15">
      <c r="A1826" s="115" t="s">
        <v>412</v>
      </c>
      <c r="B1826" s="113">
        <v>6</v>
      </c>
      <c r="C1826" s="117">
        <v>0.0029477037679410192</v>
      </c>
      <c r="D1826" s="113" t="s">
        <v>346</v>
      </c>
      <c r="E1826" s="113" t="b">
        <v>0</v>
      </c>
      <c r="F1826" s="113" t="b">
        <v>0</v>
      </c>
      <c r="G1826" s="113" t="b">
        <v>0</v>
      </c>
    </row>
    <row r="1827" spans="1:7" ht="15">
      <c r="A1827" s="115" t="s">
        <v>401</v>
      </c>
      <c r="B1827" s="113">
        <v>6</v>
      </c>
      <c r="C1827" s="117">
        <v>0.005177555587674214</v>
      </c>
      <c r="D1827" s="113" t="s">
        <v>346</v>
      </c>
      <c r="E1827" s="113" t="b">
        <v>0</v>
      </c>
      <c r="F1827" s="113" t="b">
        <v>0</v>
      </c>
      <c r="G1827" s="113" t="b">
        <v>0</v>
      </c>
    </row>
    <row r="1828" spans="1:7" ht="15">
      <c r="A1828" s="115" t="s">
        <v>365</v>
      </c>
      <c r="B1828" s="113">
        <v>6</v>
      </c>
      <c r="C1828" s="117">
        <v>0.0029477037679410192</v>
      </c>
      <c r="D1828" s="113" t="s">
        <v>346</v>
      </c>
      <c r="E1828" s="113" t="b">
        <v>0</v>
      </c>
      <c r="F1828" s="113" t="b">
        <v>0</v>
      </c>
      <c r="G1828" s="113" t="b">
        <v>0</v>
      </c>
    </row>
    <row r="1829" spans="1:7" ht="15">
      <c r="A1829" s="115" t="s">
        <v>384</v>
      </c>
      <c r="B1829" s="113">
        <v>6</v>
      </c>
      <c r="C1829" s="117">
        <v>0.0016433240712322697</v>
      </c>
      <c r="D1829" s="113" t="s">
        <v>346</v>
      </c>
      <c r="E1829" s="113" t="b">
        <v>0</v>
      </c>
      <c r="F1829" s="113" t="b">
        <v>0</v>
      </c>
      <c r="G1829" s="113" t="b">
        <v>0</v>
      </c>
    </row>
    <row r="1830" spans="1:7" ht="15">
      <c r="A1830" s="115" t="s">
        <v>457</v>
      </c>
      <c r="B1830" s="113">
        <v>6</v>
      </c>
      <c r="C1830" s="117">
        <v>0.005177555587674214</v>
      </c>
      <c r="D1830" s="113" t="s">
        <v>346</v>
      </c>
      <c r="E1830" s="113" t="b">
        <v>0</v>
      </c>
      <c r="F1830" s="113" t="b">
        <v>0</v>
      </c>
      <c r="G1830" s="113" t="b">
        <v>0</v>
      </c>
    </row>
    <row r="1831" spans="1:7" ht="15">
      <c r="A1831" s="115" t="s">
        <v>546</v>
      </c>
      <c r="B1831" s="113">
        <v>6</v>
      </c>
      <c r="C1831" s="117">
        <v>0.005177555587674214</v>
      </c>
      <c r="D1831" s="113" t="s">
        <v>346</v>
      </c>
      <c r="E1831" s="113" t="b">
        <v>0</v>
      </c>
      <c r="F1831" s="113" t="b">
        <v>0</v>
      </c>
      <c r="G1831" s="113" t="b">
        <v>0</v>
      </c>
    </row>
    <row r="1832" spans="1:7" ht="15">
      <c r="A1832" s="115" t="s">
        <v>381</v>
      </c>
      <c r="B1832" s="113">
        <v>5</v>
      </c>
      <c r="C1832" s="117">
        <v>0.0013694367260268913</v>
      </c>
      <c r="D1832" s="113" t="s">
        <v>346</v>
      </c>
      <c r="E1832" s="113" t="b">
        <v>1</v>
      </c>
      <c r="F1832" s="113" t="b">
        <v>0</v>
      </c>
      <c r="G1832" s="113" t="b">
        <v>0</v>
      </c>
    </row>
    <row r="1833" spans="1:7" ht="15">
      <c r="A1833" s="115" t="s">
        <v>393</v>
      </c>
      <c r="B1833" s="113">
        <v>5</v>
      </c>
      <c r="C1833" s="117">
        <v>0.0013694367260268913</v>
      </c>
      <c r="D1833" s="113" t="s">
        <v>346</v>
      </c>
      <c r="E1833" s="113" t="b">
        <v>0</v>
      </c>
      <c r="F1833" s="113" t="b">
        <v>0</v>
      </c>
      <c r="G1833" s="113" t="b">
        <v>0</v>
      </c>
    </row>
    <row r="1834" spans="1:7" ht="15">
      <c r="A1834" s="115" t="s">
        <v>425</v>
      </c>
      <c r="B1834" s="113">
        <v>5</v>
      </c>
      <c r="C1834" s="117">
        <v>0.0013694367260268913</v>
      </c>
      <c r="D1834" s="113" t="s">
        <v>346</v>
      </c>
      <c r="E1834" s="113" t="b">
        <v>0</v>
      </c>
      <c r="F1834" s="113" t="b">
        <v>0</v>
      </c>
      <c r="G1834" s="113" t="b">
        <v>0</v>
      </c>
    </row>
    <row r="1835" spans="1:7" ht="15">
      <c r="A1835" s="115" t="s">
        <v>391</v>
      </c>
      <c r="B1835" s="113">
        <v>5</v>
      </c>
      <c r="C1835" s="117">
        <v>0.002456419806617516</v>
      </c>
      <c r="D1835" s="113" t="s">
        <v>346</v>
      </c>
      <c r="E1835" s="113" t="b">
        <v>0</v>
      </c>
      <c r="F1835" s="113" t="b">
        <v>0</v>
      </c>
      <c r="G1835" s="113" t="b">
        <v>0</v>
      </c>
    </row>
    <row r="1836" spans="1:7" ht="15">
      <c r="A1836" s="115" t="s">
        <v>542</v>
      </c>
      <c r="B1836" s="113">
        <v>5</v>
      </c>
      <c r="C1836" s="117">
        <v>0.004314629656395178</v>
      </c>
      <c r="D1836" s="113" t="s">
        <v>346</v>
      </c>
      <c r="E1836" s="113" t="b">
        <v>0</v>
      </c>
      <c r="F1836" s="113" t="b">
        <v>0</v>
      </c>
      <c r="G1836" s="113" t="b">
        <v>0</v>
      </c>
    </row>
    <row r="1837" spans="1:7" ht="15">
      <c r="A1837" s="115" t="s">
        <v>508</v>
      </c>
      <c r="B1837" s="113">
        <v>4</v>
      </c>
      <c r="C1837" s="117">
        <v>0.0034517037251161425</v>
      </c>
      <c r="D1837" s="113" t="s">
        <v>346</v>
      </c>
      <c r="E1837" s="113" t="b">
        <v>0</v>
      </c>
      <c r="F1837" s="113" t="b">
        <v>0</v>
      </c>
      <c r="G1837" s="113" t="b">
        <v>0</v>
      </c>
    </row>
    <row r="1838" spans="1:7" ht="15">
      <c r="A1838" s="115" t="s">
        <v>394</v>
      </c>
      <c r="B1838" s="113">
        <v>4</v>
      </c>
      <c r="C1838" s="117">
        <v>0.001965135845294013</v>
      </c>
      <c r="D1838" s="113" t="s">
        <v>346</v>
      </c>
      <c r="E1838" s="113" t="b">
        <v>0</v>
      </c>
      <c r="F1838" s="113" t="b">
        <v>0</v>
      </c>
      <c r="G1838" s="113" t="b">
        <v>0</v>
      </c>
    </row>
    <row r="1839" spans="1:7" ht="15">
      <c r="A1839" s="115" t="s">
        <v>447</v>
      </c>
      <c r="B1839" s="113">
        <v>4</v>
      </c>
      <c r="C1839" s="117">
        <v>0.001965135845294013</v>
      </c>
      <c r="D1839" s="113" t="s">
        <v>346</v>
      </c>
      <c r="E1839" s="113" t="b">
        <v>0</v>
      </c>
      <c r="F1839" s="113" t="b">
        <v>0</v>
      </c>
      <c r="G1839" s="113" t="b">
        <v>0</v>
      </c>
    </row>
    <row r="1840" spans="1:7" ht="15">
      <c r="A1840" s="115" t="s">
        <v>520</v>
      </c>
      <c r="B1840" s="113">
        <v>4</v>
      </c>
      <c r="C1840" s="117">
        <v>0.001965135845294013</v>
      </c>
      <c r="D1840" s="113" t="s">
        <v>346</v>
      </c>
      <c r="E1840" s="113" t="b">
        <v>0</v>
      </c>
      <c r="F1840" s="113" t="b">
        <v>0</v>
      </c>
      <c r="G1840" s="113" t="b">
        <v>0</v>
      </c>
    </row>
    <row r="1841" spans="1:7" ht="15">
      <c r="A1841" s="115" t="s">
        <v>453</v>
      </c>
      <c r="B1841" s="113">
        <v>4</v>
      </c>
      <c r="C1841" s="117">
        <v>0.001965135845294013</v>
      </c>
      <c r="D1841" s="113" t="s">
        <v>346</v>
      </c>
      <c r="E1841" s="113" t="b">
        <v>0</v>
      </c>
      <c r="F1841" s="113" t="b">
        <v>0</v>
      </c>
      <c r="G1841" s="113" t="b">
        <v>0</v>
      </c>
    </row>
    <row r="1842" spans="1:7" ht="15">
      <c r="A1842" s="115" t="s">
        <v>431</v>
      </c>
      <c r="B1842" s="113">
        <v>4</v>
      </c>
      <c r="C1842" s="117">
        <v>0.001965135845294013</v>
      </c>
      <c r="D1842" s="113" t="s">
        <v>346</v>
      </c>
      <c r="E1842" s="113" t="b">
        <v>0</v>
      </c>
      <c r="F1842" s="113" t="b">
        <v>0</v>
      </c>
      <c r="G1842" s="113" t="b">
        <v>0</v>
      </c>
    </row>
    <row r="1843" spans="1:7" ht="15">
      <c r="A1843" s="115" t="s">
        <v>602</v>
      </c>
      <c r="B1843" s="113">
        <v>4</v>
      </c>
      <c r="C1843" s="117">
        <v>0.001965135845294013</v>
      </c>
      <c r="D1843" s="113" t="s">
        <v>346</v>
      </c>
      <c r="E1843" s="113" t="b">
        <v>0</v>
      </c>
      <c r="F1843" s="113" t="b">
        <v>0</v>
      </c>
      <c r="G1843" s="113" t="b">
        <v>0</v>
      </c>
    </row>
    <row r="1844" spans="1:7" ht="15">
      <c r="A1844" s="115" t="s">
        <v>366</v>
      </c>
      <c r="B1844" s="113">
        <v>4</v>
      </c>
      <c r="C1844" s="117">
        <v>0.0010955493808215131</v>
      </c>
      <c r="D1844" s="113" t="s">
        <v>346</v>
      </c>
      <c r="E1844" s="113" t="b">
        <v>0</v>
      </c>
      <c r="F1844" s="113" t="b">
        <v>0</v>
      </c>
      <c r="G1844" s="113" t="b">
        <v>0</v>
      </c>
    </row>
    <row r="1845" spans="1:7" ht="15">
      <c r="A1845" s="115" t="s">
        <v>402</v>
      </c>
      <c r="B1845" s="113">
        <v>4</v>
      </c>
      <c r="C1845" s="117">
        <v>0.0010955493808215131</v>
      </c>
      <c r="D1845" s="113" t="s">
        <v>346</v>
      </c>
      <c r="E1845" s="113" t="b">
        <v>0</v>
      </c>
      <c r="F1845" s="113" t="b">
        <v>0</v>
      </c>
      <c r="G1845" s="113" t="b">
        <v>0</v>
      </c>
    </row>
    <row r="1846" spans="1:7" ht="15">
      <c r="A1846" s="115" t="s">
        <v>477</v>
      </c>
      <c r="B1846" s="113">
        <v>4</v>
      </c>
      <c r="C1846" s="117">
        <v>0.001965135845294013</v>
      </c>
      <c r="D1846" s="113" t="s">
        <v>346</v>
      </c>
      <c r="E1846" s="113" t="b">
        <v>0</v>
      </c>
      <c r="F1846" s="113" t="b">
        <v>0</v>
      </c>
      <c r="G1846" s="113" t="b">
        <v>0</v>
      </c>
    </row>
    <row r="1847" spans="1:7" ht="15">
      <c r="A1847" s="115" t="s">
        <v>426</v>
      </c>
      <c r="B1847" s="113">
        <v>4</v>
      </c>
      <c r="C1847" s="117">
        <v>0.0034517037251161425</v>
      </c>
      <c r="D1847" s="113" t="s">
        <v>346</v>
      </c>
      <c r="E1847" s="113" t="b">
        <v>0</v>
      </c>
      <c r="F1847" s="113" t="b">
        <v>0</v>
      </c>
      <c r="G1847" s="113" t="b">
        <v>0</v>
      </c>
    </row>
    <row r="1848" spans="1:7" ht="15">
      <c r="A1848" s="115" t="s">
        <v>390</v>
      </c>
      <c r="B1848" s="113">
        <v>4</v>
      </c>
      <c r="C1848" s="117">
        <v>0.001965135845294013</v>
      </c>
      <c r="D1848" s="113" t="s">
        <v>346</v>
      </c>
      <c r="E1848" s="113" t="b">
        <v>0</v>
      </c>
      <c r="F1848" s="113" t="b">
        <v>0</v>
      </c>
      <c r="G1848" s="113" t="b">
        <v>0</v>
      </c>
    </row>
    <row r="1849" spans="1:7" ht="15">
      <c r="A1849" s="115" t="s">
        <v>593</v>
      </c>
      <c r="B1849" s="113">
        <v>4</v>
      </c>
      <c r="C1849" s="117">
        <v>0.0034517037251161425</v>
      </c>
      <c r="D1849" s="113" t="s">
        <v>346</v>
      </c>
      <c r="E1849" s="113" t="b">
        <v>0</v>
      </c>
      <c r="F1849" s="113" t="b">
        <v>0</v>
      </c>
      <c r="G1849" s="113" t="b">
        <v>0</v>
      </c>
    </row>
    <row r="1850" spans="1:7" ht="15">
      <c r="A1850" s="115" t="s">
        <v>590</v>
      </c>
      <c r="B1850" s="113">
        <v>4</v>
      </c>
      <c r="C1850" s="117">
        <v>0.0034517037251161425</v>
      </c>
      <c r="D1850" s="113" t="s">
        <v>346</v>
      </c>
      <c r="E1850" s="113" t="b">
        <v>0</v>
      </c>
      <c r="F1850" s="113" t="b">
        <v>0</v>
      </c>
      <c r="G1850" s="113" t="b">
        <v>0</v>
      </c>
    </row>
    <row r="1851" spans="1:7" ht="15">
      <c r="A1851" s="115" t="s">
        <v>478</v>
      </c>
      <c r="B1851" s="113">
        <v>3</v>
      </c>
      <c r="C1851" s="117">
        <v>0.0008216620356161348</v>
      </c>
      <c r="D1851" s="113" t="s">
        <v>346</v>
      </c>
      <c r="E1851" s="113" t="b">
        <v>0</v>
      </c>
      <c r="F1851" s="113" t="b">
        <v>0</v>
      </c>
      <c r="G1851" s="113" t="b">
        <v>0</v>
      </c>
    </row>
    <row r="1852" spans="1:7" ht="15">
      <c r="A1852" s="115" t="s">
        <v>421</v>
      </c>
      <c r="B1852" s="113">
        <v>3</v>
      </c>
      <c r="C1852" s="117">
        <v>0.0014738518839705096</v>
      </c>
      <c r="D1852" s="113" t="s">
        <v>346</v>
      </c>
      <c r="E1852" s="113" t="b">
        <v>0</v>
      </c>
      <c r="F1852" s="113" t="b">
        <v>0</v>
      </c>
      <c r="G1852" s="113" t="b">
        <v>0</v>
      </c>
    </row>
    <row r="1853" spans="1:7" ht="15">
      <c r="A1853" s="115" t="s">
        <v>523</v>
      </c>
      <c r="B1853" s="113">
        <v>3</v>
      </c>
      <c r="C1853" s="117">
        <v>0.002588777793837107</v>
      </c>
      <c r="D1853" s="113" t="s">
        <v>346</v>
      </c>
      <c r="E1853" s="113" t="b">
        <v>0</v>
      </c>
      <c r="F1853" s="113" t="b">
        <v>0</v>
      </c>
      <c r="G1853" s="113" t="b">
        <v>0</v>
      </c>
    </row>
    <row r="1854" spans="1:7" ht="15">
      <c r="A1854" s="115" t="s">
        <v>442</v>
      </c>
      <c r="B1854" s="113">
        <v>3</v>
      </c>
      <c r="C1854" s="117">
        <v>0.0008216620356161348</v>
      </c>
      <c r="D1854" s="113" t="s">
        <v>346</v>
      </c>
      <c r="E1854" s="113" t="b">
        <v>0</v>
      </c>
      <c r="F1854" s="113" t="b">
        <v>0</v>
      </c>
      <c r="G1854" s="113" t="b">
        <v>0</v>
      </c>
    </row>
    <row r="1855" spans="1:7" ht="15">
      <c r="A1855" s="115" t="s">
        <v>714</v>
      </c>
      <c r="B1855" s="113">
        <v>3</v>
      </c>
      <c r="C1855" s="117">
        <v>0.0014738518839705096</v>
      </c>
      <c r="D1855" s="113" t="s">
        <v>346</v>
      </c>
      <c r="E1855" s="113" t="b">
        <v>1</v>
      </c>
      <c r="F1855" s="113" t="b">
        <v>0</v>
      </c>
      <c r="G1855" s="113" t="b">
        <v>0</v>
      </c>
    </row>
    <row r="1856" spans="1:7" ht="15">
      <c r="A1856" s="115" t="s">
        <v>386</v>
      </c>
      <c r="B1856" s="113">
        <v>3</v>
      </c>
      <c r="C1856" s="117">
        <v>0.0014738518839705096</v>
      </c>
      <c r="D1856" s="113" t="s">
        <v>346</v>
      </c>
      <c r="E1856" s="113" t="b">
        <v>0</v>
      </c>
      <c r="F1856" s="113" t="b">
        <v>0</v>
      </c>
      <c r="G1856" s="113" t="b">
        <v>0</v>
      </c>
    </row>
    <row r="1857" spans="1:7" ht="15">
      <c r="A1857" s="115" t="s">
        <v>376</v>
      </c>
      <c r="B1857" s="113">
        <v>3</v>
      </c>
      <c r="C1857" s="117">
        <v>0.0014738518839705096</v>
      </c>
      <c r="D1857" s="113" t="s">
        <v>346</v>
      </c>
      <c r="E1857" s="113" t="b">
        <v>0</v>
      </c>
      <c r="F1857" s="113" t="b">
        <v>0</v>
      </c>
      <c r="G1857" s="113" t="b">
        <v>0</v>
      </c>
    </row>
    <row r="1858" spans="1:7" ht="15">
      <c r="A1858" s="115" t="s">
        <v>472</v>
      </c>
      <c r="B1858" s="113">
        <v>3</v>
      </c>
      <c r="C1858" s="117">
        <v>0.0014738518839705096</v>
      </c>
      <c r="D1858" s="113" t="s">
        <v>346</v>
      </c>
      <c r="E1858" s="113" t="b">
        <v>0</v>
      </c>
      <c r="F1858" s="113" t="b">
        <v>0</v>
      </c>
      <c r="G1858" s="113" t="b">
        <v>0</v>
      </c>
    </row>
    <row r="1859" spans="1:7" ht="15">
      <c r="A1859" s="115" t="s">
        <v>465</v>
      </c>
      <c r="B1859" s="113">
        <v>3</v>
      </c>
      <c r="C1859" s="117">
        <v>0.0008216620356161348</v>
      </c>
      <c r="D1859" s="113" t="s">
        <v>346</v>
      </c>
      <c r="E1859" s="113" t="b">
        <v>0</v>
      </c>
      <c r="F1859" s="113" t="b">
        <v>0</v>
      </c>
      <c r="G1859" s="113" t="b">
        <v>0</v>
      </c>
    </row>
    <row r="1860" spans="1:7" ht="15">
      <c r="A1860" s="115" t="s">
        <v>377</v>
      </c>
      <c r="B1860" s="113">
        <v>3</v>
      </c>
      <c r="C1860" s="117">
        <v>0.0014738518839705096</v>
      </c>
      <c r="D1860" s="113" t="s">
        <v>346</v>
      </c>
      <c r="E1860" s="113" t="b">
        <v>0</v>
      </c>
      <c r="F1860" s="113" t="b">
        <v>0</v>
      </c>
      <c r="G1860" s="113" t="b">
        <v>0</v>
      </c>
    </row>
    <row r="1861" spans="1:7" ht="15">
      <c r="A1861" s="115" t="s">
        <v>559</v>
      </c>
      <c r="B1861" s="113">
        <v>3</v>
      </c>
      <c r="C1861" s="117">
        <v>0.0014738518839705096</v>
      </c>
      <c r="D1861" s="113" t="s">
        <v>346</v>
      </c>
      <c r="E1861" s="113" t="b">
        <v>0</v>
      </c>
      <c r="F1861" s="113" t="b">
        <v>0</v>
      </c>
      <c r="G1861" s="113" t="b">
        <v>0</v>
      </c>
    </row>
    <row r="1862" spans="1:7" ht="15">
      <c r="A1862" s="115" t="s">
        <v>480</v>
      </c>
      <c r="B1862" s="113">
        <v>3</v>
      </c>
      <c r="C1862" s="117">
        <v>0.0014738518839705096</v>
      </c>
      <c r="D1862" s="113" t="s">
        <v>346</v>
      </c>
      <c r="E1862" s="113" t="b">
        <v>0</v>
      </c>
      <c r="F1862" s="113" t="b">
        <v>0</v>
      </c>
      <c r="G1862" s="113" t="b">
        <v>0</v>
      </c>
    </row>
    <row r="1863" spans="1:7" ht="15">
      <c r="A1863" s="115" t="s">
        <v>405</v>
      </c>
      <c r="B1863" s="113">
        <v>3</v>
      </c>
      <c r="C1863" s="117">
        <v>0.0014738518839705096</v>
      </c>
      <c r="D1863" s="113" t="s">
        <v>346</v>
      </c>
      <c r="E1863" s="113" t="b">
        <v>0</v>
      </c>
      <c r="F1863" s="113" t="b">
        <v>0</v>
      </c>
      <c r="G1863" s="113" t="b">
        <v>0</v>
      </c>
    </row>
    <row r="1864" spans="1:7" ht="15">
      <c r="A1864" s="115" t="s">
        <v>890</v>
      </c>
      <c r="B1864" s="113">
        <v>3</v>
      </c>
      <c r="C1864" s="117">
        <v>0.002588777793837107</v>
      </c>
      <c r="D1864" s="113" t="s">
        <v>346</v>
      </c>
      <c r="E1864" s="113" t="b">
        <v>1</v>
      </c>
      <c r="F1864" s="113" t="b">
        <v>0</v>
      </c>
      <c r="G1864" s="113" t="b">
        <v>0</v>
      </c>
    </row>
    <row r="1865" spans="1:7" ht="15">
      <c r="A1865" s="115" t="s">
        <v>891</v>
      </c>
      <c r="B1865" s="113">
        <v>3</v>
      </c>
      <c r="C1865" s="117">
        <v>0.002588777793837107</v>
      </c>
      <c r="D1865" s="113" t="s">
        <v>346</v>
      </c>
      <c r="E1865" s="113" t="b">
        <v>0</v>
      </c>
      <c r="F1865" s="113" t="b">
        <v>1</v>
      </c>
      <c r="G1865" s="113" t="b">
        <v>0</v>
      </c>
    </row>
    <row r="1866" spans="1:7" ht="15">
      <c r="A1866" s="115" t="s">
        <v>618</v>
      </c>
      <c r="B1866" s="113">
        <v>3</v>
      </c>
      <c r="C1866" s="117">
        <v>0.0014738518839705096</v>
      </c>
      <c r="D1866" s="113" t="s">
        <v>346</v>
      </c>
      <c r="E1866" s="113" t="b">
        <v>0</v>
      </c>
      <c r="F1866" s="113" t="b">
        <v>0</v>
      </c>
      <c r="G1866" s="113" t="b">
        <v>0</v>
      </c>
    </row>
    <row r="1867" spans="1:7" ht="15">
      <c r="A1867" s="115" t="s">
        <v>475</v>
      </c>
      <c r="B1867" s="113">
        <v>3</v>
      </c>
      <c r="C1867" s="117">
        <v>0.0008216620356161348</v>
      </c>
      <c r="D1867" s="113" t="s">
        <v>346</v>
      </c>
      <c r="E1867" s="113" t="b">
        <v>1</v>
      </c>
      <c r="F1867" s="113" t="b">
        <v>0</v>
      </c>
      <c r="G1867" s="113" t="b">
        <v>0</v>
      </c>
    </row>
    <row r="1868" spans="1:7" ht="15">
      <c r="A1868" s="115" t="s">
        <v>510</v>
      </c>
      <c r="B1868" s="113">
        <v>3</v>
      </c>
      <c r="C1868" s="117">
        <v>0.002588777793837107</v>
      </c>
      <c r="D1868" s="113" t="s">
        <v>346</v>
      </c>
      <c r="E1868" s="113" t="b">
        <v>0</v>
      </c>
      <c r="F1868" s="113" t="b">
        <v>0</v>
      </c>
      <c r="G1868" s="113" t="b">
        <v>0</v>
      </c>
    </row>
    <row r="1869" spans="1:7" ht="15">
      <c r="A1869" s="115" t="s">
        <v>416</v>
      </c>
      <c r="B1869" s="113">
        <v>3</v>
      </c>
      <c r="C1869" s="117">
        <v>0.0014738518839705096</v>
      </c>
      <c r="D1869" s="113" t="s">
        <v>346</v>
      </c>
      <c r="E1869" s="113" t="b">
        <v>0</v>
      </c>
      <c r="F1869" s="113" t="b">
        <v>0</v>
      </c>
      <c r="G1869" s="113" t="b">
        <v>0</v>
      </c>
    </row>
    <row r="1870" spans="1:7" ht="15">
      <c r="A1870" s="115" t="s">
        <v>889</v>
      </c>
      <c r="B1870" s="113">
        <v>3</v>
      </c>
      <c r="C1870" s="117">
        <v>0.002588777793837107</v>
      </c>
      <c r="D1870" s="113" t="s">
        <v>346</v>
      </c>
      <c r="E1870" s="113" t="b">
        <v>0</v>
      </c>
      <c r="F1870" s="113" t="b">
        <v>0</v>
      </c>
      <c r="G1870" s="113" t="b">
        <v>0</v>
      </c>
    </row>
    <row r="1871" spans="1:7" ht="15">
      <c r="A1871" s="115" t="s">
        <v>710</v>
      </c>
      <c r="B1871" s="113">
        <v>3</v>
      </c>
      <c r="C1871" s="117">
        <v>0.002588777793837107</v>
      </c>
      <c r="D1871" s="113" t="s">
        <v>346</v>
      </c>
      <c r="E1871" s="113" t="b">
        <v>0</v>
      </c>
      <c r="F1871" s="113" t="b">
        <v>0</v>
      </c>
      <c r="G1871" s="113" t="b">
        <v>0</v>
      </c>
    </row>
    <row r="1872" spans="1:7" ht="15">
      <c r="A1872" s="115" t="s">
        <v>473</v>
      </c>
      <c r="B1872" s="113">
        <v>3</v>
      </c>
      <c r="C1872" s="117">
        <v>0.0014738518839705096</v>
      </c>
      <c r="D1872" s="113" t="s">
        <v>346</v>
      </c>
      <c r="E1872" s="113" t="b">
        <v>0</v>
      </c>
      <c r="F1872" s="113" t="b">
        <v>0</v>
      </c>
      <c r="G1872" s="113" t="b">
        <v>0</v>
      </c>
    </row>
    <row r="1873" spans="1:7" ht="15">
      <c r="A1873" s="115" t="s">
        <v>674</v>
      </c>
      <c r="B1873" s="113">
        <v>3</v>
      </c>
      <c r="C1873" s="117">
        <v>0.0014738518839705096</v>
      </c>
      <c r="D1873" s="113" t="s">
        <v>346</v>
      </c>
      <c r="E1873" s="113" t="b">
        <v>0</v>
      </c>
      <c r="F1873" s="113" t="b">
        <v>0</v>
      </c>
      <c r="G1873" s="113" t="b">
        <v>0</v>
      </c>
    </row>
    <row r="1874" spans="1:7" ht="15">
      <c r="A1874" s="115" t="s">
        <v>500</v>
      </c>
      <c r="B1874" s="113">
        <v>3</v>
      </c>
      <c r="C1874" s="117">
        <v>0.0014738518839705096</v>
      </c>
      <c r="D1874" s="113" t="s">
        <v>346</v>
      </c>
      <c r="E1874" s="113" t="b">
        <v>0</v>
      </c>
      <c r="F1874" s="113" t="b">
        <v>0</v>
      </c>
      <c r="G1874" s="113" t="b">
        <v>0</v>
      </c>
    </row>
    <row r="1875" spans="1:7" ht="15">
      <c r="A1875" s="115" t="s">
        <v>883</v>
      </c>
      <c r="B1875" s="113">
        <v>3</v>
      </c>
      <c r="C1875" s="117">
        <v>0.002588777793837107</v>
      </c>
      <c r="D1875" s="113" t="s">
        <v>346</v>
      </c>
      <c r="E1875" s="113" t="b">
        <v>0</v>
      </c>
      <c r="F1875" s="113" t="b">
        <v>0</v>
      </c>
      <c r="G1875" s="113" t="b">
        <v>0</v>
      </c>
    </row>
    <row r="1876" spans="1:7" ht="15">
      <c r="A1876" s="115" t="s">
        <v>527</v>
      </c>
      <c r="B1876" s="113">
        <v>3</v>
      </c>
      <c r="C1876" s="117">
        <v>0.002588777793837107</v>
      </c>
      <c r="D1876" s="113" t="s">
        <v>346</v>
      </c>
      <c r="E1876" s="113" t="b">
        <v>0</v>
      </c>
      <c r="F1876" s="113" t="b">
        <v>0</v>
      </c>
      <c r="G1876" s="113" t="b">
        <v>0</v>
      </c>
    </row>
    <row r="1877" spans="1:7" ht="15">
      <c r="A1877" s="115" t="s">
        <v>711</v>
      </c>
      <c r="B1877" s="113">
        <v>3</v>
      </c>
      <c r="C1877" s="117">
        <v>0.002588777793837107</v>
      </c>
      <c r="D1877" s="113" t="s">
        <v>346</v>
      </c>
      <c r="E1877" s="113" t="b">
        <v>0</v>
      </c>
      <c r="F1877" s="113" t="b">
        <v>0</v>
      </c>
      <c r="G1877" s="113" t="b">
        <v>0</v>
      </c>
    </row>
    <row r="1878" spans="1:7" ht="15">
      <c r="A1878" s="115" t="s">
        <v>497</v>
      </c>
      <c r="B1878" s="113">
        <v>3</v>
      </c>
      <c r="C1878" s="117">
        <v>0.002588777793837107</v>
      </c>
      <c r="D1878" s="113" t="s">
        <v>346</v>
      </c>
      <c r="E1878" s="113" t="b">
        <v>0</v>
      </c>
      <c r="F1878" s="113" t="b">
        <v>0</v>
      </c>
      <c r="G1878" s="113" t="b">
        <v>0</v>
      </c>
    </row>
    <row r="1879" spans="1:7" ht="15">
      <c r="A1879" s="115" t="s">
        <v>886</v>
      </c>
      <c r="B1879" s="113">
        <v>2</v>
      </c>
      <c r="C1879" s="117">
        <v>0.0009825679226470065</v>
      </c>
      <c r="D1879" s="113" t="s">
        <v>346</v>
      </c>
      <c r="E1879" s="113" t="b">
        <v>0</v>
      </c>
      <c r="F1879" s="113" t="b">
        <v>0</v>
      </c>
      <c r="G1879" s="113" t="b">
        <v>0</v>
      </c>
    </row>
    <row r="1880" spans="1:7" ht="15">
      <c r="A1880" s="115" t="s">
        <v>690</v>
      </c>
      <c r="B1880" s="113">
        <v>2</v>
      </c>
      <c r="C1880" s="117">
        <v>0.0017258518625580712</v>
      </c>
      <c r="D1880" s="113" t="s">
        <v>346</v>
      </c>
      <c r="E1880" s="113" t="b">
        <v>0</v>
      </c>
      <c r="F1880" s="113" t="b">
        <v>1</v>
      </c>
      <c r="G1880" s="113" t="b">
        <v>0</v>
      </c>
    </row>
    <row r="1881" spans="1:7" ht="15">
      <c r="A1881" s="115" t="s">
        <v>424</v>
      </c>
      <c r="B1881" s="113">
        <v>2</v>
      </c>
      <c r="C1881" s="117">
        <v>0.0017258518625580712</v>
      </c>
      <c r="D1881" s="113" t="s">
        <v>346</v>
      </c>
      <c r="E1881" s="113" t="b">
        <v>0</v>
      </c>
      <c r="F1881" s="113" t="b">
        <v>0</v>
      </c>
      <c r="G1881" s="113" t="b">
        <v>0</v>
      </c>
    </row>
    <row r="1882" spans="1:7" ht="15">
      <c r="A1882" s="115" t="s">
        <v>464</v>
      </c>
      <c r="B1882" s="113">
        <v>2</v>
      </c>
      <c r="C1882" s="117">
        <v>0.0009825679226470065</v>
      </c>
      <c r="D1882" s="113" t="s">
        <v>346</v>
      </c>
      <c r="E1882" s="113" t="b">
        <v>1</v>
      </c>
      <c r="F1882" s="113" t="b">
        <v>0</v>
      </c>
      <c r="G1882" s="113" t="b">
        <v>0</v>
      </c>
    </row>
    <row r="1883" spans="1:7" ht="15">
      <c r="A1883" s="115" t="s">
        <v>538</v>
      </c>
      <c r="B1883" s="113">
        <v>2</v>
      </c>
      <c r="C1883" s="117">
        <v>0.0017258518625580712</v>
      </c>
      <c r="D1883" s="113" t="s">
        <v>346</v>
      </c>
      <c r="E1883" s="113" t="b">
        <v>0</v>
      </c>
      <c r="F1883" s="113" t="b">
        <v>0</v>
      </c>
      <c r="G1883" s="113" t="b">
        <v>0</v>
      </c>
    </row>
    <row r="1884" spans="1:7" ht="15">
      <c r="A1884" s="115" t="s">
        <v>1285</v>
      </c>
      <c r="B1884" s="113">
        <v>2</v>
      </c>
      <c r="C1884" s="117">
        <v>0.0009825679226470065</v>
      </c>
      <c r="D1884" s="113" t="s">
        <v>346</v>
      </c>
      <c r="E1884" s="113" t="b">
        <v>0</v>
      </c>
      <c r="F1884" s="113" t="b">
        <v>0</v>
      </c>
      <c r="G1884" s="113" t="b">
        <v>0</v>
      </c>
    </row>
    <row r="1885" spans="1:7" ht="15">
      <c r="A1885" s="115" t="s">
        <v>688</v>
      </c>
      <c r="B1885" s="113">
        <v>2</v>
      </c>
      <c r="C1885" s="117">
        <v>0.0017258518625580712</v>
      </c>
      <c r="D1885" s="113" t="s">
        <v>346</v>
      </c>
      <c r="E1885" s="113" t="b">
        <v>0</v>
      </c>
      <c r="F1885" s="113" t="b">
        <v>0</v>
      </c>
      <c r="G1885" s="113" t="b">
        <v>0</v>
      </c>
    </row>
    <row r="1886" spans="1:7" ht="15">
      <c r="A1886" s="115" t="s">
        <v>400</v>
      </c>
      <c r="B1886" s="113">
        <v>2</v>
      </c>
      <c r="C1886" s="117">
        <v>0.0009825679226470065</v>
      </c>
      <c r="D1886" s="113" t="s">
        <v>346</v>
      </c>
      <c r="E1886" s="113" t="b">
        <v>0</v>
      </c>
      <c r="F1886" s="113" t="b">
        <v>0</v>
      </c>
      <c r="G1886" s="113" t="b">
        <v>0</v>
      </c>
    </row>
    <row r="1887" spans="1:7" ht="15">
      <c r="A1887" s="115" t="s">
        <v>685</v>
      </c>
      <c r="B1887" s="113">
        <v>2</v>
      </c>
      <c r="C1887" s="117">
        <v>0.0017258518625580712</v>
      </c>
      <c r="D1887" s="113" t="s">
        <v>346</v>
      </c>
      <c r="E1887" s="113" t="b">
        <v>0</v>
      </c>
      <c r="F1887" s="113" t="b">
        <v>0</v>
      </c>
      <c r="G1887" s="113" t="b">
        <v>0</v>
      </c>
    </row>
    <row r="1888" spans="1:7" ht="15">
      <c r="A1888" s="115" t="s">
        <v>691</v>
      </c>
      <c r="B1888" s="113">
        <v>2</v>
      </c>
      <c r="C1888" s="117">
        <v>0.0009825679226470065</v>
      </c>
      <c r="D1888" s="113" t="s">
        <v>346</v>
      </c>
      <c r="E1888" s="113" t="b">
        <v>0</v>
      </c>
      <c r="F1888" s="113" t="b">
        <v>0</v>
      </c>
      <c r="G1888" s="113" t="b">
        <v>0</v>
      </c>
    </row>
    <row r="1889" spans="1:7" ht="15">
      <c r="A1889" s="115" t="s">
        <v>598</v>
      </c>
      <c r="B1889" s="113">
        <v>2</v>
      </c>
      <c r="C1889" s="117">
        <v>0.0017258518625580712</v>
      </c>
      <c r="D1889" s="113" t="s">
        <v>346</v>
      </c>
      <c r="E1889" s="113" t="b">
        <v>0</v>
      </c>
      <c r="F1889" s="113" t="b">
        <v>0</v>
      </c>
      <c r="G1889" s="113" t="b">
        <v>0</v>
      </c>
    </row>
    <row r="1890" spans="1:7" ht="15">
      <c r="A1890" s="115" t="s">
        <v>614</v>
      </c>
      <c r="B1890" s="113">
        <v>2</v>
      </c>
      <c r="C1890" s="117">
        <v>0.0009825679226470065</v>
      </c>
      <c r="D1890" s="113" t="s">
        <v>346</v>
      </c>
      <c r="E1890" s="113" t="b">
        <v>0</v>
      </c>
      <c r="F1890" s="113" t="b">
        <v>0</v>
      </c>
      <c r="G1890" s="113" t="b">
        <v>0</v>
      </c>
    </row>
    <row r="1891" spans="1:7" ht="15">
      <c r="A1891" s="115" t="s">
        <v>374</v>
      </c>
      <c r="B1891" s="113">
        <v>2</v>
      </c>
      <c r="C1891" s="117">
        <v>0.0009825679226470065</v>
      </c>
      <c r="D1891" s="113" t="s">
        <v>346</v>
      </c>
      <c r="E1891" s="113" t="b">
        <v>0</v>
      </c>
      <c r="F1891" s="113" t="b">
        <v>0</v>
      </c>
      <c r="G1891" s="113" t="b">
        <v>0</v>
      </c>
    </row>
    <row r="1892" spans="1:7" ht="15">
      <c r="A1892" s="115" t="s">
        <v>712</v>
      </c>
      <c r="B1892" s="113">
        <v>2</v>
      </c>
      <c r="C1892" s="117">
        <v>0.0009825679226470065</v>
      </c>
      <c r="D1892" s="113" t="s">
        <v>346</v>
      </c>
      <c r="E1892" s="113" t="b">
        <v>0</v>
      </c>
      <c r="F1892" s="113" t="b">
        <v>0</v>
      </c>
      <c r="G1892" s="113" t="b">
        <v>0</v>
      </c>
    </row>
    <row r="1893" spans="1:7" ht="15">
      <c r="A1893" s="115" t="s">
        <v>484</v>
      </c>
      <c r="B1893" s="113">
        <v>2</v>
      </c>
      <c r="C1893" s="117">
        <v>0.0009825679226470065</v>
      </c>
      <c r="D1893" s="113" t="s">
        <v>346</v>
      </c>
      <c r="E1893" s="113" t="b">
        <v>0</v>
      </c>
      <c r="F1893" s="113" t="b">
        <v>0</v>
      </c>
      <c r="G1893" s="113" t="b">
        <v>0</v>
      </c>
    </row>
    <row r="1894" spans="1:7" ht="15">
      <c r="A1894" s="115" t="s">
        <v>517</v>
      </c>
      <c r="B1894" s="113">
        <v>2</v>
      </c>
      <c r="C1894" s="117">
        <v>0.0017258518625580712</v>
      </c>
      <c r="D1894" s="113" t="s">
        <v>346</v>
      </c>
      <c r="E1894" s="113" t="b">
        <v>0</v>
      </c>
      <c r="F1894" s="113" t="b">
        <v>0</v>
      </c>
      <c r="G1894" s="113" t="b">
        <v>0</v>
      </c>
    </row>
    <row r="1895" spans="1:7" ht="15">
      <c r="A1895" s="115" t="s">
        <v>1273</v>
      </c>
      <c r="B1895" s="113">
        <v>2</v>
      </c>
      <c r="C1895" s="117">
        <v>0.0009825679226470065</v>
      </c>
      <c r="D1895" s="113" t="s">
        <v>346</v>
      </c>
      <c r="E1895" s="113" t="b">
        <v>0</v>
      </c>
      <c r="F1895" s="113" t="b">
        <v>0</v>
      </c>
      <c r="G1895" s="113" t="b">
        <v>0</v>
      </c>
    </row>
    <row r="1896" spans="1:7" ht="15">
      <c r="A1896" s="115" t="s">
        <v>455</v>
      </c>
      <c r="B1896" s="113">
        <v>2</v>
      </c>
      <c r="C1896" s="117">
        <v>0.0009825679226470065</v>
      </c>
      <c r="D1896" s="113" t="s">
        <v>346</v>
      </c>
      <c r="E1896" s="113" t="b">
        <v>0</v>
      </c>
      <c r="F1896" s="113" t="b">
        <v>0</v>
      </c>
      <c r="G1896" s="113" t="b">
        <v>0</v>
      </c>
    </row>
    <row r="1897" spans="1:7" ht="15">
      <c r="A1897" s="115" t="s">
        <v>762</v>
      </c>
      <c r="B1897" s="113">
        <v>2</v>
      </c>
      <c r="C1897" s="117">
        <v>0.0009825679226470065</v>
      </c>
      <c r="D1897" s="113" t="s">
        <v>346</v>
      </c>
      <c r="E1897" s="113" t="b">
        <v>0</v>
      </c>
      <c r="F1897" s="113" t="b">
        <v>0</v>
      </c>
      <c r="G1897" s="113" t="b">
        <v>0</v>
      </c>
    </row>
    <row r="1898" spans="1:7" ht="15">
      <c r="A1898" s="115" t="s">
        <v>1200</v>
      </c>
      <c r="B1898" s="113">
        <v>2</v>
      </c>
      <c r="C1898" s="117">
        <v>0.0009825679226470065</v>
      </c>
      <c r="D1898" s="113" t="s">
        <v>346</v>
      </c>
      <c r="E1898" s="113" t="b">
        <v>0</v>
      </c>
      <c r="F1898" s="113" t="b">
        <v>0</v>
      </c>
      <c r="G1898" s="113" t="b">
        <v>0</v>
      </c>
    </row>
    <row r="1899" spans="1:7" ht="15">
      <c r="A1899" s="115" t="s">
        <v>1300</v>
      </c>
      <c r="B1899" s="113">
        <v>2</v>
      </c>
      <c r="C1899" s="117">
        <v>0.0017258518625580712</v>
      </c>
      <c r="D1899" s="113" t="s">
        <v>346</v>
      </c>
      <c r="E1899" s="113" t="b">
        <v>0</v>
      </c>
      <c r="F1899" s="113" t="b">
        <v>0</v>
      </c>
      <c r="G1899" s="113" t="b">
        <v>0</v>
      </c>
    </row>
    <row r="1900" spans="1:7" ht="15">
      <c r="A1900" s="115" t="s">
        <v>1301</v>
      </c>
      <c r="B1900" s="113">
        <v>2</v>
      </c>
      <c r="C1900" s="117">
        <v>0.0017258518625580712</v>
      </c>
      <c r="D1900" s="113" t="s">
        <v>346</v>
      </c>
      <c r="E1900" s="113" t="b">
        <v>0</v>
      </c>
      <c r="F1900" s="113" t="b">
        <v>0</v>
      </c>
      <c r="G1900" s="113" t="b">
        <v>0</v>
      </c>
    </row>
    <row r="1901" spans="1:7" ht="15">
      <c r="A1901" s="115" t="s">
        <v>1302</v>
      </c>
      <c r="B1901" s="113">
        <v>2</v>
      </c>
      <c r="C1901" s="117">
        <v>0.0017258518625580712</v>
      </c>
      <c r="D1901" s="113" t="s">
        <v>346</v>
      </c>
      <c r="E1901" s="113" t="b">
        <v>1</v>
      </c>
      <c r="F1901" s="113" t="b">
        <v>0</v>
      </c>
      <c r="G1901" s="113" t="b">
        <v>0</v>
      </c>
    </row>
    <row r="1902" spans="1:7" ht="15">
      <c r="A1902" s="115" t="s">
        <v>382</v>
      </c>
      <c r="B1902" s="113">
        <v>2</v>
      </c>
      <c r="C1902" s="117">
        <v>0.0017258518625580712</v>
      </c>
      <c r="D1902" s="113" t="s">
        <v>346</v>
      </c>
      <c r="E1902" s="113" t="b">
        <v>0</v>
      </c>
      <c r="F1902" s="113" t="b">
        <v>0</v>
      </c>
      <c r="G1902" s="113" t="b">
        <v>0</v>
      </c>
    </row>
    <row r="1903" spans="1:7" ht="15">
      <c r="A1903" s="115" t="s">
        <v>528</v>
      </c>
      <c r="B1903" s="113">
        <v>2</v>
      </c>
      <c r="C1903" s="117">
        <v>0.0017258518625580712</v>
      </c>
      <c r="D1903" s="113" t="s">
        <v>346</v>
      </c>
      <c r="E1903" s="113" t="b">
        <v>0</v>
      </c>
      <c r="F1903" s="113" t="b">
        <v>0</v>
      </c>
      <c r="G1903" s="113" t="b">
        <v>0</v>
      </c>
    </row>
    <row r="1904" spans="1:7" ht="15">
      <c r="A1904" s="115" t="s">
        <v>440</v>
      </c>
      <c r="B1904" s="113">
        <v>2</v>
      </c>
      <c r="C1904" s="117">
        <v>0.0009825679226470065</v>
      </c>
      <c r="D1904" s="113" t="s">
        <v>346</v>
      </c>
      <c r="E1904" s="113" t="b">
        <v>0</v>
      </c>
      <c r="F1904" s="113" t="b">
        <v>0</v>
      </c>
      <c r="G1904" s="113" t="b">
        <v>0</v>
      </c>
    </row>
    <row r="1905" spans="1:7" ht="15">
      <c r="A1905" s="115" t="s">
        <v>746</v>
      </c>
      <c r="B1905" s="113">
        <v>2</v>
      </c>
      <c r="C1905" s="117">
        <v>0.0009825679226470065</v>
      </c>
      <c r="D1905" s="113" t="s">
        <v>346</v>
      </c>
      <c r="E1905" s="113" t="b">
        <v>0</v>
      </c>
      <c r="F1905" s="113" t="b">
        <v>0</v>
      </c>
      <c r="G1905" s="113" t="b">
        <v>0</v>
      </c>
    </row>
    <row r="1906" spans="1:7" ht="15">
      <c r="A1906" s="115" t="s">
        <v>1298</v>
      </c>
      <c r="B1906" s="113">
        <v>2</v>
      </c>
      <c r="C1906" s="117">
        <v>0.0009825679226470065</v>
      </c>
      <c r="D1906" s="113" t="s">
        <v>346</v>
      </c>
      <c r="E1906" s="113" t="b">
        <v>0</v>
      </c>
      <c r="F1906" s="113" t="b">
        <v>0</v>
      </c>
      <c r="G1906" s="113" t="b">
        <v>0</v>
      </c>
    </row>
    <row r="1907" spans="1:7" ht="15">
      <c r="A1907" s="115" t="s">
        <v>689</v>
      </c>
      <c r="B1907" s="113">
        <v>2</v>
      </c>
      <c r="C1907" s="117">
        <v>0.0009825679226470065</v>
      </c>
      <c r="D1907" s="113" t="s">
        <v>346</v>
      </c>
      <c r="E1907" s="113" t="b">
        <v>0</v>
      </c>
      <c r="F1907" s="113" t="b">
        <v>0</v>
      </c>
      <c r="G1907" s="113" t="b">
        <v>0</v>
      </c>
    </row>
    <row r="1908" spans="1:7" ht="15">
      <c r="A1908" s="115" t="s">
        <v>1201</v>
      </c>
      <c r="B1908" s="113">
        <v>2</v>
      </c>
      <c r="C1908" s="117">
        <v>0.0009825679226470065</v>
      </c>
      <c r="D1908" s="113" t="s">
        <v>346</v>
      </c>
      <c r="E1908" s="113" t="b">
        <v>0</v>
      </c>
      <c r="F1908" s="113" t="b">
        <v>0</v>
      </c>
      <c r="G1908" s="113" t="b">
        <v>0</v>
      </c>
    </row>
    <row r="1909" spans="1:7" ht="15">
      <c r="A1909" s="115" t="s">
        <v>1202</v>
      </c>
      <c r="B1909" s="113">
        <v>2</v>
      </c>
      <c r="C1909" s="117">
        <v>0.0009825679226470065</v>
      </c>
      <c r="D1909" s="113" t="s">
        <v>346</v>
      </c>
      <c r="E1909" s="113" t="b">
        <v>1</v>
      </c>
      <c r="F1909" s="113" t="b">
        <v>0</v>
      </c>
      <c r="G1909" s="113" t="b">
        <v>0</v>
      </c>
    </row>
    <row r="1910" spans="1:7" ht="15">
      <c r="A1910" s="115" t="s">
        <v>1203</v>
      </c>
      <c r="B1910" s="113">
        <v>2</v>
      </c>
      <c r="C1910" s="117">
        <v>0.0009825679226470065</v>
      </c>
      <c r="D1910" s="113" t="s">
        <v>346</v>
      </c>
      <c r="E1910" s="113" t="b">
        <v>0</v>
      </c>
      <c r="F1910" s="113" t="b">
        <v>0</v>
      </c>
      <c r="G1910" s="113" t="b">
        <v>0</v>
      </c>
    </row>
    <row r="1911" spans="1:7" ht="15">
      <c r="A1911" s="115" t="s">
        <v>392</v>
      </c>
      <c r="B1911" s="113">
        <v>2</v>
      </c>
      <c r="C1911" s="117">
        <v>0.0017258518625580712</v>
      </c>
      <c r="D1911" s="113" t="s">
        <v>346</v>
      </c>
      <c r="E1911" s="113" t="b">
        <v>0</v>
      </c>
      <c r="F1911" s="113" t="b">
        <v>0</v>
      </c>
      <c r="G1911" s="113" t="b">
        <v>0</v>
      </c>
    </row>
    <row r="1912" spans="1:7" ht="15">
      <c r="A1912" s="115" t="s">
        <v>469</v>
      </c>
      <c r="B1912" s="113">
        <v>2</v>
      </c>
      <c r="C1912" s="117">
        <v>0.0009825679226470065</v>
      </c>
      <c r="D1912" s="113" t="s">
        <v>346</v>
      </c>
      <c r="E1912" s="113" t="b">
        <v>1</v>
      </c>
      <c r="F1912" s="113" t="b">
        <v>0</v>
      </c>
      <c r="G1912" s="113" t="b">
        <v>0</v>
      </c>
    </row>
    <row r="1913" spans="1:7" ht="15">
      <c r="A1913" s="115" t="s">
        <v>580</v>
      </c>
      <c r="B1913" s="113">
        <v>2</v>
      </c>
      <c r="C1913" s="117">
        <v>0.0009825679226470065</v>
      </c>
      <c r="D1913" s="113" t="s">
        <v>346</v>
      </c>
      <c r="E1913" s="113" t="b">
        <v>0</v>
      </c>
      <c r="F1913" s="113" t="b">
        <v>0</v>
      </c>
      <c r="G1913" s="113" t="b">
        <v>0</v>
      </c>
    </row>
    <row r="1914" spans="1:7" ht="15">
      <c r="A1914" s="115" t="s">
        <v>656</v>
      </c>
      <c r="B1914" s="113">
        <v>2</v>
      </c>
      <c r="C1914" s="117">
        <v>0.0009825679226470065</v>
      </c>
      <c r="D1914" s="113" t="s">
        <v>346</v>
      </c>
      <c r="E1914" s="113" t="b">
        <v>0</v>
      </c>
      <c r="F1914" s="113" t="b">
        <v>0</v>
      </c>
      <c r="G1914" s="113" t="b">
        <v>0</v>
      </c>
    </row>
    <row r="1915" spans="1:7" ht="15">
      <c r="A1915" s="115" t="s">
        <v>599</v>
      </c>
      <c r="B1915" s="113">
        <v>2</v>
      </c>
      <c r="C1915" s="117">
        <v>0.0017258518625580712</v>
      </c>
      <c r="D1915" s="113" t="s">
        <v>346</v>
      </c>
      <c r="E1915" s="113" t="b">
        <v>0</v>
      </c>
      <c r="F1915" s="113" t="b">
        <v>0</v>
      </c>
      <c r="G1915" s="113" t="b">
        <v>0</v>
      </c>
    </row>
    <row r="1916" spans="1:7" ht="15">
      <c r="A1916" s="115" t="s">
        <v>450</v>
      </c>
      <c r="B1916" s="113">
        <v>2</v>
      </c>
      <c r="C1916" s="117">
        <v>0.0009825679226470065</v>
      </c>
      <c r="D1916" s="113" t="s">
        <v>346</v>
      </c>
      <c r="E1916" s="113" t="b">
        <v>0</v>
      </c>
      <c r="F1916" s="113" t="b">
        <v>0</v>
      </c>
      <c r="G1916" s="113" t="b">
        <v>0</v>
      </c>
    </row>
    <row r="1917" spans="1:7" ht="15">
      <c r="A1917" s="115" t="s">
        <v>842</v>
      </c>
      <c r="B1917" s="113">
        <v>2</v>
      </c>
      <c r="C1917" s="117">
        <v>0.0009825679226470065</v>
      </c>
      <c r="D1917" s="113" t="s">
        <v>346</v>
      </c>
      <c r="E1917" s="113" t="b">
        <v>0</v>
      </c>
      <c r="F1917" s="113" t="b">
        <v>0</v>
      </c>
      <c r="G1917" s="113" t="b">
        <v>0</v>
      </c>
    </row>
    <row r="1918" spans="1:7" ht="15">
      <c r="A1918" s="115" t="s">
        <v>1204</v>
      </c>
      <c r="B1918" s="113">
        <v>2</v>
      </c>
      <c r="C1918" s="117">
        <v>0.0009825679226470065</v>
      </c>
      <c r="D1918" s="113" t="s">
        <v>346</v>
      </c>
      <c r="E1918" s="113" t="b">
        <v>0</v>
      </c>
      <c r="F1918" s="113" t="b">
        <v>0</v>
      </c>
      <c r="G1918" s="113" t="b">
        <v>0</v>
      </c>
    </row>
    <row r="1919" spans="1:7" ht="15">
      <c r="A1919" s="115" t="s">
        <v>518</v>
      </c>
      <c r="B1919" s="113">
        <v>2</v>
      </c>
      <c r="C1919" s="117">
        <v>0.0009825679226470065</v>
      </c>
      <c r="D1919" s="113" t="s">
        <v>346</v>
      </c>
      <c r="E1919" s="113" t="b">
        <v>0</v>
      </c>
      <c r="F1919" s="113" t="b">
        <v>0</v>
      </c>
      <c r="G1919" s="113" t="b">
        <v>0</v>
      </c>
    </row>
    <row r="1920" spans="1:7" ht="15">
      <c r="A1920" s="115" t="s">
        <v>865</v>
      </c>
      <c r="B1920" s="113">
        <v>2</v>
      </c>
      <c r="C1920" s="117">
        <v>0.0017258518625580712</v>
      </c>
      <c r="D1920" s="113" t="s">
        <v>346</v>
      </c>
      <c r="E1920" s="113" t="b">
        <v>0</v>
      </c>
      <c r="F1920" s="113" t="b">
        <v>0</v>
      </c>
      <c r="G1920" s="113" t="b">
        <v>0</v>
      </c>
    </row>
    <row r="1921" spans="1:7" ht="15">
      <c r="A1921" s="115" t="s">
        <v>686</v>
      </c>
      <c r="B1921" s="113">
        <v>2</v>
      </c>
      <c r="C1921" s="117">
        <v>0.0017258518625580712</v>
      </c>
      <c r="D1921" s="113" t="s">
        <v>346</v>
      </c>
      <c r="E1921" s="113" t="b">
        <v>0</v>
      </c>
      <c r="F1921" s="113" t="b">
        <v>0</v>
      </c>
      <c r="G1921" s="113" t="b">
        <v>0</v>
      </c>
    </row>
    <row r="1922" spans="1:7" ht="15">
      <c r="A1922" s="115" t="s">
        <v>644</v>
      </c>
      <c r="B1922" s="113">
        <v>2</v>
      </c>
      <c r="C1922" s="117">
        <v>0.0009825679226470065</v>
      </c>
      <c r="D1922" s="113" t="s">
        <v>346</v>
      </c>
      <c r="E1922" s="113" t="b">
        <v>0</v>
      </c>
      <c r="F1922" s="113" t="b">
        <v>0</v>
      </c>
      <c r="G1922" s="113" t="b">
        <v>0</v>
      </c>
    </row>
    <row r="1923" spans="1:7" ht="15">
      <c r="A1923" s="115" t="s">
        <v>498</v>
      </c>
      <c r="B1923" s="113">
        <v>2</v>
      </c>
      <c r="C1923" s="117">
        <v>0.0017258518625580712</v>
      </c>
      <c r="D1923" s="113" t="s">
        <v>346</v>
      </c>
      <c r="E1923" s="113" t="b">
        <v>0</v>
      </c>
      <c r="F1923" s="113" t="b">
        <v>0</v>
      </c>
      <c r="G1923" s="113" t="b">
        <v>0</v>
      </c>
    </row>
    <row r="1924" spans="1:7" ht="15">
      <c r="A1924" s="115" t="s">
        <v>878</v>
      </c>
      <c r="B1924" s="113">
        <v>2</v>
      </c>
      <c r="C1924" s="117">
        <v>0.0009825679226470065</v>
      </c>
      <c r="D1924" s="113" t="s">
        <v>346</v>
      </c>
      <c r="E1924" s="113" t="b">
        <v>0</v>
      </c>
      <c r="F1924" s="113" t="b">
        <v>0</v>
      </c>
      <c r="G1924" s="113" t="b">
        <v>0</v>
      </c>
    </row>
    <row r="1925" spans="1:7" ht="15">
      <c r="A1925" s="115" t="s">
        <v>501</v>
      </c>
      <c r="B1925" s="113">
        <v>2</v>
      </c>
      <c r="C1925" s="117">
        <v>0.0017258518625580712</v>
      </c>
      <c r="D1925" s="113" t="s">
        <v>346</v>
      </c>
      <c r="E1925" s="113" t="b">
        <v>0</v>
      </c>
      <c r="F1925" s="113" t="b">
        <v>0</v>
      </c>
      <c r="G1925" s="113" t="b">
        <v>0</v>
      </c>
    </row>
    <row r="1926" spans="1:7" ht="15">
      <c r="A1926" s="115" t="s">
        <v>1297</v>
      </c>
      <c r="B1926" s="113">
        <v>2</v>
      </c>
      <c r="C1926" s="117">
        <v>0.0017258518625580712</v>
      </c>
      <c r="D1926" s="113" t="s">
        <v>346</v>
      </c>
      <c r="E1926" s="113" t="b">
        <v>0</v>
      </c>
      <c r="F1926" s="113" t="b">
        <v>0</v>
      </c>
      <c r="G1926" s="113" t="b">
        <v>0</v>
      </c>
    </row>
    <row r="1927" spans="1:7" ht="15">
      <c r="A1927" s="115" t="s">
        <v>791</v>
      </c>
      <c r="B1927" s="113">
        <v>2</v>
      </c>
      <c r="C1927" s="117">
        <v>0.0017258518625580712</v>
      </c>
      <c r="D1927" s="113" t="s">
        <v>346</v>
      </c>
      <c r="E1927" s="113" t="b">
        <v>0</v>
      </c>
      <c r="F1927" s="113" t="b">
        <v>0</v>
      </c>
      <c r="G1927" s="113" t="b">
        <v>0</v>
      </c>
    </row>
    <row r="1928" spans="1:7" ht="15">
      <c r="A1928" s="115" t="s">
        <v>698</v>
      </c>
      <c r="B1928" s="113">
        <v>2</v>
      </c>
      <c r="C1928" s="117">
        <v>0.0017258518625580712</v>
      </c>
      <c r="D1928" s="113" t="s">
        <v>346</v>
      </c>
      <c r="E1928" s="113" t="b">
        <v>0</v>
      </c>
      <c r="F1928" s="113" t="b">
        <v>0</v>
      </c>
      <c r="G1928" s="113" t="b">
        <v>0</v>
      </c>
    </row>
    <row r="1929" spans="1:7" ht="15">
      <c r="A1929" s="115" t="s">
        <v>1272</v>
      </c>
      <c r="B1929" s="113">
        <v>2</v>
      </c>
      <c r="C1929" s="117">
        <v>0.0017258518625580712</v>
      </c>
      <c r="D1929" s="113" t="s">
        <v>346</v>
      </c>
      <c r="E1929" s="113" t="b">
        <v>0</v>
      </c>
      <c r="F1929" s="113" t="b">
        <v>0</v>
      </c>
      <c r="G1929" s="113" t="b">
        <v>0</v>
      </c>
    </row>
    <row r="1930" spans="1:7" ht="15">
      <c r="A1930" s="115" t="s">
        <v>830</v>
      </c>
      <c r="B1930" s="113">
        <v>2</v>
      </c>
      <c r="C1930" s="117">
        <v>0.0017258518625580712</v>
      </c>
      <c r="D1930" s="113" t="s">
        <v>346</v>
      </c>
      <c r="E1930" s="113" t="b">
        <v>0</v>
      </c>
      <c r="F1930" s="113" t="b">
        <v>0</v>
      </c>
      <c r="G1930" s="113" t="b">
        <v>0</v>
      </c>
    </row>
    <row r="1931" spans="1:7" ht="15">
      <c r="A1931" s="115" t="s">
        <v>371</v>
      </c>
      <c r="B1931" s="113">
        <v>2</v>
      </c>
      <c r="C1931" s="117">
        <v>0.0017258518625580712</v>
      </c>
      <c r="D1931" s="113" t="s">
        <v>346</v>
      </c>
      <c r="E1931" s="113" t="b">
        <v>0</v>
      </c>
      <c r="F1931" s="113" t="b">
        <v>0</v>
      </c>
      <c r="G1931" s="113" t="b">
        <v>0</v>
      </c>
    </row>
    <row r="1932" spans="1:7" ht="15">
      <c r="A1932" s="115" t="s">
        <v>553</v>
      </c>
      <c r="B1932" s="113">
        <v>2</v>
      </c>
      <c r="C1932" s="117">
        <v>0.0017258518625580712</v>
      </c>
      <c r="D1932" s="113" t="s">
        <v>346</v>
      </c>
      <c r="E1932" s="113" t="b">
        <v>0</v>
      </c>
      <c r="F1932" s="113" t="b">
        <v>0</v>
      </c>
      <c r="G1932" s="113" t="b">
        <v>0</v>
      </c>
    </row>
    <row r="1933" spans="1:7" ht="15">
      <c r="A1933" s="115" t="s">
        <v>443</v>
      </c>
      <c r="B1933" s="113">
        <v>2</v>
      </c>
      <c r="C1933" s="117">
        <v>0.0017258518625580712</v>
      </c>
      <c r="D1933" s="113" t="s">
        <v>346</v>
      </c>
      <c r="E1933" s="113" t="b">
        <v>0</v>
      </c>
      <c r="F1933" s="113" t="b">
        <v>0</v>
      </c>
      <c r="G1933" s="113" t="b">
        <v>0</v>
      </c>
    </row>
    <row r="1934" spans="1:7" ht="15">
      <c r="A1934" s="115" t="s">
        <v>540</v>
      </c>
      <c r="B1934" s="113">
        <v>2</v>
      </c>
      <c r="C1934" s="117">
        <v>0.0017258518625580712</v>
      </c>
      <c r="D1934" s="113" t="s">
        <v>346</v>
      </c>
      <c r="E1934" s="113" t="b">
        <v>0</v>
      </c>
      <c r="F1934" s="113" t="b">
        <v>0</v>
      </c>
      <c r="G1934" s="113" t="b">
        <v>0</v>
      </c>
    </row>
    <row r="1935" spans="1:7" ht="15">
      <c r="A1935" s="115" t="s">
        <v>1276</v>
      </c>
      <c r="B1935" s="113">
        <v>2</v>
      </c>
      <c r="C1935" s="117">
        <v>0.0017258518625580712</v>
      </c>
      <c r="D1935" s="113" t="s">
        <v>346</v>
      </c>
      <c r="E1935" s="113" t="b">
        <v>0</v>
      </c>
      <c r="F1935" s="113" t="b">
        <v>0</v>
      </c>
      <c r="G1935" s="113" t="b">
        <v>0</v>
      </c>
    </row>
    <row r="1936" spans="1:7" ht="15">
      <c r="A1936" s="115" t="s">
        <v>1277</v>
      </c>
      <c r="B1936" s="113">
        <v>2</v>
      </c>
      <c r="C1936" s="117">
        <v>0.0017258518625580712</v>
      </c>
      <c r="D1936" s="113" t="s">
        <v>346</v>
      </c>
      <c r="E1936" s="113" t="b">
        <v>0</v>
      </c>
      <c r="F1936" s="113" t="b">
        <v>0</v>
      </c>
      <c r="G1936" s="113" t="b">
        <v>0</v>
      </c>
    </row>
    <row r="1937" spans="1:7" ht="15">
      <c r="A1937" s="115" t="s">
        <v>571</v>
      </c>
      <c r="B1937" s="113">
        <v>2</v>
      </c>
      <c r="C1937" s="117">
        <v>0.0017258518625580712</v>
      </c>
      <c r="D1937" s="113" t="s">
        <v>346</v>
      </c>
      <c r="E1937" s="113" t="b">
        <v>0</v>
      </c>
      <c r="F1937" s="113" t="b">
        <v>0</v>
      </c>
      <c r="G1937" s="113" t="b">
        <v>0</v>
      </c>
    </row>
    <row r="1938" spans="1:7" ht="15">
      <c r="A1938" s="115" t="s">
        <v>568</v>
      </c>
      <c r="B1938" s="113">
        <v>2</v>
      </c>
      <c r="C1938" s="117">
        <v>0.0017258518625580712</v>
      </c>
      <c r="D1938" s="113" t="s">
        <v>346</v>
      </c>
      <c r="E1938" s="113" t="b">
        <v>0</v>
      </c>
      <c r="F1938" s="113" t="b">
        <v>0</v>
      </c>
      <c r="G1938" s="113" t="b">
        <v>0</v>
      </c>
    </row>
    <row r="1939" spans="1:7" ht="15">
      <c r="A1939" s="115" t="s">
        <v>803</v>
      </c>
      <c r="B1939" s="113">
        <v>2</v>
      </c>
      <c r="C1939" s="117">
        <v>0.0017258518625580712</v>
      </c>
      <c r="D1939" s="113" t="s">
        <v>346</v>
      </c>
      <c r="E1939" s="113" t="b">
        <v>0</v>
      </c>
      <c r="F1939" s="113" t="b">
        <v>0</v>
      </c>
      <c r="G1939" s="113" t="b">
        <v>0</v>
      </c>
    </row>
    <row r="1940" spans="1:7" ht="15">
      <c r="A1940" s="115" t="s">
        <v>1278</v>
      </c>
      <c r="B1940" s="113">
        <v>2</v>
      </c>
      <c r="C1940" s="117">
        <v>0.0017258518625580712</v>
      </c>
      <c r="D1940" s="113" t="s">
        <v>346</v>
      </c>
      <c r="E1940" s="113" t="b">
        <v>0</v>
      </c>
      <c r="F1940" s="113" t="b">
        <v>0</v>
      </c>
      <c r="G1940" s="113" t="b">
        <v>0</v>
      </c>
    </row>
    <row r="1941" spans="1:7" ht="15">
      <c r="A1941" s="115" t="s">
        <v>1279</v>
      </c>
      <c r="B1941" s="113">
        <v>2</v>
      </c>
      <c r="C1941" s="117">
        <v>0.0017258518625580712</v>
      </c>
      <c r="D1941" s="113" t="s">
        <v>346</v>
      </c>
      <c r="E1941" s="113" t="b">
        <v>0</v>
      </c>
      <c r="F1941" s="113" t="b">
        <v>0</v>
      </c>
      <c r="G1941" s="113" t="b">
        <v>0</v>
      </c>
    </row>
    <row r="1942" spans="1:7" ht="15">
      <c r="A1942" s="115" t="s">
        <v>788</v>
      </c>
      <c r="B1942" s="113">
        <v>2</v>
      </c>
      <c r="C1942" s="117">
        <v>0.0017258518625580712</v>
      </c>
      <c r="D1942" s="113" t="s">
        <v>346</v>
      </c>
      <c r="E1942" s="113" t="b">
        <v>0</v>
      </c>
      <c r="F1942" s="113" t="b">
        <v>0</v>
      </c>
      <c r="G1942" s="113" t="b">
        <v>0</v>
      </c>
    </row>
    <row r="1943" spans="1:7" ht="15">
      <c r="A1943" s="115" t="s">
        <v>452</v>
      </c>
      <c r="B1943" s="113">
        <v>2</v>
      </c>
      <c r="C1943" s="117">
        <v>0.0017258518625580712</v>
      </c>
      <c r="D1943" s="113" t="s">
        <v>346</v>
      </c>
      <c r="E1943" s="113" t="b">
        <v>0</v>
      </c>
      <c r="F1943" s="113" t="b">
        <v>0</v>
      </c>
      <c r="G1943" s="113" t="b">
        <v>0</v>
      </c>
    </row>
    <row r="1944" spans="1:7" ht="15">
      <c r="A1944" s="115" t="s">
        <v>1282</v>
      </c>
      <c r="B1944" s="113">
        <v>2</v>
      </c>
      <c r="C1944" s="117">
        <v>0.0017258518625580712</v>
      </c>
      <c r="D1944" s="113" t="s">
        <v>346</v>
      </c>
      <c r="E1944" s="113" t="b">
        <v>0</v>
      </c>
      <c r="F1944" s="113" t="b">
        <v>0</v>
      </c>
      <c r="G1944" s="113" t="b">
        <v>0</v>
      </c>
    </row>
    <row r="1945" spans="1:7" ht="15">
      <c r="A1945" s="115" t="s">
        <v>884</v>
      </c>
      <c r="B1945" s="113">
        <v>2</v>
      </c>
      <c r="C1945" s="117">
        <v>0.0017258518625580712</v>
      </c>
      <c r="D1945" s="113" t="s">
        <v>346</v>
      </c>
      <c r="E1945" s="113" t="b">
        <v>0</v>
      </c>
      <c r="F1945" s="113" t="b">
        <v>0</v>
      </c>
      <c r="G1945" s="113" t="b">
        <v>0</v>
      </c>
    </row>
    <row r="1946" spans="1:7" ht="15">
      <c r="A1946" s="115" t="s">
        <v>420</v>
      </c>
      <c r="B1946" s="113">
        <v>2</v>
      </c>
      <c r="C1946" s="117">
        <v>0.0017258518625580712</v>
      </c>
      <c r="D1946" s="113" t="s">
        <v>346</v>
      </c>
      <c r="E1946" s="113" t="b">
        <v>0</v>
      </c>
      <c r="F1946" s="113" t="b">
        <v>0</v>
      </c>
      <c r="G1946" s="113" t="b">
        <v>0</v>
      </c>
    </row>
    <row r="1947" spans="1:7" ht="15">
      <c r="A1947" s="115" t="s">
        <v>470</v>
      </c>
      <c r="B1947" s="113">
        <v>2</v>
      </c>
      <c r="C1947" s="117">
        <v>0.0017258518625580712</v>
      </c>
      <c r="D1947" s="113" t="s">
        <v>346</v>
      </c>
      <c r="E1947" s="113" t="b">
        <v>0</v>
      </c>
      <c r="F1947" s="113" t="b">
        <v>0</v>
      </c>
      <c r="G1947" s="113" t="b">
        <v>0</v>
      </c>
    </row>
    <row r="1948" spans="1:7" ht="15">
      <c r="A1948" s="115" t="s">
        <v>885</v>
      </c>
      <c r="B1948" s="113">
        <v>2</v>
      </c>
      <c r="C1948" s="117">
        <v>0.0017258518625580712</v>
      </c>
      <c r="D1948" s="113" t="s">
        <v>346</v>
      </c>
      <c r="E1948" s="113" t="b">
        <v>0</v>
      </c>
      <c r="F1948" s="113" t="b">
        <v>0</v>
      </c>
      <c r="G1948" s="113" t="b">
        <v>0</v>
      </c>
    </row>
    <row r="1949" spans="1:7" ht="15">
      <c r="A1949" s="115" t="s">
        <v>1286</v>
      </c>
      <c r="B1949" s="113">
        <v>2</v>
      </c>
      <c r="C1949" s="117">
        <v>0.0017258518625580712</v>
      </c>
      <c r="D1949" s="113" t="s">
        <v>346</v>
      </c>
      <c r="E1949" s="113" t="b">
        <v>0</v>
      </c>
      <c r="F1949" s="113" t="b">
        <v>0</v>
      </c>
      <c r="G1949" s="11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28EA-E61A-43E0-B901-AFBCBF2BC408}">
  <dimension ref="A1:L50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1348</v>
      </c>
      <c r="B1" s="13" t="s">
        <v>1349</v>
      </c>
      <c r="C1" s="13" t="s">
        <v>1339</v>
      </c>
      <c r="D1" s="13" t="s">
        <v>1343</v>
      </c>
      <c r="E1" s="13" t="s">
        <v>1350</v>
      </c>
      <c r="F1" s="13" t="s">
        <v>144</v>
      </c>
      <c r="G1" s="13" t="s">
        <v>1351</v>
      </c>
      <c r="H1" s="13" t="s">
        <v>1352</v>
      </c>
      <c r="I1" s="13" t="s">
        <v>1353</v>
      </c>
      <c r="J1" s="13" t="s">
        <v>1354</v>
      </c>
      <c r="K1" s="13" t="s">
        <v>1355</v>
      </c>
      <c r="L1" s="13" t="s">
        <v>1356</v>
      </c>
    </row>
    <row r="2" spans="1:12" ht="15">
      <c r="A2" s="113" t="s">
        <v>364</v>
      </c>
      <c r="B2" s="113" t="s">
        <v>365</v>
      </c>
      <c r="C2" s="113">
        <v>44</v>
      </c>
      <c r="D2" s="117">
        <v>0.0029148691424801423</v>
      </c>
      <c r="E2" s="117">
        <v>2.003681590131626</v>
      </c>
      <c r="F2" s="113" t="s">
        <v>1344</v>
      </c>
      <c r="G2" s="113" t="b">
        <v>0</v>
      </c>
      <c r="H2" s="113" t="b">
        <v>0</v>
      </c>
      <c r="I2" s="113" t="b">
        <v>0</v>
      </c>
      <c r="J2" s="113" t="b">
        <v>0</v>
      </c>
      <c r="K2" s="113" t="b">
        <v>0</v>
      </c>
      <c r="L2" s="113" t="b">
        <v>0</v>
      </c>
    </row>
    <row r="3" spans="1:12" ht="15">
      <c r="A3" s="115" t="s">
        <v>383</v>
      </c>
      <c r="B3" s="113" t="s">
        <v>368</v>
      </c>
      <c r="C3" s="113">
        <v>20</v>
      </c>
      <c r="D3" s="117">
        <v>0.0018479496657558948</v>
      </c>
      <c r="E3" s="117">
        <v>2.0986294259378337</v>
      </c>
      <c r="F3" s="113" t="s">
        <v>1344</v>
      </c>
      <c r="G3" s="113" t="b">
        <v>1</v>
      </c>
      <c r="H3" s="113" t="b">
        <v>0</v>
      </c>
      <c r="I3" s="113" t="b">
        <v>0</v>
      </c>
      <c r="J3" s="113" t="b">
        <v>0</v>
      </c>
      <c r="K3" s="113" t="b">
        <v>0</v>
      </c>
      <c r="L3" s="113" t="b">
        <v>0</v>
      </c>
    </row>
    <row r="4" spans="1:12" ht="15">
      <c r="A4" s="115" t="s">
        <v>367</v>
      </c>
      <c r="B4" s="113" t="s">
        <v>366</v>
      </c>
      <c r="C4" s="113">
        <v>14</v>
      </c>
      <c r="D4" s="117">
        <v>0.0014108294318655992</v>
      </c>
      <c r="E4" s="117">
        <v>1.5861942294566271</v>
      </c>
      <c r="F4" s="113" t="s">
        <v>1344</v>
      </c>
      <c r="G4" s="113" t="b">
        <v>1</v>
      </c>
      <c r="H4" s="113" t="b">
        <v>0</v>
      </c>
      <c r="I4" s="113" t="b">
        <v>0</v>
      </c>
      <c r="J4" s="113" t="b">
        <v>0</v>
      </c>
      <c r="K4" s="113" t="b">
        <v>0</v>
      </c>
      <c r="L4" s="113" t="b">
        <v>0</v>
      </c>
    </row>
    <row r="5" spans="1:12" ht="15">
      <c r="A5" s="115" t="s">
        <v>417</v>
      </c>
      <c r="B5" s="113" t="s">
        <v>397</v>
      </c>
      <c r="C5" s="113">
        <v>11</v>
      </c>
      <c r="D5" s="117">
        <v>0.0018757687140560793</v>
      </c>
      <c r="E5" s="117">
        <v>2.50680413777771</v>
      </c>
      <c r="F5" s="113" t="s">
        <v>1344</v>
      </c>
      <c r="G5" s="113" t="b">
        <v>0</v>
      </c>
      <c r="H5" s="113" t="b">
        <v>0</v>
      </c>
      <c r="I5" s="113" t="b">
        <v>0</v>
      </c>
      <c r="J5" s="113" t="b">
        <v>0</v>
      </c>
      <c r="K5" s="113" t="b">
        <v>0</v>
      </c>
      <c r="L5" s="113" t="b">
        <v>0</v>
      </c>
    </row>
    <row r="6" spans="1:12" ht="15">
      <c r="A6" s="115" t="s">
        <v>380</v>
      </c>
      <c r="B6" s="113" t="s">
        <v>387</v>
      </c>
      <c r="C6" s="113">
        <v>10</v>
      </c>
      <c r="D6" s="117">
        <v>0.0017052442855055266</v>
      </c>
      <c r="E6" s="117">
        <v>2.081044251136721</v>
      </c>
      <c r="F6" s="113" t="s">
        <v>1344</v>
      </c>
      <c r="G6" s="113" t="b">
        <v>0</v>
      </c>
      <c r="H6" s="113" t="b">
        <v>0</v>
      </c>
      <c r="I6" s="113" t="b">
        <v>0</v>
      </c>
      <c r="J6" s="113" t="b">
        <v>0</v>
      </c>
      <c r="K6" s="113" t="b">
        <v>0</v>
      </c>
      <c r="L6" s="113" t="b">
        <v>0</v>
      </c>
    </row>
    <row r="7" spans="1:12" ht="15">
      <c r="A7" s="115" t="s">
        <v>451</v>
      </c>
      <c r="B7" s="113" t="s">
        <v>434</v>
      </c>
      <c r="C7" s="113">
        <v>10</v>
      </c>
      <c r="D7" s="117">
        <v>0.001007735308475428</v>
      </c>
      <c r="E7" s="117">
        <v>2.742082102424021</v>
      </c>
      <c r="F7" s="113" t="s">
        <v>1344</v>
      </c>
      <c r="G7" s="113" t="b">
        <v>0</v>
      </c>
      <c r="H7" s="113" t="b">
        <v>0</v>
      </c>
      <c r="I7" s="113" t="b">
        <v>0</v>
      </c>
      <c r="J7" s="113" t="b">
        <v>0</v>
      </c>
      <c r="K7" s="113" t="b">
        <v>0</v>
      </c>
      <c r="L7" s="113" t="b">
        <v>0</v>
      </c>
    </row>
    <row r="8" spans="1:12" ht="15">
      <c r="A8" s="115" t="s">
        <v>377</v>
      </c>
      <c r="B8" s="113" t="s">
        <v>419</v>
      </c>
      <c r="C8" s="113">
        <v>10</v>
      </c>
      <c r="D8" s="117">
        <v>0.0012123181422863008</v>
      </c>
      <c r="E8" s="117">
        <v>2.271591426603372</v>
      </c>
      <c r="F8" s="113" t="s">
        <v>1344</v>
      </c>
      <c r="G8" s="113" t="b">
        <v>0</v>
      </c>
      <c r="H8" s="113" t="b">
        <v>0</v>
      </c>
      <c r="I8" s="113" t="b">
        <v>0</v>
      </c>
      <c r="J8" s="113" t="b">
        <v>0</v>
      </c>
      <c r="K8" s="113" t="b">
        <v>0</v>
      </c>
      <c r="L8" s="113" t="b">
        <v>0</v>
      </c>
    </row>
    <row r="9" spans="1:12" ht="15">
      <c r="A9" s="115" t="s">
        <v>372</v>
      </c>
      <c r="B9" s="113" t="s">
        <v>364</v>
      </c>
      <c r="C9" s="113">
        <v>9</v>
      </c>
      <c r="D9" s="117">
        <v>0.0012077772097391218</v>
      </c>
      <c r="E9" s="117">
        <v>1.5903501892277847</v>
      </c>
      <c r="F9" s="113" t="s">
        <v>1344</v>
      </c>
      <c r="G9" s="113" t="b">
        <v>0</v>
      </c>
      <c r="H9" s="113" t="b">
        <v>0</v>
      </c>
      <c r="I9" s="113" t="b">
        <v>0</v>
      </c>
      <c r="J9" s="113" t="b">
        <v>0</v>
      </c>
      <c r="K9" s="113" t="b">
        <v>0</v>
      </c>
      <c r="L9" s="113" t="b">
        <v>0</v>
      </c>
    </row>
    <row r="10" spans="1:12" ht="15">
      <c r="A10" s="115" t="s">
        <v>375</v>
      </c>
      <c r="B10" s="113" t="s">
        <v>366</v>
      </c>
      <c r="C10" s="113">
        <v>9</v>
      </c>
      <c r="D10" s="117">
        <v>0.0013505953065251885</v>
      </c>
      <c r="E10" s="117">
        <v>1.6325478690222397</v>
      </c>
      <c r="F10" s="113" t="s">
        <v>1344</v>
      </c>
      <c r="G10" s="113" t="b">
        <v>1</v>
      </c>
      <c r="H10" s="113" t="b">
        <v>0</v>
      </c>
      <c r="I10" s="113" t="b">
        <v>0</v>
      </c>
      <c r="J10" s="113" t="b">
        <v>0</v>
      </c>
      <c r="K10" s="113" t="b">
        <v>0</v>
      </c>
      <c r="L10" s="113" t="b">
        <v>0</v>
      </c>
    </row>
    <row r="11" spans="1:12" ht="15">
      <c r="A11" s="115" t="s">
        <v>456</v>
      </c>
      <c r="B11" s="113" t="s">
        <v>374</v>
      </c>
      <c r="C11" s="113">
        <v>8</v>
      </c>
      <c r="D11" s="117">
        <v>0.0019892109905064845</v>
      </c>
      <c r="E11" s="117">
        <v>2.3173489171640473</v>
      </c>
      <c r="F11" s="113" t="s">
        <v>1344</v>
      </c>
      <c r="G11" s="113" t="b">
        <v>0</v>
      </c>
      <c r="H11" s="113" t="b">
        <v>0</v>
      </c>
      <c r="I11" s="113" t="b">
        <v>0</v>
      </c>
      <c r="J11" s="113" t="b">
        <v>0</v>
      </c>
      <c r="K11" s="113" t="b">
        <v>0</v>
      </c>
      <c r="L11" s="113" t="b">
        <v>0</v>
      </c>
    </row>
    <row r="12" spans="1:12" ht="15">
      <c r="A12" s="115" t="s">
        <v>408</v>
      </c>
      <c r="B12" s="113" t="s">
        <v>445</v>
      </c>
      <c r="C12" s="113">
        <v>8</v>
      </c>
      <c r="D12" s="117">
        <v>0.0015948700759311038</v>
      </c>
      <c r="E12" s="117">
        <v>2.540436738895952</v>
      </c>
      <c r="F12" s="113" t="s">
        <v>1344</v>
      </c>
      <c r="G12" s="113" t="b">
        <v>0</v>
      </c>
      <c r="H12" s="113" t="b">
        <v>0</v>
      </c>
      <c r="I12" s="113" t="b">
        <v>0</v>
      </c>
      <c r="J12" s="113" t="b">
        <v>0</v>
      </c>
      <c r="K12" s="113" t="b">
        <v>0</v>
      </c>
      <c r="L12" s="113" t="b">
        <v>0</v>
      </c>
    </row>
    <row r="13" spans="1:12" ht="15">
      <c r="A13" s="115" t="s">
        <v>368</v>
      </c>
      <c r="B13" s="113" t="s">
        <v>364</v>
      </c>
      <c r="C13" s="113">
        <v>7</v>
      </c>
      <c r="D13" s="117">
        <v>0.0007718865726290184</v>
      </c>
      <c r="E13" s="117">
        <v>1.2691168074755166</v>
      </c>
      <c r="F13" s="113" t="s">
        <v>1344</v>
      </c>
      <c r="G13" s="113" t="b">
        <v>0</v>
      </c>
      <c r="H13" s="113" t="b">
        <v>0</v>
      </c>
      <c r="I13" s="113" t="b">
        <v>0</v>
      </c>
      <c r="J13" s="113" t="b">
        <v>0</v>
      </c>
      <c r="K13" s="113" t="b">
        <v>0</v>
      </c>
      <c r="L13" s="113" t="b">
        <v>0</v>
      </c>
    </row>
    <row r="14" spans="1:12" ht="15">
      <c r="A14" s="115" t="s">
        <v>375</v>
      </c>
      <c r="B14" s="113" t="s">
        <v>395</v>
      </c>
      <c r="C14" s="113">
        <v>6</v>
      </c>
      <c r="D14" s="117">
        <v>0.0011961525569483278</v>
      </c>
      <c r="E14" s="117">
        <v>1.9162037686167983</v>
      </c>
      <c r="F14" s="113" t="s">
        <v>1344</v>
      </c>
      <c r="G14" s="113" t="b">
        <v>1</v>
      </c>
      <c r="H14" s="113" t="b">
        <v>0</v>
      </c>
      <c r="I14" s="113" t="b">
        <v>0</v>
      </c>
      <c r="J14" s="113" t="b">
        <v>0</v>
      </c>
      <c r="K14" s="113" t="b">
        <v>0</v>
      </c>
      <c r="L14" s="113" t="b">
        <v>0</v>
      </c>
    </row>
    <row r="15" spans="1:12" ht="15">
      <c r="A15" s="115" t="s">
        <v>367</v>
      </c>
      <c r="B15" s="113" t="s">
        <v>387</v>
      </c>
      <c r="C15" s="113">
        <v>6</v>
      </c>
      <c r="D15" s="117">
        <v>0.001023146571303316</v>
      </c>
      <c r="E15" s="117">
        <v>1.5861942294566271</v>
      </c>
      <c r="F15" s="113" t="s">
        <v>1344</v>
      </c>
      <c r="G15" s="113" t="b">
        <v>1</v>
      </c>
      <c r="H15" s="113" t="b">
        <v>0</v>
      </c>
      <c r="I15" s="113" t="b">
        <v>0</v>
      </c>
      <c r="J15" s="113" t="b">
        <v>0</v>
      </c>
      <c r="K15" s="113" t="b">
        <v>0</v>
      </c>
      <c r="L15" s="113" t="b">
        <v>0</v>
      </c>
    </row>
    <row r="16" spans="1:12" ht="15">
      <c r="A16" s="115" t="s">
        <v>425</v>
      </c>
      <c r="B16" s="113" t="s">
        <v>391</v>
      </c>
      <c r="C16" s="113">
        <v>6</v>
      </c>
      <c r="D16" s="117">
        <v>0.001023146571303316</v>
      </c>
      <c r="E16" s="117">
        <v>2.241479751854836</v>
      </c>
      <c r="F16" s="113" t="s">
        <v>1344</v>
      </c>
      <c r="G16" s="113" t="b">
        <v>0</v>
      </c>
      <c r="H16" s="113" t="b">
        <v>0</v>
      </c>
      <c r="I16" s="113" t="b">
        <v>0</v>
      </c>
      <c r="J16" s="113" t="b">
        <v>0</v>
      </c>
      <c r="K16" s="113" t="b">
        <v>0</v>
      </c>
      <c r="L16" s="113" t="b">
        <v>0</v>
      </c>
    </row>
    <row r="17" spans="1:12" ht="15">
      <c r="A17" s="115" t="s">
        <v>415</v>
      </c>
      <c r="B17" s="113" t="s">
        <v>457</v>
      </c>
      <c r="C17" s="113">
        <v>5</v>
      </c>
      <c r="D17" s="117">
        <v>0.0009967937974569398</v>
      </c>
      <c r="E17" s="117">
        <v>2.4142589301721036</v>
      </c>
      <c r="F17" s="113" t="s">
        <v>1344</v>
      </c>
      <c r="G17" s="113" t="b">
        <v>0</v>
      </c>
      <c r="H17" s="113" t="b">
        <v>0</v>
      </c>
      <c r="I17" s="113" t="b">
        <v>0</v>
      </c>
      <c r="J17" s="113" t="b">
        <v>0</v>
      </c>
      <c r="K17" s="113" t="b">
        <v>0</v>
      </c>
      <c r="L17" s="113" t="b">
        <v>0</v>
      </c>
    </row>
    <row r="18" spans="1:12" ht="15">
      <c r="A18" s="115" t="s">
        <v>402</v>
      </c>
      <c r="B18" s="113" t="s">
        <v>559</v>
      </c>
      <c r="C18" s="113">
        <v>5</v>
      </c>
      <c r="D18" s="117">
        <v>0.0008526221427527633</v>
      </c>
      <c r="E18" s="117">
        <v>2.607383528526565</v>
      </c>
      <c r="F18" s="113" t="s">
        <v>1344</v>
      </c>
      <c r="G18" s="113" t="b">
        <v>0</v>
      </c>
      <c r="H18" s="113" t="b">
        <v>0</v>
      </c>
      <c r="I18" s="113" t="b">
        <v>0</v>
      </c>
      <c r="J18" s="113" t="b">
        <v>0</v>
      </c>
      <c r="K18" s="113" t="b">
        <v>0</v>
      </c>
      <c r="L18" s="113" t="b">
        <v>0</v>
      </c>
    </row>
    <row r="19" spans="1:12" ht="15">
      <c r="A19" s="115" t="s">
        <v>479</v>
      </c>
      <c r="B19" s="113" t="s">
        <v>388</v>
      </c>
      <c r="C19" s="113">
        <v>5</v>
      </c>
      <c r="D19" s="117">
        <v>0.0009967937974569398</v>
      </c>
      <c r="E19" s="117">
        <v>2.2571355101924024</v>
      </c>
      <c r="F19" s="113" t="s">
        <v>1344</v>
      </c>
      <c r="G19" s="113" t="b">
        <v>0</v>
      </c>
      <c r="H19" s="113" t="b">
        <v>0</v>
      </c>
      <c r="I19" s="113" t="b">
        <v>0</v>
      </c>
      <c r="J19" s="113" t="b">
        <v>0</v>
      </c>
      <c r="K19" s="113" t="b">
        <v>0</v>
      </c>
      <c r="L19" s="113" t="b">
        <v>0</v>
      </c>
    </row>
    <row r="20" spans="1:12" ht="15">
      <c r="A20" s="115" t="s">
        <v>544</v>
      </c>
      <c r="B20" s="113" t="s">
        <v>388</v>
      </c>
      <c r="C20" s="113">
        <v>5</v>
      </c>
      <c r="D20" s="117">
        <v>0.0009967937974569398</v>
      </c>
      <c r="E20" s="117">
        <v>2.3820742468007023</v>
      </c>
      <c r="F20" s="113" t="s">
        <v>1344</v>
      </c>
      <c r="G20" s="113" t="b">
        <v>0</v>
      </c>
      <c r="H20" s="113" t="b">
        <v>0</v>
      </c>
      <c r="I20" s="113" t="b">
        <v>0</v>
      </c>
      <c r="J20" s="113" t="b">
        <v>0</v>
      </c>
      <c r="K20" s="113" t="b">
        <v>0</v>
      </c>
      <c r="L20" s="113" t="b">
        <v>0</v>
      </c>
    </row>
    <row r="21" spans="1:12" ht="15">
      <c r="A21" s="115" t="s">
        <v>536</v>
      </c>
      <c r="B21" s="113" t="s">
        <v>389</v>
      </c>
      <c r="C21" s="113">
        <v>5</v>
      </c>
      <c r="D21" s="117">
        <v>0.0008526221427527633</v>
      </c>
      <c r="E21" s="117">
        <v>2.40326354587064</v>
      </c>
      <c r="F21" s="113" t="s">
        <v>1344</v>
      </c>
      <c r="G21" s="113" t="b">
        <v>0</v>
      </c>
      <c r="H21" s="113" t="b">
        <v>0</v>
      </c>
      <c r="I21" s="113" t="b">
        <v>0</v>
      </c>
      <c r="J21" s="113" t="b">
        <v>0</v>
      </c>
      <c r="K21" s="113" t="b">
        <v>0</v>
      </c>
      <c r="L21" s="113" t="b">
        <v>0</v>
      </c>
    </row>
    <row r="22" spans="1:12" ht="15">
      <c r="A22" s="115" t="s">
        <v>415</v>
      </c>
      <c r="B22" s="113" t="s">
        <v>546</v>
      </c>
      <c r="C22" s="113">
        <v>5</v>
      </c>
      <c r="D22" s="117">
        <v>0.0012432568690665528</v>
      </c>
      <c r="E22" s="117">
        <v>2.590350189227785</v>
      </c>
      <c r="F22" s="113" t="s">
        <v>1344</v>
      </c>
      <c r="G22" s="113" t="b">
        <v>0</v>
      </c>
      <c r="H22" s="113" t="b">
        <v>0</v>
      </c>
      <c r="I22" s="113" t="b">
        <v>0</v>
      </c>
      <c r="J22" s="113" t="b">
        <v>0</v>
      </c>
      <c r="K22" s="113" t="b">
        <v>0</v>
      </c>
      <c r="L22" s="113" t="b">
        <v>0</v>
      </c>
    </row>
    <row r="23" spans="1:12" ht="15">
      <c r="A23" s="115" t="s">
        <v>548</v>
      </c>
      <c r="B23" s="113" t="s">
        <v>549</v>
      </c>
      <c r="C23" s="113">
        <v>4</v>
      </c>
      <c r="D23" s="117">
        <v>0.0009946054952532422</v>
      </c>
      <c r="E23" s="117">
        <v>2.987594770238171</v>
      </c>
      <c r="F23" s="113" t="s">
        <v>1344</v>
      </c>
      <c r="G23" s="113" t="b">
        <v>0</v>
      </c>
      <c r="H23" s="113" t="b">
        <v>0</v>
      </c>
      <c r="I23" s="113" t="b">
        <v>0</v>
      </c>
      <c r="J23" s="113" t="b">
        <v>0</v>
      </c>
      <c r="K23" s="113" t="b">
        <v>0</v>
      </c>
      <c r="L23" s="113" t="b">
        <v>0</v>
      </c>
    </row>
    <row r="24" spans="1:12" ht="15">
      <c r="A24" s="115" t="s">
        <v>367</v>
      </c>
      <c r="B24" s="113" t="s">
        <v>394</v>
      </c>
      <c r="C24" s="113">
        <v>4</v>
      </c>
      <c r="D24" s="117">
        <v>0.0007974350379655519</v>
      </c>
      <c r="E24" s="117">
        <v>1.5018733437565912</v>
      </c>
      <c r="F24" s="113" t="s">
        <v>1344</v>
      </c>
      <c r="G24" s="113" t="b">
        <v>1</v>
      </c>
      <c r="H24" s="113" t="b">
        <v>0</v>
      </c>
      <c r="I24" s="113" t="b">
        <v>0</v>
      </c>
      <c r="J24" s="113" t="b">
        <v>0</v>
      </c>
      <c r="K24" s="113" t="b">
        <v>0</v>
      </c>
      <c r="L24" s="113" t="b">
        <v>0</v>
      </c>
    </row>
    <row r="25" spans="1:12" ht="15">
      <c r="A25" s="115" t="s">
        <v>402</v>
      </c>
      <c r="B25" s="113" t="s">
        <v>619</v>
      </c>
      <c r="C25" s="113">
        <v>4</v>
      </c>
      <c r="D25" s="117">
        <v>0.0006002645806778616</v>
      </c>
      <c r="E25" s="117">
        <v>2.607383528526565</v>
      </c>
      <c r="F25" s="113" t="s">
        <v>1344</v>
      </c>
      <c r="G25" s="113" t="b">
        <v>0</v>
      </c>
      <c r="H25" s="113" t="b">
        <v>0</v>
      </c>
      <c r="I25" s="113" t="b">
        <v>0</v>
      </c>
      <c r="J25" s="113" t="b">
        <v>0</v>
      </c>
      <c r="K25" s="113" t="b">
        <v>0</v>
      </c>
      <c r="L25" s="113" t="b">
        <v>0</v>
      </c>
    </row>
    <row r="26" spans="1:12" ht="15">
      <c r="A26" s="115" t="s">
        <v>619</v>
      </c>
      <c r="B26" s="113" t="s">
        <v>426</v>
      </c>
      <c r="C26" s="113">
        <v>4</v>
      </c>
      <c r="D26" s="117">
        <v>0.0006002645806778616</v>
      </c>
      <c r="E26" s="117">
        <v>2.7420821024240216</v>
      </c>
      <c r="F26" s="113" t="s">
        <v>1344</v>
      </c>
      <c r="G26" s="113" t="b">
        <v>0</v>
      </c>
      <c r="H26" s="113" t="b">
        <v>0</v>
      </c>
      <c r="I26" s="113" t="b">
        <v>0</v>
      </c>
      <c r="J26" s="113" t="b">
        <v>0</v>
      </c>
      <c r="K26" s="113" t="b">
        <v>0</v>
      </c>
      <c r="L26" s="113" t="b">
        <v>0</v>
      </c>
    </row>
    <row r="27" spans="1:12" ht="15">
      <c r="A27" s="115" t="s">
        <v>509</v>
      </c>
      <c r="B27" s="113" t="s">
        <v>372</v>
      </c>
      <c r="C27" s="113">
        <v>4</v>
      </c>
      <c r="D27" s="117">
        <v>0.0006002645806778616</v>
      </c>
      <c r="E27" s="117">
        <v>2.176019764367578</v>
      </c>
      <c r="F27" s="113" t="s">
        <v>1344</v>
      </c>
      <c r="G27" s="113" t="b">
        <v>0</v>
      </c>
      <c r="H27" s="113" t="b">
        <v>0</v>
      </c>
      <c r="I27" s="113" t="b">
        <v>0</v>
      </c>
      <c r="J27" s="113" t="b">
        <v>0</v>
      </c>
      <c r="K27" s="113" t="b">
        <v>0</v>
      </c>
      <c r="L27" s="113" t="b">
        <v>0</v>
      </c>
    </row>
    <row r="28" spans="1:12" ht="15">
      <c r="A28" s="115" t="s">
        <v>372</v>
      </c>
      <c r="B28" s="113" t="s">
        <v>624</v>
      </c>
      <c r="C28" s="113">
        <v>4</v>
      </c>
      <c r="D28" s="117">
        <v>0.0006820977142022107</v>
      </c>
      <c r="E28" s="117">
        <v>2.352111023423259</v>
      </c>
      <c r="F28" s="113" t="s">
        <v>1344</v>
      </c>
      <c r="G28" s="113" t="b">
        <v>0</v>
      </c>
      <c r="H28" s="113" t="b">
        <v>0</v>
      </c>
      <c r="I28" s="113" t="b">
        <v>0</v>
      </c>
      <c r="J28" s="113" t="b">
        <v>0</v>
      </c>
      <c r="K28" s="113" t="b">
        <v>0</v>
      </c>
      <c r="L28" s="113" t="b">
        <v>0</v>
      </c>
    </row>
    <row r="29" spans="1:12" ht="15">
      <c r="A29" s="115" t="s">
        <v>431</v>
      </c>
      <c r="B29" s="113" t="s">
        <v>364</v>
      </c>
      <c r="C29" s="113">
        <v>4</v>
      </c>
      <c r="D29" s="117">
        <v>0.0007974350379655519</v>
      </c>
      <c r="E29" s="117">
        <v>1.6281387501171847</v>
      </c>
      <c r="F29" s="113" t="s">
        <v>1344</v>
      </c>
      <c r="G29" s="113" t="b">
        <v>0</v>
      </c>
      <c r="H29" s="113" t="b">
        <v>0</v>
      </c>
      <c r="I29" s="113" t="b">
        <v>0</v>
      </c>
      <c r="J29" s="113" t="b">
        <v>0</v>
      </c>
      <c r="K29" s="113" t="b">
        <v>0</v>
      </c>
      <c r="L29" s="113" t="b">
        <v>0</v>
      </c>
    </row>
    <row r="30" spans="1:12" ht="15">
      <c r="A30" s="115" t="s">
        <v>367</v>
      </c>
      <c r="B30" s="113" t="s">
        <v>207</v>
      </c>
      <c r="C30" s="113">
        <v>4</v>
      </c>
      <c r="D30" s="117">
        <v>0.0007974350379655519</v>
      </c>
      <c r="E30" s="117">
        <v>1.3343822564628274</v>
      </c>
      <c r="F30" s="113" t="s">
        <v>1344</v>
      </c>
      <c r="G30" s="113" t="b">
        <v>1</v>
      </c>
      <c r="H30" s="113" t="b">
        <v>0</v>
      </c>
      <c r="I30" s="113" t="b">
        <v>0</v>
      </c>
      <c r="J30" s="113" t="b">
        <v>0</v>
      </c>
      <c r="K30" s="113" t="b">
        <v>0</v>
      </c>
      <c r="L30" s="113" t="b">
        <v>0</v>
      </c>
    </row>
    <row r="31" spans="1:12" ht="15">
      <c r="A31" s="115" t="s">
        <v>657</v>
      </c>
      <c r="B31" s="113" t="s">
        <v>409</v>
      </c>
      <c r="C31" s="113">
        <v>4</v>
      </c>
      <c r="D31" s="117">
        <v>0.0006002645806778616</v>
      </c>
      <c r="E31" s="117">
        <v>2.6373467519040084</v>
      </c>
      <c r="F31" s="113" t="s">
        <v>1344</v>
      </c>
      <c r="G31" s="113" t="b">
        <v>0</v>
      </c>
      <c r="H31" s="113" t="b">
        <v>0</v>
      </c>
      <c r="I31" s="113" t="b">
        <v>0</v>
      </c>
      <c r="J31" s="113" t="b">
        <v>0</v>
      </c>
      <c r="K31" s="113" t="b">
        <v>0</v>
      </c>
      <c r="L31" s="113" t="b">
        <v>0</v>
      </c>
    </row>
    <row r="32" spans="1:12" ht="15">
      <c r="A32" s="115" t="s">
        <v>672</v>
      </c>
      <c r="B32" s="113" t="s">
        <v>673</v>
      </c>
      <c r="C32" s="113">
        <v>4</v>
      </c>
      <c r="D32" s="117">
        <v>0.0009946054952532422</v>
      </c>
      <c r="E32" s="117">
        <v>3.181414796254284</v>
      </c>
      <c r="F32" s="113" t="s">
        <v>1344</v>
      </c>
      <c r="G32" s="113" t="b">
        <v>0</v>
      </c>
      <c r="H32" s="113" t="b">
        <v>0</v>
      </c>
      <c r="I32" s="113" t="b">
        <v>0</v>
      </c>
      <c r="J32" s="113" t="b">
        <v>0</v>
      </c>
      <c r="K32" s="113" t="b">
        <v>0</v>
      </c>
      <c r="L32" s="113" t="b">
        <v>0</v>
      </c>
    </row>
    <row r="33" spans="1:12" ht="15">
      <c r="A33" s="115" t="s">
        <v>379</v>
      </c>
      <c r="B33" s="113" t="s">
        <v>364</v>
      </c>
      <c r="C33" s="113">
        <v>4</v>
      </c>
      <c r="D33" s="117">
        <v>0.0007974350379655519</v>
      </c>
      <c r="E33" s="117">
        <v>1.2893201935638035</v>
      </c>
      <c r="F33" s="113" t="s">
        <v>1344</v>
      </c>
      <c r="G33" s="113" t="b">
        <v>0</v>
      </c>
      <c r="H33" s="113" t="b">
        <v>0</v>
      </c>
      <c r="I33" s="113" t="b">
        <v>0</v>
      </c>
      <c r="J33" s="113" t="b">
        <v>0</v>
      </c>
      <c r="K33" s="113" t="b">
        <v>0</v>
      </c>
      <c r="L33" s="113" t="b">
        <v>0</v>
      </c>
    </row>
    <row r="34" spans="1:12" ht="15">
      <c r="A34" s="115" t="s">
        <v>366</v>
      </c>
      <c r="B34" s="113" t="s">
        <v>394</v>
      </c>
      <c r="C34" s="113">
        <v>4</v>
      </c>
      <c r="D34" s="117">
        <v>0.0006002645806778616</v>
      </c>
      <c r="E34" s="117">
        <v>1.4738446201563475</v>
      </c>
      <c r="F34" s="113" t="s">
        <v>1344</v>
      </c>
      <c r="G34" s="113" t="b">
        <v>0</v>
      </c>
      <c r="H34" s="113" t="b">
        <v>0</v>
      </c>
      <c r="I34" s="113" t="b">
        <v>0</v>
      </c>
      <c r="J34" s="113" t="b">
        <v>0</v>
      </c>
      <c r="K34" s="113" t="b">
        <v>0</v>
      </c>
      <c r="L34" s="113" t="b">
        <v>0</v>
      </c>
    </row>
    <row r="35" spans="1:12" ht="15">
      <c r="A35" s="115" t="s">
        <v>369</v>
      </c>
      <c r="B35" s="113" t="s">
        <v>435</v>
      </c>
      <c r="C35" s="113">
        <v>4</v>
      </c>
      <c r="D35" s="117">
        <v>0.0009946054952532422</v>
      </c>
      <c r="E35" s="117">
        <v>1.7878395929846964</v>
      </c>
      <c r="F35" s="113" t="s">
        <v>1344</v>
      </c>
      <c r="G35" s="113" t="b">
        <v>0</v>
      </c>
      <c r="H35" s="113" t="b">
        <v>0</v>
      </c>
      <c r="I35" s="113" t="b">
        <v>0</v>
      </c>
      <c r="J35" s="113" t="b">
        <v>0</v>
      </c>
      <c r="K35" s="113" t="b">
        <v>0</v>
      </c>
      <c r="L35" s="113" t="b">
        <v>0</v>
      </c>
    </row>
    <row r="36" spans="1:12" ht="15">
      <c r="A36" s="115" t="s">
        <v>404</v>
      </c>
      <c r="B36" s="113" t="s">
        <v>369</v>
      </c>
      <c r="C36" s="113">
        <v>4</v>
      </c>
      <c r="D36" s="117">
        <v>0.0007974350379655519</v>
      </c>
      <c r="E36" s="117">
        <v>1.6531410190872402</v>
      </c>
      <c r="F36" s="113" t="s">
        <v>1344</v>
      </c>
      <c r="G36" s="113" t="b">
        <v>0</v>
      </c>
      <c r="H36" s="113" t="b">
        <v>0</v>
      </c>
      <c r="I36" s="113" t="b">
        <v>0</v>
      </c>
      <c r="J36" s="113" t="b">
        <v>0</v>
      </c>
      <c r="K36" s="113" t="b">
        <v>0</v>
      </c>
      <c r="L36" s="113" t="b">
        <v>0</v>
      </c>
    </row>
    <row r="37" spans="1:12" ht="15">
      <c r="A37" s="115" t="s">
        <v>365</v>
      </c>
      <c r="B37" s="113" t="s">
        <v>543</v>
      </c>
      <c r="C37" s="113">
        <v>4</v>
      </c>
      <c r="D37" s="117">
        <v>0.0007974350379655519</v>
      </c>
      <c r="E37" s="117">
        <v>1.9084135241905462</v>
      </c>
      <c r="F37" s="113" t="s">
        <v>1344</v>
      </c>
      <c r="G37" s="113" t="b">
        <v>0</v>
      </c>
      <c r="H37" s="113" t="b">
        <v>0</v>
      </c>
      <c r="I37" s="113" t="b">
        <v>0</v>
      </c>
      <c r="J37" s="113" t="b">
        <v>0</v>
      </c>
      <c r="K37" s="113" t="b">
        <v>0</v>
      </c>
      <c r="L37" s="113" t="b">
        <v>0</v>
      </c>
    </row>
    <row r="38" spans="1:12" ht="15">
      <c r="A38" s="115" t="s">
        <v>381</v>
      </c>
      <c r="B38" s="113" t="s">
        <v>367</v>
      </c>
      <c r="C38" s="113">
        <v>4</v>
      </c>
      <c r="D38" s="117">
        <v>0.0006820977142022107</v>
      </c>
      <c r="E38" s="117">
        <v>1.3903384873130293</v>
      </c>
      <c r="F38" s="113" t="s">
        <v>1344</v>
      </c>
      <c r="G38" s="113" t="b">
        <v>1</v>
      </c>
      <c r="H38" s="113" t="b">
        <v>0</v>
      </c>
      <c r="I38" s="113" t="b">
        <v>0</v>
      </c>
      <c r="J38" s="113" t="b">
        <v>1</v>
      </c>
      <c r="K38" s="113" t="b">
        <v>0</v>
      </c>
      <c r="L38" s="113" t="b">
        <v>0</v>
      </c>
    </row>
    <row r="39" spans="1:12" ht="15">
      <c r="A39" s="115" t="s">
        <v>364</v>
      </c>
      <c r="B39" s="113" t="s">
        <v>593</v>
      </c>
      <c r="C39" s="113">
        <v>4</v>
      </c>
      <c r="D39" s="117">
        <v>0.0009946054952532422</v>
      </c>
      <c r="E39" s="117">
        <v>1.962288904973401</v>
      </c>
      <c r="F39" s="113" t="s">
        <v>1344</v>
      </c>
      <c r="G39" s="113" t="b">
        <v>0</v>
      </c>
      <c r="H39" s="113" t="b">
        <v>0</v>
      </c>
      <c r="I39" s="113" t="b">
        <v>0</v>
      </c>
      <c r="J39" s="113" t="b">
        <v>0</v>
      </c>
      <c r="K39" s="113" t="b">
        <v>0</v>
      </c>
      <c r="L39" s="113" t="b">
        <v>0</v>
      </c>
    </row>
    <row r="40" spans="1:12" ht="15">
      <c r="A40" s="115" t="s">
        <v>390</v>
      </c>
      <c r="B40" s="113" t="s">
        <v>400</v>
      </c>
      <c r="C40" s="113">
        <v>3</v>
      </c>
      <c r="D40" s="117">
        <v>0.0005980762784741639</v>
      </c>
      <c r="E40" s="117">
        <v>1.8057511822933987</v>
      </c>
      <c r="F40" s="113" t="s">
        <v>1344</v>
      </c>
      <c r="G40" s="113" t="b">
        <v>0</v>
      </c>
      <c r="H40" s="113" t="b">
        <v>0</v>
      </c>
      <c r="I40" s="113" t="b">
        <v>0</v>
      </c>
      <c r="J40" s="113" t="b">
        <v>0</v>
      </c>
      <c r="K40" s="113" t="b">
        <v>0</v>
      </c>
      <c r="L40" s="113" t="b">
        <v>0</v>
      </c>
    </row>
    <row r="41" spans="1:12" ht="15">
      <c r="A41" s="115" t="s">
        <v>414</v>
      </c>
      <c r="B41" s="113" t="s">
        <v>225</v>
      </c>
      <c r="C41" s="113">
        <v>3</v>
      </c>
      <c r="D41" s="117">
        <v>0.0007459541214399316</v>
      </c>
      <c r="E41" s="117">
        <v>1.766441448283466</v>
      </c>
      <c r="F41" s="113" t="s">
        <v>1344</v>
      </c>
      <c r="G41" s="113" t="b">
        <v>0</v>
      </c>
      <c r="H41" s="113" t="b">
        <v>0</v>
      </c>
      <c r="I41" s="113" t="b">
        <v>0</v>
      </c>
      <c r="J41" s="113" t="b">
        <v>0</v>
      </c>
      <c r="K41" s="113" t="b">
        <v>0</v>
      </c>
      <c r="L41" s="113" t="b">
        <v>0</v>
      </c>
    </row>
    <row r="42" spans="1:12" ht="15">
      <c r="A42" s="115" t="s">
        <v>414</v>
      </c>
      <c r="B42" s="113" t="s">
        <v>375</v>
      </c>
      <c r="C42" s="113">
        <v>3</v>
      </c>
      <c r="D42" s="117">
        <v>0.0005980762784741639</v>
      </c>
      <c r="E42" s="117">
        <v>1.7316793420242542</v>
      </c>
      <c r="F42" s="113" t="s">
        <v>1344</v>
      </c>
      <c r="G42" s="113" t="b">
        <v>0</v>
      </c>
      <c r="H42" s="113" t="b">
        <v>0</v>
      </c>
      <c r="I42" s="113" t="b">
        <v>0</v>
      </c>
      <c r="J42" s="113" t="b">
        <v>1</v>
      </c>
      <c r="K42" s="113" t="b">
        <v>0</v>
      </c>
      <c r="L42" s="113" t="b">
        <v>0</v>
      </c>
    </row>
    <row r="43" spans="1:12" ht="15">
      <c r="A43" s="115" t="s">
        <v>622</v>
      </c>
      <c r="B43" s="113" t="s">
        <v>747</v>
      </c>
      <c r="C43" s="113">
        <v>3</v>
      </c>
      <c r="D43" s="117">
        <v>0.000511573285651658</v>
      </c>
      <c r="E43" s="117">
        <v>3.181414796254284</v>
      </c>
      <c r="F43" s="113" t="s">
        <v>1344</v>
      </c>
      <c r="G43" s="113" t="b">
        <v>0</v>
      </c>
      <c r="H43" s="113" t="b">
        <v>0</v>
      </c>
      <c r="I43" s="113" t="b">
        <v>0</v>
      </c>
      <c r="J43" s="113" t="b">
        <v>0</v>
      </c>
      <c r="K43" s="113" t="b">
        <v>0</v>
      </c>
      <c r="L43" s="113" t="b">
        <v>0</v>
      </c>
    </row>
    <row r="44" spans="1:12" ht="15">
      <c r="A44" s="115" t="s">
        <v>747</v>
      </c>
      <c r="B44" s="113" t="s">
        <v>458</v>
      </c>
      <c r="C44" s="113">
        <v>3</v>
      </c>
      <c r="D44" s="117">
        <v>0.000511573285651658</v>
      </c>
      <c r="E44" s="117">
        <v>2.8292322781429213</v>
      </c>
      <c r="F44" s="113" t="s">
        <v>1344</v>
      </c>
      <c r="G44" s="113" t="b">
        <v>0</v>
      </c>
      <c r="H44" s="113" t="b">
        <v>0</v>
      </c>
      <c r="I44" s="113" t="b">
        <v>0</v>
      </c>
      <c r="J44" s="113" t="b">
        <v>0</v>
      </c>
      <c r="K44" s="113" t="b">
        <v>0</v>
      </c>
      <c r="L44" s="113" t="b">
        <v>0</v>
      </c>
    </row>
    <row r="45" spans="1:12" ht="15">
      <c r="A45" s="115" t="s">
        <v>752</v>
      </c>
      <c r="B45" s="113" t="s">
        <v>372</v>
      </c>
      <c r="C45" s="113">
        <v>3</v>
      </c>
      <c r="D45" s="117">
        <v>0.000511573285651658</v>
      </c>
      <c r="E45" s="117">
        <v>2.352111023423259</v>
      </c>
      <c r="F45" s="113" t="s">
        <v>1344</v>
      </c>
      <c r="G45" s="113" t="b">
        <v>0</v>
      </c>
      <c r="H45" s="113" t="b">
        <v>0</v>
      </c>
      <c r="I45" s="113" t="b">
        <v>0</v>
      </c>
      <c r="J45" s="113" t="b">
        <v>0</v>
      </c>
      <c r="K45" s="113" t="b">
        <v>0</v>
      </c>
      <c r="L45" s="113" t="b">
        <v>0</v>
      </c>
    </row>
    <row r="46" spans="1:12" ht="15">
      <c r="A46" s="115" t="s">
        <v>627</v>
      </c>
      <c r="B46" s="113" t="s">
        <v>366</v>
      </c>
      <c r="C46" s="113">
        <v>3</v>
      </c>
      <c r="D46" s="117">
        <v>0.000511573285651658</v>
      </c>
      <c r="E46" s="117">
        <v>1.9683399709454328</v>
      </c>
      <c r="F46" s="113" t="s">
        <v>1344</v>
      </c>
      <c r="G46" s="113" t="b">
        <v>0</v>
      </c>
      <c r="H46" s="113" t="b">
        <v>0</v>
      </c>
      <c r="I46" s="113" t="b">
        <v>0</v>
      </c>
      <c r="J46" s="113" t="b">
        <v>0</v>
      </c>
      <c r="K46" s="113" t="b">
        <v>0</v>
      </c>
      <c r="L46" s="113" t="b">
        <v>0</v>
      </c>
    </row>
    <row r="47" spans="1:12" ht="15">
      <c r="A47" s="115" t="s">
        <v>372</v>
      </c>
      <c r="B47" s="113" t="s">
        <v>759</v>
      </c>
      <c r="C47" s="113">
        <v>3</v>
      </c>
      <c r="D47" s="117">
        <v>0.0005980762784741639</v>
      </c>
      <c r="E47" s="117">
        <v>2.352111023423259</v>
      </c>
      <c r="F47" s="113" t="s">
        <v>1344</v>
      </c>
      <c r="G47" s="113" t="b">
        <v>0</v>
      </c>
      <c r="H47" s="113" t="b">
        <v>0</v>
      </c>
      <c r="I47" s="113" t="b">
        <v>0</v>
      </c>
      <c r="J47" s="113" t="b">
        <v>0</v>
      </c>
      <c r="K47" s="113" t="b">
        <v>0</v>
      </c>
      <c r="L47" s="113" t="b">
        <v>0</v>
      </c>
    </row>
    <row r="48" spans="1:12" ht="15">
      <c r="A48" s="115" t="s">
        <v>403</v>
      </c>
      <c r="B48" s="113" t="s">
        <v>762</v>
      </c>
      <c r="C48" s="113">
        <v>3</v>
      </c>
      <c r="D48" s="117">
        <v>0.000511573285651658</v>
      </c>
      <c r="E48" s="117">
        <v>2.607383528526565</v>
      </c>
      <c r="F48" s="113" t="s">
        <v>1344</v>
      </c>
      <c r="G48" s="113" t="b">
        <v>0</v>
      </c>
      <c r="H48" s="113" t="b">
        <v>0</v>
      </c>
      <c r="I48" s="113" t="b">
        <v>0</v>
      </c>
      <c r="J48" s="113" t="b">
        <v>0</v>
      </c>
      <c r="K48" s="113" t="b">
        <v>0</v>
      </c>
      <c r="L48" s="113" t="b">
        <v>0</v>
      </c>
    </row>
    <row r="49" spans="1:12" ht="15">
      <c r="A49" s="115" t="s">
        <v>373</v>
      </c>
      <c r="B49" s="113" t="s">
        <v>207</v>
      </c>
      <c r="C49" s="113">
        <v>3</v>
      </c>
      <c r="D49" s="117">
        <v>0.0005980762784741639</v>
      </c>
      <c r="E49" s="117">
        <v>1.431292269470884</v>
      </c>
      <c r="F49" s="113" t="s">
        <v>1344</v>
      </c>
      <c r="G49" s="113" t="b">
        <v>0</v>
      </c>
      <c r="H49" s="113" t="b">
        <v>0</v>
      </c>
      <c r="I49" s="113" t="b">
        <v>0</v>
      </c>
      <c r="J49" s="113" t="b">
        <v>0</v>
      </c>
      <c r="K49" s="113" t="b">
        <v>0</v>
      </c>
      <c r="L49" s="113" t="b">
        <v>0</v>
      </c>
    </row>
    <row r="50" spans="1:12" ht="15">
      <c r="A50" s="115" t="s">
        <v>397</v>
      </c>
      <c r="B50" s="113" t="s">
        <v>380</v>
      </c>
      <c r="C50" s="113">
        <v>3</v>
      </c>
      <c r="D50" s="117">
        <v>0.0005980762784741639</v>
      </c>
      <c r="E50" s="117">
        <v>1.6947482236283913</v>
      </c>
      <c r="F50" s="113" t="s">
        <v>1344</v>
      </c>
      <c r="G50" s="113" t="b">
        <v>0</v>
      </c>
      <c r="H50" s="113" t="b">
        <v>0</v>
      </c>
      <c r="I50" s="113" t="b">
        <v>0</v>
      </c>
      <c r="J50" s="113" t="b">
        <v>0</v>
      </c>
      <c r="K50" s="113" t="b">
        <v>0</v>
      </c>
      <c r="L50" s="113" t="b">
        <v>0</v>
      </c>
    </row>
    <row r="51" spans="1:12" ht="15">
      <c r="A51" s="115" t="s">
        <v>524</v>
      </c>
      <c r="B51" s="113" t="s">
        <v>790</v>
      </c>
      <c r="C51" s="113">
        <v>3</v>
      </c>
      <c r="D51" s="117">
        <v>0.0005980762784741639</v>
      </c>
      <c r="E51" s="117">
        <v>3.0053235371986027</v>
      </c>
      <c r="F51" s="113" t="s">
        <v>1344</v>
      </c>
      <c r="G51" s="113" t="b">
        <v>0</v>
      </c>
      <c r="H51" s="113" t="b">
        <v>0</v>
      </c>
      <c r="I51" s="113" t="b">
        <v>0</v>
      </c>
      <c r="J51" s="113" t="b">
        <v>0</v>
      </c>
      <c r="K51" s="113" t="b">
        <v>0</v>
      </c>
      <c r="L51" s="113" t="b">
        <v>0</v>
      </c>
    </row>
    <row r="52" spans="1:12" ht="15">
      <c r="A52" s="115" t="s">
        <v>460</v>
      </c>
      <c r="B52" s="113" t="s">
        <v>496</v>
      </c>
      <c r="C52" s="113">
        <v>3</v>
      </c>
      <c r="D52" s="117">
        <v>0.000511573285651658</v>
      </c>
      <c r="E52" s="117">
        <v>2.461255492848327</v>
      </c>
      <c r="F52" s="113" t="s">
        <v>1344</v>
      </c>
      <c r="G52" s="113" t="b">
        <v>0</v>
      </c>
      <c r="H52" s="113" t="b">
        <v>0</v>
      </c>
      <c r="I52" s="113" t="b">
        <v>0</v>
      </c>
      <c r="J52" s="113" t="b">
        <v>0</v>
      </c>
      <c r="K52" s="113" t="b">
        <v>0</v>
      </c>
      <c r="L52" s="113" t="b">
        <v>0</v>
      </c>
    </row>
    <row r="53" spans="1:12" ht="15">
      <c r="A53" s="115" t="s">
        <v>376</v>
      </c>
      <c r="B53" s="113" t="s">
        <v>475</v>
      </c>
      <c r="C53" s="113">
        <v>3</v>
      </c>
      <c r="D53" s="117">
        <v>0.000511573285651658</v>
      </c>
      <c r="E53" s="117">
        <v>1.9595660466379277</v>
      </c>
      <c r="F53" s="113" t="s">
        <v>1344</v>
      </c>
      <c r="G53" s="113" t="b">
        <v>0</v>
      </c>
      <c r="H53" s="113" t="b">
        <v>0</v>
      </c>
      <c r="I53" s="113" t="b">
        <v>0</v>
      </c>
      <c r="J53" s="113" t="b">
        <v>1</v>
      </c>
      <c r="K53" s="113" t="b">
        <v>0</v>
      </c>
      <c r="L53" s="113" t="b">
        <v>0</v>
      </c>
    </row>
    <row r="54" spans="1:12" ht="15">
      <c r="A54" s="115" t="s">
        <v>403</v>
      </c>
      <c r="B54" s="113" t="s">
        <v>392</v>
      </c>
      <c r="C54" s="113">
        <v>3</v>
      </c>
      <c r="D54" s="117">
        <v>0.0005980762784741639</v>
      </c>
      <c r="E54" s="117">
        <v>1.8292322781429216</v>
      </c>
      <c r="F54" s="113" t="s">
        <v>1344</v>
      </c>
      <c r="G54" s="113" t="b">
        <v>0</v>
      </c>
      <c r="H54" s="113" t="b">
        <v>0</v>
      </c>
      <c r="I54" s="113" t="b">
        <v>0</v>
      </c>
      <c r="J54" s="113" t="b">
        <v>0</v>
      </c>
      <c r="K54" s="113" t="b">
        <v>0</v>
      </c>
      <c r="L54" s="113" t="b">
        <v>0</v>
      </c>
    </row>
    <row r="55" spans="1:12" ht="15">
      <c r="A55" s="115" t="s">
        <v>367</v>
      </c>
      <c r="B55" s="113" t="s">
        <v>474</v>
      </c>
      <c r="C55" s="113">
        <v>3</v>
      </c>
      <c r="D55" s="117">
        <v>0.000511573285651658</v>
      </c>
      <c r="E55" s="117">
        <v>1.7042935415346216</v>
      </c>
      <c r="F55" s="113" t="s">
        <v>1344</v>
      </c>
      <c r="G55" s="113" t="b">
        <v>1</v>
      </c>
      <c r="H55" s="113" t="b">
        <v>0</v>
      </c>
      <c r="I55" s="113" t="b">
        <v>0</v>
      </c>
      <c r="J55" s="113" t="b">
        <v>0</v>
      </c>
      <c r="K55" s="113" t="b">
        <v>0</v>
      </c>
      <c r="L55" s="113" t="b">
        <v>0</v>
      </c>
    </row>
    <row r="56" spans="1:12" ht="15">
      <c r="A56" s="115" t="s">
        <v>207</v>
      </c>
      <c r="B56" s="113" t="s">
        <v>582</v>
      </c>
      <c r="C56" s="113">
        <v>3</v>
      </c>
      <c r="D56" s="117">
        <v>0.0007459541214399316</v>
      </c>
      <c r="E56" s="117">
        <v>2.146652689995072</v>
      </c>
      <c r="F56" s="113" t="s">
        <v>1344</v>
      </c>
      <c r="G56" s="113" t="b">
        <v>0</v>
      </c>
      <c r="H56" s="113" t="b">
        <v>0</v>
      </c>
      <c r="I56" s="113" t="b">
        <v>0</v>
      </c>
      <c r="J56" s="113" t="b">
        <v>0</v>
      </c>
      <c r="K56" s="113" t="b">
        <v>0</v>
      </c>
      <c r="L56" s="113" t="b">
        <v>0</v>
      </c>
    </row>
    <row r="57" spans="1:12" ht="15">
      <c r="A57" s="115" t="s">
        <v>433</v>
      </c>
      <c r="B57" s="113" t="s">
        <v>367</v>
      </c>
      <c r="C57" s="113">
        <v>3</v>
      </c>
      <c r="D57" s="117">
        <v>0.0005980762784741639</v>
      </c>
      <c r="E57" s="117">
        <v>1.5857349015640974</v>
      </c>
      <c r="F57" s="113" t="s">
        <v>1344</v>
      </c>
      <c r="G57" s="113" t="b">
        <v>0</v>
      </c>
      <c r="H57" s="113" t="b">
        <v>0</v>
      </c>
      <c r="I57" s="113" t="b">
        <v>0</v>
      </c>
      <c r="J57" s="113" t="b">
        <v>1</v>
      </c>
      <c r="K57" s="113" t="b">
        <v>0</v>
      </c>
      <c r="L57" s="113" t="b">
        <v>0</v>
      </c>
    </row>
    <row r="58" spans="1:12" ht="15">
      <c r="A58" s="115" t="s">
        <v>207</v>
      </c>
      <c r="B58" s="113" t="s">
        <v>443</v>
      </c>
      <c r="C58" s="113">
        <v>3</v>
      </c>
      <c r="D58" s="117">
        <v>0.0005980762784741639</v>
      </c>
      <c r="E58" s="117">
        <v>1.845622694331091</v>
      </c>
      <c r="F58" s="113" t="s">
        <v>1344</v>
      </c>
      <c r="G58" s="113" t="b">
        <v>0</v>
      </c>
      <c r="H58" s="113" t="b">
        <v>0</v>
      </c>
      <c r="I58" s="113" t="b">
        <v>0</v>
      </c>
      <c r="J58" s="113" t="b">
        <v>0</v>
      </c>
      <c r="K58" s="113" t="b">
        <v>0</v>
      </c>
      <c r="L58" s="113" t="b">
        <v>0</v>
      </c>
    </row>
    <row r="59" spans="1:12" ht="15">
      <c r="A59" s="115" t="s">
        <v>818</v>
      </c>
      <c r="B59" s="113" t="s">
        <v>819</v>
      </c>
      <c r="C59" s="113">
        <v>3</v>
      </c>
      <c r="D59" s="117">
        <v>0.0007459541214399316</v>
      </c>
      <c r="E59" s="117">
        <v>3.306353532862584</v>
      </c>
      <c r="F59" s="113" t="s">
        <v>1344</v>
      </c>
      <c r="G59" s="113" t="b">
        <v>0</v>
      </c>
      <c r="H59" s="113" t="b">
        <v>0</v>
      </c>
      <c r="I59" s="113" t="b">
        <v>0</v>
      </c>
      <c r="J59" s="113" t="b">
        <v>0</v>
      </c>
      <c r="K59" s="113" t="b">
        <v>0</v>
      </c>
      <c r="L59" s="113" t="b">
        <v>0</v>
      </c>
    </row>
    <row r="60" spans="1:12" ht="15">
      <c r="A60" s="115" t="s">
        <v>365</v>
      </c>
      <c r="B60" s="113" t="s">
        <v>383</v>
      </c>
      <c r="C60" s="113">
        <v>3</v>
      </c>
      <c r="D60" s="117">
        <v>0.000511573285651658</v>
      </c>
      <c r="E60" s="117">
        <v>1.2394067432319709</v>
      </c>
      <c r="F60" s="113" t="s">
        <v>1344</v>
      </c>
      <c r="G60" s="113" t="b">
        <v>0</v>
      </c>
      <c r="H60" s="113" t="b">
        <v>0</v>
      </c>
      <c r="I60" s="113" t="b">
        <v>0</v>
      </c>
      <c r="J60" s="113" t="b">
        <v>1</v>
      </c>
      <c r="K60" s="113" t="b">
        <v>0</v>
      </c>
      <c r="L60" s="113" t="b">
        <v>0</v>
      </c>
    </row>
    <row r="61" spans="1:12" ht="15">
      <c r="A61" s="115" t="s">
        <v>368</v>
      </c>
      <c r="B61" s="113" t="s">
        <v>485</v>
      </c>
      <c r="C61" s="113">
        <v>3</v>
      </c>
      <c r="D61" s="117">
        <v>0.000511573285651658</v>
      </c>
      <c r="E61" s="117">
        <v>1.7720453258014646</v>
      </c>
      <c r="F61" s="113" t="s">
        <v>1344</v>
      </c>
      <c r="G61" s="113" t="b">
        <v>0</v>
      </c>
      <c r="H61" s="113" t="b">
        <v>0</v>
      </c>
      <c r="I61" s="113" t="b">
        <v>0</v>
      </c>
      <c r="J61" s="113" t="b">
        <v>0</v>
      </c>
      <c r="K61" s="113" t="b">
        <v>0</v>
      </c>
      <c r="L61" s="113" t="b">
        <v>0</v>
      </c>
    </row>
    <row r="62" spans="1:12" ht="15">
      <c r="A62" s="115" t="s">
        <v>365</v>
      </c>
      <c r="B62" s="113" t="s">
        <v>412</v>
      </c>
      <c r="C62" s="113">
        <v>3</v>
      </c>
      <c r="D62" s="117">
        <v>0.000511573285651658</v>
      </c>
      <c r="E62" s="117">
        <v>1.415498002287652</v>
      </c>
      <c r="F62" s="113" t="s">
        <v>1344</v>
      </c>
      <c r="G62" s="113" t="b">
        <v>0</v>
      </c>
      <c r="H62" s="113" t="b">
        <v>0</v>
      </c>
      <c r="I62" s="113" t="b">
        <v>0</v>
      </c>
      <c r="J62" s="113" t="b">
        <v>0</v>
      </c>
      <c r="K62" s="113" t="b">
        <v>0</v>
      </c>
      <c r="L62" s="113" t="b">
        <v>0</v>
      </c>
    </row>
    <row r="63" spans="1:12" ht="15">
      <c r="A63" s="115" t="s">
        <v>667</v>
      </c>
      <c r="B63" s="113" t="s">
        <v>389</v>
      </c>
      <c r="C63" s="113">
        <v>3</v>
      </c>
      <c r="D63" s="117">
        <v>0.0005980762784741639</v>
      </c>
      <c r="E63" s="117">
        <v>2.3575060553099654</v>
      </c>
      <c r="F63" s="113" t="s">
        <v>1344</v>
      </c>
      <c r="G63" s="113" t="b">
        <v>0</v>
      </c>
      <c r="H63" s="113" t="b">
        <v>0</v>
      </c>
      <c r="I63" s="113" t="b">
        <v>0</v>
      </c>
      <c r="J63" s="113" t="b">
        <v>0</v>
      </c>
      <c r="K63" s="113" t="b">
        <v>0</v>
      </c>
      <c r="L63" s="113" t="b">
        <v>0</v>
      </c>
    </row>
    <row r="64" spans="1:12" ht="15">
      <c r="A64" s="115" t="s">
        <v>632</v>
      </c>
      <c r="B64" s="113" t="s">
        <v>583</v>
      </c>
      <c r="C64" s="113">
        <v>3</v>
      </c>
      <c r="D64" s="117">
        <v>0.0005980762784741639</v>
      </c>
      <c r="E64" s="117">
        <v>2.959566046637928</v>
      </c>
      <c r="F64" s="113" t="s">
        <v>1344</v>
      </c>
      <c r="G64" s="113" t="b">
        <v>0</v>
      </c>
      <c r="H64" s="113" t="b">
        <v>0</v>
      </c>
      <c r="I64" s="113" t="b">
        <v>0</v>
      </c>
      <c r="J64" s="113" t="b">
        <v>0</v>
      </c>
      <c r="K64" s="113" t="b">
        <v>0</v>
      </c>
      <c r="L64" s="113" t="b">
        <v>0</v>
      </c>
    </row>
    <row r="65" spans="1:12" ht="15">
      <c r="A65" s="115" t="s">
        <v>499</v>
      </c>
      <c r="B65" s="113" t="s">
        <v>672</v>
      </c>
      <c r="C65" s="113">
        <v>3</v>
      </c>
      <c r="D65" s="117">
        <v>0.0007459541214399316</v>
      </c>
      <c r="E65" s="117">
        <v>2.8134380109596897</v>
      </c>
      <c r="F65" s="113" t="s">
        <v>1344</v>
      </c>
      <c r="G65" s="113" t="b">
        <v>0</v>
      </c>
      <c r="H65" s="113" t="b">
        <v>0</v>
      </c>
      <c r="I65" s="113" t="b">
        <v>0</v>
      </c>
      <c r="J65" s="113" t="b">
        <v>0</v>
      </c>
      <c r="K65" s="113" t="b">
        <v>0</v>
      </c>
      <c r="L65" s="113" t="b">
        <v>0</v>
      </c>
    </row>
    <row r="66" spans="1:12" ht="15">
      <c r="A66" s="115" t="s">
        <v>395</v>
      </c>
      <c r="B66" s="113" t="s">
        <v>444</v>
      </c>
      <c r="C66" s="113">
        <v>3</v>
      </c>
      <c r="D66" s="117">
        <v>0.0005980762784741639</v>
      </c>
      <c r="E66" s="117">
        <v>2.030147120923635</v>
      </c>
      <c r="F66" s="113" t="s">
        <v>1344</v>
      </c>
      <c r="G66" s="113" t="b">
        <v>0</v>
      </c>
      <c r="H66" s="113" t="b">
        <v>0</v>
      </c>
      <c r="I66" s="113" t="b">
        <v>0</v>
      </c>
      <c r="J66" s="113" t="b">
        <v>0</v>
      </c>
      <c r="K66" s="113" t="b">
        <v>0</v>
      </c>
      <c r="L66" s="113" t="b">
        <v>0</v>
      </c>
    </row>
    <row r="67" spans="1:12" ht="15">
      <c r="A67" s="115" t="s">
        <v>592</v>
      </c>
      <c r="B67" s="113" t="s">
        <v>379</v>
      </c>
      <c r="C67" s="113">
        <v>3</v>
      </c>
      <c r="D67" s="117">
        <v>0.0005980762784741639</v>
      </c>
      <c r="E67" s="117">
        <v>2.1998982019482973</v>
      </c>
      <c r="F67" s="113" t="s">
        <v>1344</v>
      </c>
      <c r="G67" s="113" t="b">
        <v>0</v>
      </c>
      <c r="H67" s="113" t="b">
        <v>1</v>
      </c>
      <c r="I67" s="113" t="b">
        <v>0</v>
      </c>
      <c r="J67" s="113" t="b">
        <v>0</v>
      </c>
      <c r="K67" s="113" t="b">
        <v>0</v>
      </c>
      <c r="L67" s="113" t="b">
        <v>0</v>
      </c>
    </row>
    <row r="68" spans="1:12" ht="15">
      <c r="A68" s="115" t="s">
        <v>453</v>
      </c>
      <c r="B68" s="113" t="s">
        <v>367</v>
      </c>
      <c r="C68" s="113">
        <v>3</v>
      </c>
      <c r="D68" s="117">
        <v>0.0005980762784741639</v>
      </c>
      <c r="E68" s="117">
        <v>1.6271275867223223</v>
      </c>
      <c r="F68" s="113" t="s">
        <v>1344</v>
      </c>
      <c r="G68" s="113" t="b">
        <v>0</v>
      </c>
      <c r="H68" s="113" t="b">
        <v>0</v>
      </c>
      <c r="I68" s="113" t="b">
        <v>0</v>
      </c>
      <c r="J68" s="113" t="b">
        <v>1</v>
      </c>
      <c r="K68" s="113" t="b">
        <v>0</v>
      </c>
      <c r="L68" s="113" t="b">
        <v>0</v>
      </c>
    </row>
    <row r="69" spans="1:12" ht="15">
      <c r="A69" s="115" t="s">
        <v>436</v>
      </c>
      <c r="B69" s="113" t="s">
        <v>538</v>
      </c>
      <c r="C69" s="113">
        <v>3</v>
      </c>
      <c r="D69" s="117">
        <v>0.000511573285651658</v>
      </c>
      <c r="E69" s="117">
        <v>2.44105210676004</v>
      </c>
      <c r="F69" s="113" t="s">
        <v>1344</v>
      </c>
      <c r="G69" s="113" t="b">
        <v>0</v>
      </c>
      <c r="H69" s="113" t="b">
        <v>0</v>
      </c>
      <c r="I69" s="113" t="b">
        <v>0</v>
      </c>
      <c r="J69" s="113" t="b">
        <v>0</v>
      </c>
      <c r="K69" s="113" t="b">
        <v>0</v>
      </c>
      <c r="L69" s="113" t="b">
        <v>0</v>
      </c>
    </row>
    <row r="70" spans="1:12" ht="15">
      <c r="A70" s="115" t="s">
        <v>435</v>
      </c>
      <c r="B70" s="113" t="s">
        <v>366</v>
      </c>
      <c r="C70" s="113">
        <v>3</v>
      </c>
      <c r="D70" s="117">
        <v>0.0005980762784741639</v>
      </c>
      <c r="E70" s="117">
        <v>1.5290072771151701</v>
      </c>
      <c r="F70" s="113" t="s">
        <v>1344</v>
      </c>
      <c r="G70" s="113" t="b">
        <v>0</v>
      </c>
      <c r="H70" s="113" t="b">
        <v>0</v>
      </c>
      <c r="I70" s="113" t="b">
        <v>0</v>
      </c>
      <c r="J70" s="113" t="b">
        <v>0</v>
      </c>
      <c r="K70" s="113" t="b">
        <v>0</v>
      </c>
      <c r="L70" s="113" t="b">
        <v>0</v>
      </c>
    </row>
    <row r="71" spans="1:12" ht="15">
      <c r="A71" s="115" t="s">
        <v>377</v>
      </c>
      <c r="B71" s="113" t="s">
        <v>847</v>
      </c>
      <c r="C71" s="113">
        <v>3</v>
      </c>
      <c r="D71" s="117">
        <v>0.0005980762784741639</v>
      </c>
      <c r="E71" s="117">
        <v>2.3855347789102086</v>
      </c>
      <c r="F71" s="113" t="s">
        <v>1344</v>
      </c>
      <c r="G71" s="113" t="b">
        <v>0</v>
      </c>
      <c r="H71" s="113" t="b">
        <v>0</v>
      </c>
      <c r="I71" s="113" t="b">
        <v>0</v>
      </c>
      <c r="J71" s="113" t="b">
        <v>0</v>
      </c>
      <c r="K71" s="113" t="b">
        <v>0</v>
      </c>
      <c r="L71" s="113" t="b">
        <v>0</v>
      </c>
    </row>
    <row r="72" spans="1:12" ht="15">
      <c r="A72" s="115" t="s">
        <v>701</v>
      </c>
      <c r="B72" s="113" t="s">
        <v>372</v>
      </c>
      <c r="C72" s="113">
        <v>3</v>
      </c>
      <c r="D72" s="117">
        <v>0.000511573285651658</v>
      </c>
      <c r="E72" s="117">
        <v>2.2271722868149593</v>
      </c>
      <c r="F72" s="113" t="s">
        <v>1344</v>
      </c>
      <c r="G72" s="113" t="b">
        <v>0</v>
      </c>
      <c r="H72" s="113" t="b">
        <v>0</v>
      </c>
      <c r="I72" s="113" t="b">
        <v>0</v>
      </c>
      <c r="J72" s="113" t="b">
        <v>0</v>
      </c>
      <c r="K72" s="113" t="b">
        <v>0</v>
      </c>
      <c r="L72" s="113" t="b">
        <v>0</v>
      </c>
    </row>
    <row r="73" spans="1:12" ht="15">
      <c r="A73" s="115" t="s">
        <v>463</v>
      </c>
      <c r="B73" s="113" t="s">
        <v>536</v>
      </c>
      <c r="C73" s="113">
        <v>3</v>
      </c>
      <c r="D73" s="117">
        <v>0.0005980762784741639</v>
      </c>
      <c r="E73" s="117">
        <v>2.5282022824789405</v>
      </c>
      <c r="F73" s="113" t="s">
        <v>1344</v>
      </c>
      <c r="G73" s="113" t="b">
        <v>0</v>
      </c>
      <c r="H73" s="113" t="b">
        <v>0</v>
      </c>
      <c r="I73" s="113" t="b">
        <v>0</v>
      </c>
      <c r="J73" s="113" t="b">
        <v>0</v>
      </c>
      <c r="K73" s="113" t="b">
        <v>0</v>
      </c>
      <c r="L73" s="113" t="b">
        <v>0</v>
      </c>
    </row>
    <row r="74" spans="1:12" ht="15">
      <c r="A74" s="115" t="s">
        <v>371</v>
      </c>
      <c r="B74" s="113" t="s">
        <v>647</v>
      </c>
      <c r="C74" s="113">
        <v>3</v>
      </c>
      <c r="D74" s="117">
        <v>0.0005980762784741639</v>
      </c>
      <c r="E74" s="117">
        <v>2.211378019631727</v>
      </c>
      <c r="F74" s="113" t="s">
        <v>1344</v>
      </c>
      <c r="G74" s="113" t="b">
        <v>0</v>
      </c>
      <c r="H74" s="113" t="b">
        <v>0</v>
      </c>
      <c r="I74" s="113" t="b">
        <v>0</v>
      </c>
      <c r="J74" s="113" t="b">
        <v>0</v>
      </c>
      <c r="K74" s="113" t="b">
        <v>0</v>
      </c>
      <c r="L74" s="113" t="b">
        <v>0</v>
      </c>
    </row>
    <row r="75" spans="1:12" ht="15">
      <c r="A75" s="115" t="s">
        <v>402</v>
      </c>
      <c r="B75" s="113" t="s">
        <v>869</v>
      </c>
      <c r="C75" s="113">
        <v>3</v>
      </c>
      <c r="D75" s="117">
        <v>0.000511573285651658</v>
      </c>
      <c r="E75" s="117">
        <v>2.607383528526565</v>
      </c>
      <c r="F75" s="113" t="s">
        <v>1344</v>
      </c>
      <c r="G75" s="113" t="b">
        <v>0</v>
      </c>
      <c r="H75" s="113" t="b">
        <v>0</v>
      </c>
      <c r="I75" s="113" t="b">
        <v>0</v>
      </c>
      <c r="J75" s="113" t="b">
        <v>0</v>
      </c>
      <c r="K75" s="113" t="b">
        <v>0</v>
      </c>
      <c r="L75" s="113" t="b">
        <v>0</v>
      </c>
    </row>
    <row r="76" spans="1:12" ht="15">
      <c r="A76" s="115" t="s">
        <v>869</v>
      </c>
      <c r="B76" s="113" t="s">
        <v>870</v>
      </c>
      <c r="C76" s="113">
        <v>3</v>
      </c>
      <c r="D76" s="117">
        <v>0.000511573285651658</v>
      </c>
      <c r="E76" s="117">
        <v>3.306353532862584</v>
      </c>
      <c r="F76" s="113" t="s">
        <v>1344</v>
      </c>
      <c r="G76" s="113" t="b">
        <v>0</v>
      </c>
      <c r="H76" s="113" t="b">
        <v>0</v>
      </c>
      <c r="I76" s="113" t="b">
        <v>0</v>
      </c>
      <c r="J76" s="113" t="b">
        <v>0</v>
      </c>
      <c r="K76" s="113" t="b">
        <v>0</v>
      </c>
      <c r="L76" s="113" t="b">
        <v>0</v>
      </c>
    </row>
    <row r="77" spans="1:12" ht="15">
      <c r="A77" s="115" t="s">
        <v>370</v>
      </c>
      <c r="B77" s="113" t="s">
        <v>364</v>
      </c>
      <c r="C77" s="113">
        <v>3</v>
      </c>
      <c r="D77" s="117">
        <v>0.0005980762784741639</v>
      </c>
      <c r="E77" s="117">
        <v>1.0394427203472039</v>
      </c>
      <c r="F77" s="113" t="s">
        <v>1344</v>
      </c>
      <c r="G77" s="113" t="b">
        <v>0</v>
      </c>
      <c r="H77" s="113" t="b">
        <v>0</v>
      </c>
      <c r="I77" s="113" t="b">
        <v>0</v>
      </c>
      <c r="J77" s="113" t="b">
        <v>0</v>
      </c>
      <c r="K77" s="113" t="b">
        <v>0</v>
      </c>
      <c r="L77" s="113" t="b">
        <v>0</v>
      </c>
    </row>
    <row r="78" spans="1:12" ht="15">
      <c r="A78" s="115" t="s">
        <v>875</v>
      </c>
      <c r="B78" s="113" t="s">
        <v>876</v>
      </c>
      <c r="C78" s="113">
        <v>3</v>
      </c>
      <c r="D78" s="117">
        <v>0.0005980762784741639</v>
      </c>
      <c r="E78" s="117">
        <v>3.306353532862584</v>
      </c>
      <c r="F78" s="113" t="s">
        <v>1344</v>
      </c>
      <c r="G78" s="113" t="b">
        <v>1</v>
      </c>
      <c r="H78" s="113" t="b">
        <v>0</v>
      </c>
      <c r="I78" s="113" t="b">
        <v>0</v>
      </c>
      <c r="J78" s="113" t="b">
        <v>0</v>
      </c>
      <c r="K78" s="113" t="b">
        <v>0</v>
      </c>
      <c r="L78" s="113" t="b">
        <v>0</v>
      </c>
    </row>
    <row r="79" spans="1:12" ht="15">
      <c r="A79" s="115" t="s">
        <v>876</v>
      </c>
      <c r="B79" s="113" t="s">
        <v>705</v>
      </c>
      <c r="C79" s="113">
        <v>3</v>
      </c>
      <c r="D79" s="117">
        <v>0.0005980762784741639</v>
      </c>
      <c r="E79" s="117">
        <v>3.181414796254284</v>
      </c>
      <c r="F79" s="113" t="s">
        <v>1344</v>
      </c>
      <c r="G79" s="113" t="b">
        <v>0</v>
      </c>
      <c r="H79" s="113" t="b">
        <v>0</v>
      </c>
      <c r="I79" s="113" t="b">
        <v>0</v>
      </c>
      <c r="J79" s="113" t="b">
        <v>0</v>
      </c>
      <c r="K79" s="113" t="b">
        <v>1</v>
      </c>
      <c r="L79" s="113" t="b">
        <v>0</v>
      </c>
    </row>
    <row r="80" spans="1:12" ht="15">
      <c r="A80" s="115" t="s">
        <v>378</v>
      </c>
      <c r="B80" s="113" t="s">
        <v>424</v>
      </c>
      <c r="C80" s="113">
        <v>3</v>
      </c>
      <c r="D80" s="117">
        <v>0.0007459541214399316</v>
      </c>
      <c r="E80" s="117">
        <v>1.8012035545426779</v>
      </c>
      <c r="F80" s="113" t="s">
        <v>1344</v>
      </c>
      <c r="G80" s="113" t="b">
        <v>0</v>
      </c>
      <c r="H80" s="113" t="b">
        <v>0</v>
      </c>
      <c r="I80" s="113" t="b">
        <v>0</v>
      </c>
      <c r="J80" s="113" t="b">
        <v>0</v>
      </c>
      <c r="K80" s="113" t="b">
        <v>0</v>
      </c>
      <c r="L80" s="113" t="b">
        <v>0</v>
      </c>
    </row>
    <row r="81" spans="1:12" ht="15">
      <c r="A81" s="115" t="s">
        <v>600</v>
      </c>
      <c r="B81" s="113" t="s">
        <v>597</v>
      </c>
      <c r="C81" s="113">
        <v>3</v>
      </c>
      <c r="D81" s="117">
        <v>0.0007459541214399316</v>
      </c>
      <c r="E81" s="117">
        <v>2.862656033629871</v>
      </c>
      <c r="F81" s="113" t="s">
        <v>1344</v>
      </c>
      <c r="G81" s="113" t="b">
        <v>0</v>
      </c>
      <c r="H81" s="113" t="b">
        <v>0</v>
      </c>
      <c r="I81" s="113" t="b">
        <v>0</v>
      </c>
      <c r="J81" s="113" t="b">
        <v>0</v>
      </c>
      <c r="K81" s="113" t="b">
        <v>0</v>
      </c>
      <c r="L81" s="113" t="b">
        <v>0</v>
      </c>
    </row>
    <row r="82" spans="1:12" ht="15">
      <c r="A82" s="115" t="s">
        <v>596</v>
      </c>
      <c r="B82" s="113" t="s">
        <v>708</v>
      </c>
      <c r="C82" s="113">
        <v>3</v>
      </c>
      <c r="D82" s="117">
        <v>0.0007459541214399316</v>
      </c>
      <c r="E82" s="117">
        <v>2.959566046637928</v>
      </c>
      <c r="F82" s="113" t="s">
        <v>1344</v>
      </c>
      <c r="G82" s="113" t="b">
        <v>0</v>
      </c>
      <c r="H82" s="113" t="b">
        <v>0</v>
      </c>
      <c r="I82" s="113" t="b">
        <v>0</v>
      </c>
      <c r="J82" s="113" t="b">
        <v>0</v>
      </c>
      <c r="K82" s="113" t="b">
        <v>0</v>
      </c>
      <c r="L82" s="113" t="b">
        <v>0</v>
      </c>
    </row>
    <row r="83" spans="1:12" ht="15">
      <c r="A83" s="115" t="s">
        <v>883</v>
      </c>
      <c r="B83" s="113" t="s">
        <v>542</v>
      </c>
      <c r="C83" s="113">
        <v>3</v>
      </c>
      <c r="D83" s="117">
        <v>0.0007459541214399316</v>
      </c>
      <c r="E83" s="117">
        <v>3.0053235371986027</v>
      </c>
      <c r="F83" s="113" t="s">
        <v>1344</v>
      </c>
      <c r="G83" s="113" t="b">
        <v>0</v>
      </c>
      <c r="H83" s="113" t="b">
        <v>0</v>
      </c>
      <c r="I83" s="113" t="b">
        <v>0</v>
      </c>
      <c r="J83" s="113" t="b">
        <v>0</v>
      </c>
      <c r="K83" s="113" t="b">
        <v>0</v>
      </c>
      <c r="L83" s="113" t="b">
        <v>0</v>
      </c>
    </row>
    <row r="84" spans="1:12" ht="15">
      <c r="A84" s="115" t="s">
        <v>411</v>
      </c>
      <c r="B84" s="113" t="s">
        <v>370</v>
      </c>
      <c r="C84" s="113">
        <v>3</v>
      </c>
      <c r="D84" s="117">
        <v>0.0007459541214399316</v>
      </c>
      <c r="E84" s="117">
        <v>1.609318028303765</v>
      </c>
      <c r="F84" s="113" t="s">
        <v>1344</v>
      </c>
      <c r="G84" s="113" t="b">
        <v>0</v>
      </c>
      <c r="H84" s="113" t="b">
        <v>0</v>
      </c>
      <c r="I84" s="113" t="b">
        <v>0</v>
      </c>
      <c r="J84" s="113" t="b">
        <v>0</v>
      </c>
      <c r="K84" s="113" t="b">
        <v>0</v>
      </c>
      <c r="L84" s="113" t="b">
        <v>0</v>
      </c>
    </row>
    <row r="85" spans="1:12" ht="15">
      <c r="A85" s="115" t="s">
        <v>602</v>
      </c>
      <c r="B85" s="113" t="s">
        <v>711</v>
      </c>
      <c r="C85" s="113">
        <v>3</v>
      </c>
      <c r="D85" s="117">
        <v>0.0007459541214399316</v>
      </c>
      <c r="E85" s="117">
        <v>2.959566046637928</v>
      </c>
      <c r="F85" s="113" t="s">
        <v>1344</v>
      </c>
      <c r="G85" s="113" t="b">
        <v>0</v>
      </c>
      <c r="H85" s="113" t="b">
        <v>0</v>
      </c>
      <c r="I85" s="113" t="b">
        <v>0</v>
      </c>
      <c r="J85" s="113" t="b">
        <v>0</v>
      </c>
      <c r="K85" s="113" t="b">
        <v>0</v>
      </c>
      <c r="L85" s="113" t="b">
        <v>0</v>
      </c>
    </row>
    <row r="86" spans="1:12" ht="15">
      <c r="A86" s="115" t="s">
        <v>401</v>
      </c>
      <c r="B86" s="113" t="s">
        <v>374</v>
      </c>
      <c r="C86" s="113">
        <v>3</v>
      </c>
      <c r="D86" s="117">
        <v>0.0005980762784741639</v>
      </c>
      <c r="E86" s="117">
        <v>1.6695314352754096</v>
      </c>
      <c r="F86" s="113" t="s">
        <v>1344</v>
      </c>
      <c r="G86" s="113" t="b">
        <v>0</v>
      </c>
      <c r="H86" s="113" t="b">
        <v>0</v>
      </c>
      <c r="I86" s="113" t="b">
        <v>0</v>
      </c>
      <c r="J86" s="113" t="b">
        <v>0</v>
      </c>
      <c r="K86" s="113" t="b">
        <v>0</v>
      </c>
      <c r="L86" s="113" t="b">
        <v>0</v>
      </c>
    </row>
    <row r="87" spans="1:12" ht="15">
      <c r="A87" s="115" t="s">
        <v>890</v>
      </c>
      <c r="B87" s="113" t="s">
        <v>891</v>
      </c>
      <c r="C87" s="113">
        <v>3</v>
      </c>
      <c r="D87" s="117">
        <v>0.0007459541214399316</v>
      </c>
      <c r="E87" s="117">
        <v>3.306353532862584</v>
      </c>
      <c r="F87" s="113" t="s">
        <v>1344</v>
      </c>
      <c r="G87" s="113" t="b">
        <v>1</v>
      </c>
      <c r="H87" s="113" t="b">
        <v>0</v>
      </c>
      <c r="I87" s="113" t="b">
        <v>0</v>
      </c>
      <c r="J87" s="113" t="b">
        <v>0</v>
      </c>
      <c r="K87" s="113" t="b">
        <v>1</v>
      </c>
      <c r="L87" s="113" t="b">
        <v>0</v>
      </c>
    </row>
    <row r="88" spans="1:12" ht="15">
      <c r="A88" s="115" t="s">
        <v>534</v>
      </c>
      <c r="B88" s="113" t="s">
        <v>703</v>
      </c>
      <c r="C88" s="113">
        <v>3</v>
      </c>
      <c r="D88" s="117">
        <v>0.0007459541214399316</v>
      </c>
      <c r="E88" s="117">
        <v>2.8803848005903028</v>
      </c>
      <c r="F88" s="113" t="s">
        <v>1344</v>
      </c>
      <c r="G88" s="113" t="b">
        <v>0</v>
      </c>
      <c r="H88" s="113" t="b">
        <v>0</v>
      </c>
      <c r="I88" s="113" t="b">
        <v>0</v>
      </c>
      <c r="J88" s="113" t="b">
        <v>0</v>
      </c>
      <c r="K88" s="113" t="b">
        <v>0</v>
      </c>
      <c r="L88" s="113" t="b">
        <v>0</v>
      </c>
    </row>
    <row r="89" spans="1:12" ht="15">
      <c r="A89" s="115" t="s">
        <v>547</v>
      </c>
      <c r="B89" s="113" t="s">
        <v>898</v>
      </c>
      <c r="C89" s="113">
        <v>2</v>
      </c>
      <c r="D89" s="117">
        <v>0.0004973027476266211</v>
      </c>
      <c r="E89" s="117">
        <v>3.084504783246228</v>
      </c>
      <c r="F89" s="113" t="s">
        <v>1344</v>
      </c>
      <c r="G89" s="113" t="b">
        <v>0</v>
      </c>
      <c r="H89" s="113" t="b">
        <v>0</v>
      </c>
      <c r="I89" s="113" t="b">
        <v>0</v>
      </c>
      <c r="J89" s="113" t="b">
        <v>0</v>
      </c>
      <c r="K89" s="113" t="b">
        <v>0</v>
      </c>
      <c r="L89" s="113" t="b">
        <v>0</v>
      </c>
    </row>
    <row r="90" spans="1:12" ht="15">
      <c r="A90" s="115" t="s">
        <v>719</v>
      </c>
      <c r="B90" s="113" t="s">
        <v>390</v>
      </c>
      <c r="C90" s="113">
        <v>2</v>
      </c>
      <c r="D90" s="117">
        <v>0.0004973027476266211</v>
      </c>
      <c r="E90" s="117">
        <v>2.328629927573736</v>
      </c>
      <c r="F90" s="113" t="s">
        <v>1344</v>
      </c>
      <c r="G90" s="113" t="b">
        <v>0</v>
      </c>
      <c r="H90" s="113" t="b">
        <v>0</v>
      </c>
      <c r="I90" s="113" t="b">
        <v>0</v>
      </c>
      <c r="J90" s="113" t="b">
        <v>0</v>
      </c>
      <c r="K90" s="113" t="b">
        <v>0</v>
      </c>
      <c r="L90" s="113" t="b">
        <v>0</v>
      </c>
    </row>
    <row r="91" spans="1:12" ht="15">
      <c r="A91" s="115" t="s">
        <v>400</v>
      </c>
      <c r="B91" s="113" t="s">
        <v>603</v>
      </c>
      <c r="C91" s="113">
        <v>2</v>
      </c>
      <c r="D91" s="117">
        <v>0.0004973027476266211</v>
      </c>
      <c r="E91" s="117">
        <v>2.306353532862584</v>
      </c>
      <c r="F91" s="113" t="s">
        <v>1344</v>
      </c>
      <c r="G91" s="113" t="b">
        <v>0</v>
      </c>
      <c r="H91" s="113" t="b">
        <v>0</v>
      </c>
      <c r="I91" s="113" t="b">
        <v>0</v>
      </c>
      <c r="J91" s="113" t="b">
        <v>0</v>
      </c>
      <c r="K91" s="113" t="b">
        <v>0</v>
      </c>
      <c r="L91" s="113" t="b">
        <v>0</v>
      </c>
    </row>
    <row r="92" spans="1:12" ht="15">
      <c r="A92" s="115" t="s">
        <v>549</v>
      </c>
      <c r="B92" s="113" t="s">
        <v>390</v>
      </c>
      <c r="C92" s="113">
        <v>2</v>
      </c>
      <c r="D92" s="117">
        <v>0.0004973027476266211</v>
      </c>
      <c r="E92" s="117">
        <v>2.1067811779573797</v>
      </c>
      <c r="F92" s="113" t="s">
        <v>1344</v>
      </c>
      <c r="G92" s="113" t="b">
        <v>0</v>
      </c>
      <c r="H92" s="113" t="b">
        <v>0</v>
      </c>
      <c r="I92" s="113" t="b">
        <v>0</v>
      </c>
      <c r="J92" s="113" t="b">
        <v>0</v>
      </c>
      <c r="K92" s="113" t="b">
        <v>0</v>
      </c>
      <c r="L92" s="113" t="b">
        <v>0</v>
      </c>
    </row>
    <row r="93" spans="1:12" ht="15">
      <c r="A93" s="115" t="s">
        <v>225</v>
      </c>
      <c r="B93" s="113" t="s">
        <v>725</v>
      </c>
      <c r="C93" s="113">
        <v>2</v>
      </c>
      <c r="D93" s="117">
        <v>0.00039871751898277596</v>
      </c>
      <c r="E93" s="117">
        <v>2.227172286814959</v>
      </c>
      <c r="F93" s="113" t="s">
        <v>1344</v>
      </c>
      <c r="G93" s="113" t="b">
        <v>0</v>
      </c>
      <c r="H93" s="113" t="b">
        <v>0</v>
      </c>
      <c r="I93" s="113" t="b">
        <v>0</v>
      </c>
      <c r="J93" s="113" t="b">
        <v>0</v>
      </c>
      <c r="K93" s="113" t="b">
        <v>0</v>
      </c>
      <c r="L93" s="113" t="b">
        <v>0</v>
      </c>
    </row>
    <row r="94" spans="1:12" ht="15">
      <c r="A94" s="115" t="s">
        <v>727</v>
      </c>
      <c r="B94" s="113" t="s">
        <v>466</v>
      </c>
      <c r="C94" s="113">
        <v>2</v>
      </c>
      <c r="D94" s="117">
        <v>0.00039871751898277596</v>
      </c>
      <c r="E94" s="117">
        <v>2.7042935415346214</v>
      </c>
      <c r="F94" s="113" t="s">
        <v>1344</v>
      </c>
      <c r="G94" s="113" t="b">
        <v>0</v>
      </c>
      <c r="H94" s="113" t="b">
        <v>0</v>
      </c>
      <c r="I94" s="113" t="b">
        <v>0</v>
      </c>
      <c r="J94" s="113" t="b">
        <v>0</v>
      </c>
      <c r="K94" s="113" t="b">
        <v>0</v>
      </c>
      <c r="L94" s="113" t="b">
        <v>0</v>
      </c>
    </row>
    <row r="95" spans="1:12" ht="15">
      <c r="A95" s="115" t="s">
        <v>933</v>
      </c>
      <c r="B95" s="113" t="s">
        <v>367</v>
      </c>
      <c r="C95" s="113">
        <v>2</v>
      </c>
      <c r="D95" s="117">
        <v>0.0004973027476266211</v>
      </c>
      <c r="E95" s="117">
        <v>2.15000633200266</v>
      </c>
      <c r="F95" s="113" t="s">
        <v>1344</v>
      </c>
      <c r="G95" s="113" t="b">
        <v>0</v>
      </c>
      <c r="H95" s="113" t="b">
        <v>0</v>
      </c>
      <c r="I95" s="113" t="b">
        <v>0</v>
      </c>
      <c r="J95" s="113" t="b">
        <v>1</v>
      </c>
      <c r="K95" s="113" t="b">
        <v>0</v>
      </c>
      <c r="L95" s="113" t="b">
        <v>0</v>
      </c>
    </row>
    <row r="96" spans="1:12" ht="15">
      <c r="A96" s="115" t="s">
        <v>618</v>
      </c>
      <c r="B96" s="113" t="s">
        <v>746</v>
      </c>
      <c r="C96" s="113">
        <v>2</v>
      </c>
      <c r="D96" s="117">
        <v>0.00039871751898277596</v>
      </c>
      <c r="E96" s="117">
        <v>3.0053235371986027</v>
      </c>
      <c r="F96" s="113" t="s">
        <v>1344</v>
      </c>
      <c r="G96" s="113" t="b">
        <v>0</v>
      </c>
      <c r="H96" s="113" t="b">
        <v>0</v>
      </c>
      <c r="I96" s="113" t="b">
        <v>0</v>
      </c>
      <c r="J96" s="113" t="b">
        <v>0</v>
      </c>
      <c r="K96" s="113" t="b">
        <v>0</v>
      </c>
      <c r="L96" s="113" t="b">
        <v>0</v>
      </c>
    </row>
    <row r="97" spans="1:12" ht="15">
      <c r="A97" s="115" t="s">
        <v>389</v>
      </c>
      <c r="B97" s="113" t="s">
        <v>622</v>
      </c>
      <c r="C97" s="113">
        <v>2</v>
      </c>
      <c r="D97" s="117">
        <v>0.00039871751898277596</v>
      </c>
      <c r="E97" s="117">
        <v>2.306353532862584</v>
      </c>
      <c r="F97" s="113" t="s">
        <v>1344</v>
      </c>
      <c r="G97" s="113" t="b">
        <v>0</v>
      </c>
      <c r="H97" s="113" t="b">
        <v>0</v>
      </c>
      <c r="I97" s="113" t="b">
        <v>0</v>
      </c>
      <c r="J97" s="113" t="b">
        <v>0</v>
      </c>
      <c r="K97" s="113" t="b">
        <v>0</v>
      </c>
      <c r="L97" s="113" t="b">
        <v>0</v>
      </c>
    </row>
    <row r="98" spans="1:12" ht="15">
      <c r="A98" s="115" t="s">
        <v>458</v>
      </c>
      <c r="B98" s="113" t="s">
        <v>942</v>
      </c>
      <c r="C98" s="113">
        <v>2</v>
      </c>
      <c r="D98" s="117">
        <v>0.00039871751898277596</v>
      </c>
      <c r="E98" s="117">
        <v>2.8292322781429213</v>
      </c>
      <c r="F98" s="113" t="s">
        <v>1344</v>
      </c>
      <c r="G98" s="113" t="b">
        <v>0</v>
      </c>
      <c r="H98" s="113" t="b">
        <v>0</v>
      </c>
      <c r="I98" s="113" t="b">
        <v>0</v>
      </c>
      <c r="J98" s="113" t="b">
        <v>0</v>
      </c>
      <c r="K98" s="113" t="b">
        <v>0</v>
      </c>
      <c r="L98" s="113" t="b">
        <v>0</v>
      </c>
    </row>
    <row r="99" spans="1:12" ht="15">
      <c r="A99" s="115" t="s">
        <v>943</v>
      </c>
      <c r="B99" s="113" t="s">
        <v>509</v>
      </c>
      <c r="C99" s="113">
        <v>2</v>
      </c>
      <c r="D99" s="117">
        <v>0.00039871751898277596</v>
      </c>
      <c r="E99" s="117">
        <v>3.084504783246228</v>
      </c>
      <c r="F99" s="113" t="s">
        <v>1344</v>
      </c>
      <c r="G99" s="113" t="b">
        <v>0</v>
      </c>
      <c r="H99" s="113" t="b">
        <v>1</v>
      </c>
      <c r="I99" s="113" t="b">
        <v>0</v>
      </c>
      <c r="J99" s="113" t="b">
        <v>0</v>
      </c>
      <c r="K99" s="113" t="b">
        <v>0</v>
      </c>
      <c r="L99" s="113" t="b">
        <v>0</v>
      </c>
    </row>
    <row r="100" spans="1:12" ht="15">
      <c r="A100" s="115" t="s">
        <v>428</v>
      </c>
      <c r="B100" s="113" t="s">
        <v>364</v>
      </c>
      <c r="C100" s="113">
        <v>2</v>
      </c>
      <c r="D100" s="117">
        <v>0.00039871751898277596</v>
      </c>
      <c r="E100" s="117">
        <v>1.3271087544532034</v>
      </c>
      <c r="F100" s="113" t="s">
        <v>1344</v>
      </c>
      <c r="G100" s="113" t="b">
        <v>0</v>
      </c>
      <c r="H100" s="113" t="b">
        <v>0</v>
      </c>
      <c r="I100" s="113" t="b">
        <v>0</v>
      </c>
      <c r="J100" s="113" t="b">
        <v>0</v>
      </c>
      <c r="K100" s="113" t="b">
        <v>0</v>
      </c>
      <c r="L100" s="113" t="b">
        <v>0</v>
      </c>
    </row>
    <row r="101" spans="1:12" ht="15">
      <c r="A101" s="115" t="s">
        <v>365</v>
      </c>
      <c r="B101" s="113" t="s">
        <v>372</v>
      </c>
      <c r="C101" s="113">
        <v>2</v>
      </c>
      <c r="D101" s="117">
        <v>0.00039871751898277596</v>
      </c>
      <c r="E101" s="117">
        <v>0.9541710147512215</v>
      </c>
      <c r="F101" s="113" t="s">
        <v>1344</v>
      </c>
      <c r="G101" s="113" t="b">
        <v>0</v>
      </c>
      <c r="H101" s="113" t="b">
        <v>0</v>
      </c>
      <c r="I101" s="113" t="b">
        <v>0</v>
      </c>
      <c r="J101" s="113" t="b">
        <v>0</v>
      </c>
      <c r="K101" s="113" t="b">
        <v>0</v>
      </c>
      <c r="L101" s="113" t="b">
        <v>0</v>
      </c>
    </row>
    <row r="102" spans="1:12" ht="15">
      <c r="A102" s="115" t="s">
        <v>386</v>
      </c>
      <c r="B102" s="113" t="s">
        <v>753</v>
      </c>
      <c r="C102" s="113">
        <v>2</v>
      </c>
      <c r="D102" s="117">
        <v>0.00039871751898277596</v>
      </c>
      <c r="E102" s="117">
        <v>2.2851642337926457</v>
      </c>
      <c r="F102" s="113" t="s">
        <v>1344</v>
      </c>
      <c r="G102" s="113" t="b">
        <v>0</v>
      </c>
      <c r="H102" s="113" t="b">
        <v>0</v>
      </c>
      <c r="I102" s="113" t="b">
        <v>0</v>
      </c>
      <c r="J102" s="113" t="b">
        <v>0</v>
      </c>
      <c r="K102" s="113" t="b">
        <v>0</v>
      </c>
      <c r="L102" s="113" t="b">
        <v>0</v>
      </c>
    </row>
    <row r="103" spans="1:12" ht="15">
      <c r="A103" s="115" t="s">
        <v>430</v>
      </c>
      <c r="B103" s="113" t="s">
        <v>373</v>
      </c>
      <c r="C103" s="113">
        <v>2</v>
      </c>
      <c r="D103" s="117">
        <v>0.00039871751898277596</v>
      </c>
      <c r="E103" s="117">
        <v>1.611748333929015</v>
      </c>
      <c r="F103" s="113" t="s">
        <v>1344</v>
      </c>
      <c r="G103" s="113" t="b">
        <v>0</v>
      </c>
      <c r="H103" s="113" t="b">
        <v>0</v>
      </c>
      <c r="I103" s="113" t="b">
        <v>0</v>
      </c>
      <c r="J103" s="113" t="b">
        <v>0</v>
      </c>
      <c r="K103" s="113" t="b">
        <v>0</v>
      </c>
      <c r="L103" s="113" t="b">
        <v>0</v>
      </c>
    </row>
    <row r="104" spans="1:12" ht="15">
      <c r="A104" s="115" t="s">
        <v>373</v>
      </c>
      <c r="B104" s="113" t="s">
        <v>951</v>
      </c>
      <c r="C104" s="113">
        <v>2</v>
      </c>
      <c r="D104" s="117">
        <v>0.00039871751898277596</v>
      </c>
      <c r="E104" s="117">
        <v>2.352111023423259</v>
      </c>
      <c r="F104" s="113" t="s">
        <v>1344</v>
      </c>
      <c r="G104" s="113" t="b">
        <v>0</v>
      </c>
      <c r="H104" s="113" t="b">
        <v>0</v>
      </c>
      <c r="I104" s="113" t="b">
        <v>0</v>
      </c>
      <c r="J104" s="113" t="b">
        <v>0</v>
      </c>
      <c r="K104" s="113" t="b">
        <v>0</v>
      </c>
      <c r="L104" s="113" t="b">
        <v>0</v>
      </c>
    </row>
    <row r="105" spans="1:12" ht="15">
      <c r="A105" s="115" t="s">
        <v>951</v>
      </c>
      <c r="B105" s="113" t="s">
        <v>952</v>
      </c>
      <c r="C105" s="113">
        <v>2</v>
      </c>
      <c r="D105" s="117">
        <v>0.00039871751898277596</v>
      </c>
      <c r="E105" s="117">
        <v>3.4824447919182653</v>
      </c>
      <c r="F105" s="113" t="s">
        <v>1344</v>
      </c>
      <c r="G105" s="113" t="b">
        <v>0</v>
      </c>
      <c r="H105" s="113" t="b">
        <v>0</v>
      </c>
      <c r="I105" s="113" t="b">
        <v>0</v>
      </c>
      <c r="J105" s="113" t="b">
        <v>0</v>
      </c>
      <c r="K105" s="113" t="b">
        <v>0</v>
      </c>
      <c r="L105" s="113" t="b">
        <v>0</v>
      </c>
    </row>
    <row r="106" spans="1:12" ht="15">
      <c r="A106" s="115" t="s">
        <v>952</v>
      </c>
      <c r="B106" s="113" t="s">
        <v>372</v>
      </c>
      <c r="C106" s="113">
        <v>2</v>
      </c>
      <c r="D106" s="117">
        <v>0.00039871751898277596</v>
      </c>
      <c r="E106" s="117">
        <v>2.352111023423259</v>
      </c>
      <c r="F106" s="113" t="s">
        <v>1344</v>
      </c>
      <c r="G106" s="113" t="b">
        <v>0</v>
      </c>
      <c r="H106" s="113" t="b">
        <v>0</v>
      </c>
      <c r="I106" s="113" t="b">
        <v>0</v>
      </c>
      <c r="J106" s="113" t="b">
        <v>0</v>
      </c>
      <c r="K106" s="113" t="b">
        <v>0</v>
      </c>
      <c r="L106" s="113" t="b">
        <v>0</v>
      </c>
    </row>
    <row r="107" spans="1:12" ht="15">
      <c r="A107" s="115" t="s">
        <v>372</v>
      </c>
      <c r="B107" s="113" t="s">
        <v>430</v>
      </c>
      <c r="C107" s="113">
        <v>2</v>
      </c>
      <c r="D107" s="117">
        <v>0.00039871751898277596</v>
      </c>
      <c r="E107" s="117">
        <v>1.6531410190872402</v>
      </c>
      <c r="F107" s="113" t="s">
        <v>1344</v>
      </c>
      <c r="G107" s="113" t="b">
        <v>0</v>
      </c>
      <c r="H107" s="113" t="b">
        <v>0</v>
      </c>
      <c r="I107" s="113" t="b">
        <v>0</v>
      </c>
      <c r="J107" s="113" t="b">
        <v>0</v>
      </c>
      <c r="K107" s="113" t="b">
        <v>0</v>
      </c>
      <c r="L107" s="113" t="b">
        <v>0</v>
      </c>
    </row>
    <row r="108" spans="1:12" ht="15">
      <c r="A108" s="115" t="s">
        <v>430</v>
      </c>
      <c r="B108" s="113" t="s">
        <v>431</v>
      </c>
      <c r="C108" s="113">
        <v>2</v>
      </c>
      <c r="D108" s="117">
        <v>0.00039871751898277596</v>
      </c>
      <c r="E108" s="117">
        <v>2.0431120980880024</v>
      </c>
      <c r="F108" s="113" t="s">
        <v>1344</v>
      </c>
      <c r="G108" s="113" t="b">
        <v>0</v>
      </c>
      <c r="H108" s="113" t="b">
        <v>0</v>
      </c>
      <c r="I108" s="113" t="b">
        <v>0</v>
      </c>
      <c r="J108" s="113" t="b">
        <v>0</v>
      </c>
      <c r="K108" s="113" t="b">
        <v>0</v>
      </c>
      <c r="L108" s="113" t="b">
        <v>0</v>
      </c>
    </row>
    <row r="109" spans="1:12" ht="15">
      <c r="A109" s="115" t="s">
        <v>431</v>
      </c>
      <c r="B109" s="113" t="s">
        <v>953</v>
      </c>
      <c r="C109" s="113">
        <v>2</v>
      </c>
      <c r="D109" s="117">
        <v>0.00039871751898277596</v>
      </c>
      <c r="E109" s="117">
        <v>2.7420821024240216</v>
      </c>
      <c r="F109" s="113" t="s">
        <v>1344</v>
      </c>
      <c r="G109" s="113" t="b">
        <v>0</v>
      </c>
      <c r="H109" s="113" t="b">
        <v>0</v>
      </c>
      <c r="I109" s="113" t="b">
        <v>0</v>
      </c>
      <c r="J109" s="113" t="b">
        <v>0</v>
      </c>
      <c r="K109" s="113" t="b">
        <v>0</v>
      </c>
      <c r="L109" s="113" t="b">
        <v>0</v>
      </c>
    </row>
    <row r="110" spans="1:12" ht="15">
      <c r="A110" s="115" t="s">
        <v>953</v>
      </c>
      <c r="B110" s="113" t="s">
        <v>755</v>
      </c>
      <c r="C110" s="113">
        <v>2</v>
      </c>
      <c r="D110" s="117">
        <v>0.00039871751898277596</v>
      </c>
      <c r="E110" s="117">
        <v>3.306353532862584</v>
      </c>
      <c r="F110" s="113" t="s">
        <v>1344</v>
      </c>
      <c r="G110" s="113" t="b">
        <v>0</v>
      </c>
      <c r="H110" s="113" t="b">
        <v>0</v>
      </c>
      <c r="I110" s="113" t="b">
        <v>0</v>
      </c>
      <c r="J110" s="113" t="b">
        <v>0</v>
      </c>
      <c r="K110" s="113" t="b">
        <v>0</v>
      </c>
      <c r="L110" s="113" t="b">
        <v>0</v>
      </c>
    </row>
    <row r="111" spans="1:12" ht="15">
      <c r="A111" s="115" t="s">
        <v>366</v>
      </c>
      <c r="B111" s="113" t="s">
        <v>381</v>
      </c>
      <c r="C111" s="113">
        <v>2</v>
      </c>
      <c r="D111" s="117">
        <v>0.00039871751898277596</v>
      </c>
      <c r="E111" s="117">
        <v>1.0415357098530473</v>
      </c>
      <c r="F111" s="113" t="s">
        <v>1344</v>
      </c>
      <c r="G111" s="113" t="b">
        <v>0</v>
      </c>
      <c r="H111" s="113" t="b">
        <v>0</v>
      </c>
      <c r="I111" s="113" t="b">
        <v>0</v>
      </c>
      <c r="J111" s="113" t="b">
        <v>1</v>
      </c>
      <c r="K111" s="113" t="b">
        <v>0</v>
      </c>
      <c r="L111" s="113" t="b">
        <v>0</v>
      </c>
    </row>
    <row r="112" spans="1:12" ht="15">
      <c r="A112" s="115" t="s">
        <v>364</v>
      </c>
      <c r="B112" s="113" t="s">
        <v>372</v>
      </c>
      <c r="C112" s="113">
        <v>2</v>
      </c>
      <c r="D112" s="117">
        <v>0.00039871751898277596</v>
      </c>
      <c r="E112" s="117">
        <v>0.9288651494864512</v>
      </c>
      <c r="F112" s="113" t="s">
        <v>1344</v>
      </c>
      <c r="G112" s="113" t="b">
        <v>0</v>
      </c>
      <c r="H112" s="113" t="b">
        <v>0</v>
      </c>
      <c r="I112" s="113" t="b">
        <v>0</v>
      </c>
      <c r="J112" s="113" t="b">
        <v>0</v>
      </c>
      <c r="K112" s="113" t="b">
        <v>0</v>
      </c>
      <c r="L112" s="113" t="b">
        <v>0</v>
      </c>
    </row>
    <row r="113" spans="1:12" ht="15">
      <c r="A113" s="115" t="s">
        <v>513</v>
      </c>
      <c r="B113" s="113" t="s">
        <v>375</v>
      </c>
      <c r="C113" s="113">
        <v>2</v>
      </c>
      <c r="D113" s="117">
        <v>0.0004973027476266211</v>
      </c>
      <c r="E113" s="117">
        <v>1.891380184891766</v>
      </c>
      <c r="F113" s="113" t="s">
        <v>1344</v>
      </c>
      <c r="G113" s="113" t="b">
        <v>0</v>
      </c>
      <c r="H113" s="113" t="b">
        <v>0</v>
      </c>
      <c r="I113" s="113" t="b">
        <v>0</v>
      </c>
      <c r="J113" s="113" t="b">
        <v>1</v>
      </c>
      <c r="K113" s="113" t="b">
        <v>0</v>
      </c>
      <c r="L113" s="113" t="b">
        <v>0</v>
      </c>
    </row>
    <row r="114" spans="1:12" ht="15">
      <c r="A114" s="115" t="s">
        <v>763</v>
      </c>
      <c r="B114" s="113" t="s">
        <v>366</v>
      </c>
      <c r="C114" s="113">
        <v>2</v>
      </c>
      <c r="D114" s="117">
        <v>0.00039871751898277596</v>
      </c>
      <c r="E114" s="117">
        <v>1.9171874484980516</v>
      </c>
      <c r="F114" s="113" t="s">
        <v>1344</v>
      </c>
      <c r="G114" s="113" t="b">
        <v>0</v>
      </c>
      <c r="H114" s="113" t="b">
        <v>0</v>
      </c>
      <c r="I114" s="113" t="b">
        <v>0</v>
      </c>
      <c r="J114" s="113" t="b">
        <v>0</v>
      </c>
      <c r="K114" s="113" t="b">
        <v>0</v>
      </c>
      <c r="L114" s="113" t="b">
        <v>0</v>
      </c>
    </row>
    <row r="115" spans="1:12" ht="15">
      <c r="A115" s="115" t="s">
        <v>765</v>
      </c>
      <c r="B115" s="113" t="s">
        <v>385</v>
      </c>
      <c r="C115" s="113">
        <v>2</v>
      </c>
      <c r="D115" s="117">
        <v>0.00039871751898277596</v>
      </c>
      <c r="E115" s="117">
        <v>2.264960847704359</v>
      </c>
      <c r="F115" s="113" t="s">
        <v>1344</v>
      </c>
      <c r="G115" s="113" t="b">
        <v>0</v>
      </c>
      <c r="H115" s="113" t="b">
        <v>0</v>
      </c>
      <c r="I115" s="113" t="b">
        <v>0</v>
      </c>
      <c r="J115" s="113" t="b">
        <v>0</v>
      </c>
      <c r="K115" s="113" t="b">
        <v>0</v>
      </c>
      <c r="L115" s="113" t="b">
        <v>0</v>
      </c>
    </row>
    <row r="116" spans="1:12" ht="15">
      <c r="A116" s="115" t="s">
        <v>631</v>
      </c>
      <c r="B116" s="113" t="s">
        <v>968</v>
      </c>
      <c r="C116" s="113">
        <v>2</v>
      </c>
      <c r="D116" s="117">
        <v>0.0004973027476266211</v>
      </c>
      <c r="E116" s="117">
        <v>3.181414796254284</v>
      </c>
      <c r="F116" s="113" t="s">
        <v>1344</v>
      </c>
      <c r="G116" s="113" t="b">
        <v>0</v>
      </c>
      <c r="H116" s="113" t="b">
        <v>0</v>
      </c>
      <c r="I116" s="113" t="b">
        <v>0</v>
      </c>
      <c r="J116" s="113" t="b">
        <v>0</v>
      </c>
      <c r="K116" s="113" t="b">
        <v>0</v>
      </c>
      <c r="L116" s="113" t="b">
        <v>0</v>
      </c>
    </row>
    <row r="117" spans="1:12" ht="15">
      <c r="A117" s="115" t="s">
        <v>513</v>
      </c>
      <c r="B117" s="113" t="s">
        <v>456</v>
      </c>
      <c r="C117" s="113">
        <v>2</v>
      </c>
      <c r="D117" s="117">
        <v>0.0004973027476266211</v>
      </c>
      <c r="E117" s="117">
        <v>2.40326354587064</v>
      </c>
      <c r="F117" s="113" t="s">
        <v>1344</v>
      </c>
      <c r="G117" s="113" t="b">
        <v>0</v>
      </c>
      <c r="H117" s="113" t="b">
        <v>0</v>
      </c>
      <c r="I117" s="113" t="b">
        <v>0</v>
      </c>
      <c r="J117" s="113" t="b">
        <v>0</v>
      </c>
      <c r="K117" s="113" t="b">
        <v>0</v>
      </c>
      <c r="L117" s="113" t="b">
        <v>0</v>
      </c>
    </row>
    <row r="118" spans="1:12" ht="15">
      <c r="A118" s="115" t="s">
        <v>374</v>
      </c>
      <c r="B118" s="113" t="s">
        <v>467</v>
      </c>
      <c r="C118" s="113">
        <v>2</v>
      </c>
      <c r="D118" s="117">
        <v>0.0004973027476266211</v>
      </c>
      <c r="E118" s="117">
        <v>1.766441448283466</v>
      </c>
      <c r="F118" s="113" t="s">
        <v>1344</v>
      </c>
      <c r="G118" s="113" t="b">
        <v>0</v>
      </c>
      <c r="H118" s="113" t="b">
        <v>0</v>
      </c>
      <c r="I118" s="113" t="b">
        <v>0</v>
      </c>
      <c r="J118" s="113" t="b">
        <v>0</v>
      </c>
      <c r="K118" s="113" t="b">
        <v>0</v>
      </c>
      <c r="L118" s="113" t="b">
        <v>0</v>
      </c>
    </row>
    <row r="119" spans="1:12" ht="15">
      <c r="A119" s="115" t="s">
        <v>517</v>
      </c>
      <c r="B119" s="113" t="s">
        <v>769</v>
      </c>
      <c r="C119" s="113">
        <v>2</v>
      </c>
      <c r="D119" s="117">
        <v>0.00039871751898277596</v>
      </c>
      <c r="E119" s="117">
        <v>2.8292322781429213</v>
      </c>
      <c r="F119" s="113" t="s">
        <v>1344</v>
      </c>
      <c r="G119" s="113" t="b">
        <v>0</v>
      </c>
      <c r="H119" s="113" t="b">
        <v>0</v>
      </c>
      <c r="I119" s="113" t="b">
        <v>0</v>
      </c>
      <c r="J119" s="113" t="b">
        <v>0</v>
      </c>
      <c r="K119" s="113" t="b">
        <v>0</v>
      </c>
      <c r="L119" s="113" t="b">
        <v>0</v>
      </c>
    </row>
    <row r="120" spans="1:12" ht="15">
      <c r="A120" s="115" t="s">
        <v>422</v>
      </c>
      <c r="B120" s="113" t="s">
        <v>770</v>
      </c>
      <c r="C120" s="113">
        <v>2</v>
      </c>
      <c r="D120" s="117">
        <v>0.00039871751898277596</v>
      </c>
      <c r="E120" s="117">
        <v>2.52820228247894</v>
      </c>
      <c r="F120" s="113" t="s">
        <v>1344</v>
      </c>
      <c r="G120" s="113" t="b">
        <v>0</v>
      </c>
      <c r="H120" s="113" t="b">
        <v>0</v>
      </c>
      <c r="I120" s="113" t="b">
        <v>0</v>
      </c>
      <c r="J120" s="113" t="b">
        <v>0</v>
      </c>
      <c r="K120" s="113" t="b">
        <v>0</v>
      </c>
      <c r="L120" s="113" t="b">
        <v>0</v>
      </c>
    </row>
    <row r="121" spans="1:12" ht="15">
      <c r="A121" s="115" t="s">
        <v>972</v>
      </c>
      <c r="B121" s="113" t="s">
        <v>973</v>
      </c>
      <c r="C121" s="113">
        <v>2</v>
      </c>
      <c r="D121" s="117">
        <v>0.00039871751898277596</v>
      </c>
      <c r="E121" s="117">
        <v>3.4824447919182653</v>
      </c>
      <c r="F121" s="113" t="s">
        <v>1344</v>
      </c>
      <c r="G121" s="113" t="b">
        <v>0</v>
      </c>
      <c r="H121" s="113" t="b">
        <v>0</v>
      </c>
      <c r="I121" s="113" t="b">
        <v>0</v>
      </c>
      <c r="J121" s="113" t="b">
        <v>0</v>
      </c>
      <c r="K121" s="113" t="b">
        <v>0</v>
      </c>
      <c r="L121" s="113" t="b">
        <v>0</v>
      </c>
    </row>
    <row r="122" spans="1:12" ht="15">
      <c r="A122" s="115" t="s">
        <v>384</v>
      </c>
      <c r="B122" s="113" t="s">
        <v>976</v>
      </c>
      <c r="C122" s="113">
        <v>2</v>
      </c>
      <c r="D122" s="117">
        <v>0.0004973027476266211</v>
      </c>
      <c r="E122" s="117">
        <v>2.4410521067600404</v>
      </c>
      <c r="F122" s="113" t="s">
        <v>1344</v>
      </c>
      <c r="G122" s="113" t="b">
        <v>0</v>
      </c>
      <c r="H122" s="113" t="b">
        <v>0</v>
      </c>
      <c r="I122" s="113" t="b">
        <v>0</v>
      </c>
      <c r="J122" s="113" t="b">
        <v>0</v>
      </c>
      <c r="K122" s="113" t="b">
        <v>0</v>
      </c>
      <c r="L122" s="113" t="b">
        <v>0</v>
      </c>
    </row>
    <row r="123" spans="1:12" ht="15">
      <c r="A123" s="115" t="s">
        <v>470</v>
      </c>
      <c r="B123" s="113" t="s">
        <v>739</v>
      </c>
      <c r="C123" s="113">
        <v>2</v>
      </c>
      <c r="D123" s="117">
        <v>0.00039871751898277596</v>
      </c>
      <c r="E123" s="117">
        <v>2.7042935415346214</v>
      </c>
      <c r="F123" s="113" t="s">
        <v>1344</v>
      </c>
      <c r="G123" s="113" t="b">
        <v>0</v>
      </c>
      <c r="H123" s="113" t="b">
        <v>0</v>
      </c>
      <c r="I123" s="113" t="b">
        <v>0</v>
      </c>
      <c r="J123" s="113" t="b">
        <v>0</v>
      </c>
      <c r="K123" s="113" t="b">
        <v>0</v>
      </c>
      <c r="L123" s="113" t="b">
        <v>0</v>
      </c>
    </row>
    <row r="124" spans="1:12" ht="15">
      <c r="A124" s="115" t="s">
        <v>567</v>
      </c>
      <c r="B124" s="113" t="s">
        <v>568</v>
      </c>
      <c r="C124" s="113">
        <v>2</v>
      </c>
      <c r="D124" s="117">
        <v>0.0004973027476266211</v>
      </c>
      <c r="E124" s="117">
        <v>2.68656477457419</v>
      </c>
      <c r="F124" s="113" t="s">
        <v>1344</v>
      </c>
      <c r="G124" s="113" t="b">
        <v>0</v>
      </c>
      <c r="H124" s="113" t="b">
        <v>0</v>
      </c>
      <c r="I124" s="113" t="b">
        <v>0</v>
      </c>
      <c r="J124" s="113" t="b">
        <v>0</v>
      </c>
      <c r="K124" s="113" t="b">
        <v>0</v>
      </c>
      <c r="L124" s="113" t="b">
        <v>0</v>
      </c>
    </row>
    <row r="125" spans="1:12" ht="15">
      <c r="A125" s="115" t="s">
        <v>775</v>
      </c>
      <c r="B125" s="113" t="s">
        <v>980</v>
      </c>
      <c r="C125" s="113">
        <v>2</v>
      </c>
      <c r="D125" s="117">
        <v>0.00039871751898277596</v>
      </c>
      <c r="E125" s="117">
        <v>3.306353532862584</v>
      </c>
      <c r="F125" s="113" t="s">
        <v>1344</v>
      </c>
      <c r="G125" s="113" t="b">
        <v>0</v>
      </c>
      <c r="H125" s="113" t="b">
        <v>0</v>
      </c>
      <c r="I125" s="113" t="b">
        <v>0</v>
      </c>
      <c r="J125" s="113" t="b">
        <v>0</v>
      </c>
      <c r="K125" s="113" t="b">
        <v>0</v>
      </c>
      <c r="L125" s="113" t="b">
        <v>0</v>
      </c>
    </row>
    <row r="126" spans="1:12" ht="15">
      <c r="A126" s="115" t="s">
        <v>981</v>
      </c>
      <c r="B126" s="113" t="s">
        <v>982</v>
      </c>
      <c r="C126" s="113">
        <v>2</v>
      </c>
      <c r="D126" s="117">
        <v>0.0004973027476266211</v>
      </c>
      <c r="E126" s="117">
        <v>3.4824447919182653</v>
      </c>
      <c r="F126" s="113" t="s">
        <v>1344</v>
      </c>
      <c r="G126" s="113" t="b">
        <v>0</v>
      </c>
      <c r="H126" s="113" t="b">
        <v>0</v>
      </c>
      <c r="I126" s="113" t="b">
        <v>0</v>
      </c>
      <c r="J126" s="113" t="b">
        <v>0</v>
      </c>
      <c r="K126" s="113" t="b">
        <v>0</v>
      </c>
      <c r="L126" s="113" t="b">
        <v>0</v>
      </c>
    </row>
    <row r="127" spans="1:12" ht="15">
      <c r="A127" s="115" t="s">
        <v>639</v>
      </c>
      <c r="B127" s="113" t="s">
        <v>409</v>
      </c>
      <c r="C127" s="113">
        <v>2</v>
      </c>
      <c r="D127" s="117">
        <v>0.0004973027476266211</v>
      </c>
      <c r="E127" s="117">
        <v>2.336316756240027</v>
      </c>
      <c r="F127" s="113" t="s">
        <v>1344</v>
      </c>
      <c r="G127" s="113" t="b">
        <v>0</v>
      </c>
      <c r="H127" s="113" t="b">
        <v>0</v>
      </c>
      <c r="I127" s="113" t="b">
        <v>0</v>
      </c>
      <c r="J127" s="113" t="b">
        <v>0</v>
      </c>
      <c r="K127" s="113" t="b">
        <v>0</v>
      </c>
      <c r="L127" s="113" t="b">
        <v>0</v>
      </c>
    </row>
    <row r="128" spans="1:12" ht="15">
      <c r="A128" s="115" t="s">
        <v>472</v>
      </c>
      <c r="B128" s="113" t="s">
        <v>778</v>
      </c>
      <c r="C128" s="113">
        <v>2</v>
      </c>
      <c r="D128" s="117">
        <v>0.0004973027476266211</v>
      </c>
      <c r="E128" s="117">
        <v>2.7042935415346214</v>
      </c>
      <c r="F128" s="113" t="s">
        <v>1344</v>
      </c>
      <c r="G128" s="113" t="b">
        <v>0</v>
      </c>
      <c r="H128" s="113" t="b">
        <v>0</v>
      </c>
      <c r="I128" s="113" t="b">
        <v>0</v>
      </c>
      <c r="J128" s="113" t="b">
        <v>0</v>
      </c>
      <c r="K128" s="113" t="b">
        <v>0</v>
      </c>
      <c r="L128" s="113" t="b">
        <v>0</v>
      </c>
    </row>
    <row r="129" spans="1:12" ht="15">
      <c r="A129" s="115" t="s">
        <v>986</v>
      </c>
      <c r="B129" s="113" t="s">
        <v>518</v>
      </c>
      <c r="C129" s="113">
        <v>2</v>
      </c>
      <c r="D129" s="117">
        <v>0.00039871751898277596</v>
      </c>
      <c r="E129" s="117">
        <v>3.0053235371986027</v>
      </c>
      <c r="F129" s="113" t="s">
        <v>1344</v>
      </c>
      <c r="G129" s="113" t="b">
        <v>0</v>
      </c>
      <c r="H129" s="113" t="b">
        <v>0</v>
      </c>
      <c r="I129" s="113" t="b">
        <v>0</v>
      </c>
      <c r="J129" s="113" t="b">
        <v>0</v>
      </c>
      <c r="K129" s="113" t="b">
        <v>0</v>
      </c>
      <c r="L129" s="113" t="b">
        <v>0</v>
      </c>
    </row>
    <row r="130" spans="1:12" ht="15">
      <c r="A130" s="115" t="s">
        <v>649</v>
      </c>
      <c r="B130" s="113" t="s">
        <v>380</v>
      </c>
      <c r="C130" s="113">
        <v>2</v>
      </c>
      <c r="D130" s="117">
        <v>0.0004973027476266211</v>
      </c>
      <c r="E130" s="117">
        <v>2.120716955900672</v>
      </c>
      <c r="F130" s="113" t="s">
        <v>1344</v>
      </c>
      <c r="G130" s="113" t="b">
        <v>0</v>
      </c>
      <c r="H130" s="113" t="b">
        <v>0</v>
      </c>
      <c r="I130" s="113" t="b">
        <v>0</v>
      </c>
      <c r="J130" s="113" t="b">
        <v>0</v>
      </c>
      <c r="K130" s="113" t="b">
        <v>0</v>
      </c>
      <c r="L130" s="113" t="b">
        <v>0</v>
      </c>
    </row>
    <row r="131" spans="1:12" ht="15">
      <c r="A131" s="115" t="s">
        <v>575</v>
      </c>
      <c r="B131" s="113" t="s">
        <v>397</v>
      </c>
      <c r="C131" s="113">
        <v>2</v>
      </c>
      <c r="D131" s="117">
        <v>0.0004973027476266211</v>
      </c>
      <c r="E131" s="117">
        <v>2.181414796254284</v>
      </c>
      <c r="F131" s="113" t="s">
        <v>1344</v>
      </c>
      <c r="G131" s="113" t="b">
        <v>0</v>
      </c>
      <c r="H131" s="113" t="b">
        <v>0</v>
      </c>
      <c r="I131" s="113" t="b">
        <v>0</v>
      </c>
      <c r="J131" s="113" t="b">
        <v>0</v>
      </c>
      <c r="K131" s="113" t="b">
        <v>0</v>
      </c>
      <c r="L131" s="113" t="b">
        <v>0</v>
      </c>
    </row>
    <row r="132" spans="1:12" ht="15">
      <c r="A132" s="115" t="s">
        <v>387</v>
      </c>
      <c r="B132" s="113" t="s">
        <v>407</v>
      </c>
      <c r="C132" s="113">
        <v>2</v>
      </c>
      <c r="D132" s="117">
        <v>0.0004973027476266211</v>
      </c>
      <c r="E132" s="117">
        <v>1.6161574528340703</v>
      </c>
      <c r="F132" s="113" t="s">
        <v>1344</v>
      </c>
      <c r="G132" s="113" t="b">
        <v>0</v>
      </c>
      <c r="H132" s="113" t="b">
        <v>0</v>
      </c>
      <c r="I132" s="113" t="b">
        <v>0</v>
      </c>
      <c r="J132" s="113" t="b">
        <v>0</v>
      </c>
      <c r="K132" s="113" t="b">
        <v>0</v>
      </c>
      <c r="L132" s="113" t="b">
        <v>0</v>
      </c>
    </row>
    <row r="133" spans="1:12" ht="15">
      <c r="A133" s="115" t="s">
        <v>1015</v>
      </c>
      <c r="B133" s="113" t="s">
        <v>577</v>
      </c>
      <c r="C133" s="113">
        <v>2</v>
      </c>
      <c r="D133" s="117">
        <v>0.00039871751898277596</v>
      </c>
      <c r="E133" s="117">
        <v>3.084504783246228</v>
      </c>
      <c r="F133" s="113" t="s">
        <v>1344</v>
      </c>
      <c r="G133" s="113" t="b">
        <v>0</v>
      </c>
      <c r="H133" s="113" t="b">
        <v>0</v>
      </c>
      <c r="I133" s="113" t="b">
        <v>0</v>
      </c>
      <c r="J133" s="113" t="b">
        <v>0</v>
      </c>
      <c r="K133" s="113" t="b">
        <v>0</v>
      </c>
      <c r="L133" s="113" t="b">
        <v>0</v>
      </c>
    </row>
    <row r="134" spans="1:12" ht="15">
      <c r="A134" s="115" t="s">
        <v>575</v>
      </c>
      <c r="B134" s="113" t="s">
        <v>417</v>
      </c>
      <c r="C134" s="113">
        <v>2</v>
      </c>
      <c r="D134" s="117">
        <v>0.00039871751898277596</v>
      </c>
      <c r="E134" s="117">
        <v>2.306353532862584</v>
      </c>
      <c r="F134" s="113" t="s">
        <v>1344</v>
      </c>
      <c r="G134" s="113" t="b">
        <v>0</v>
      </c>
      <c r="H134" s="113" t="b">
        <v>0</v>
      </c>
      <c r="I134" s="113" t="b">
        <v>0</v>
      </c>
      <c r="J134" s="113" t="b">
        <v>0</v>
      </c>
      <c r="K134" s="113" t="b">
        <v>0</v>
      </c>
      <c r="L134" s="113" t="b">
        <v>0</v>
      </c>
    </row>
    <row r="135" spans="1:12" ht="15">
      <c r="A135" s="115" t="s">
        <v>397</v>
      </c>
      <c r="B135" s="113" t="s">
        <v>1019</v>
      </c>
      <c r="C135" s="113">
        <v>2</v>
      </c>
      <c r="D135" s="117">
        <v>0.0004973027476266211</v>
      </c>
      <c r="E135" s="117">
        <v>2.5793548049263215</v>
      </c>
      <c r="F135" s="113" t="s">
        <v>1344</v>
      </c>
      <c r="G135" s="113" t="b">
        <v>0</v>
      </c>
      <c r="H135" s="113" t="b">
        <v>0</v>
      </c>
      <c r="I135" s="113" t="b">
        <v>0</v>
      </c>
      <c r="J135" s="113" t="b">
        <v>0</v>
      </c>
      <c r="K135" s="113" t="b">
        <v>0</v>
      </c>
      <c r="L135" s="113" t="b">
        <v>0</v>
      </c>
    </row>
    <row r="136" spans="1:12" ht="15">
      <c r="A136" s="115" t="s">
        <v>380</v>
      </c>
      <c r="B136" s="113" t="s">
        <v>578</v>
      </c>
      <c r="C136" s="113">
        <v>2</v>
      </c>
      <c r="D136" s="117">
        <v>0.00039871751898277596</v>
      </c>
      <c r="E136" s="117">
        <v>2.0053235371986027</v>
      </c>
      <c r="F136" s="113" t="s">
        <v>1344</v>
      </c>
      <c r="G136" s="113" t="b">
        <v>0</v>
      </c>
      <c r="H136" s="113" t="b">
        <v>0</v>
      </c>
      <c r="I136" s="113" t="b">
        <v>0</v>
      </c>
      <c r="J136" s="113" t="b">
        <v>0</v>
      </c>
      <c r="K136" s="113" t="b">
        <v>0</v>
      </c>
      <c r="L136" s="113" t="b">
        <v>0</v>
      </c>
    </row>
    <row r="137" spans="1:12" ht="15">
      <c r="A137" s="115" t="s">
        <v>656</v>
      </c>
      <c r="B137" s="113" t="s">
        <v>376</v>
      </c>
      <c r="C137" s="113">
        <v>2</v>
      </c>
      <c r="D137" s="117">
        <v>0.00039871751898277596</v>
      </c>
      <c r="E137" s="117">
        <v>2.0845047832462273</v>
      </c>
      <c r="F137" s="113" t="s">
        <v>1344</v>
      </c>
      <c r="G137" s="113" t="b">
        <v>0</v>
      </c>
      <c r="H137" s="113" t="b">
        <v>0</v>
      </c>
      <c r="I137" s="113" t="b">
        <v>0</v>
      </c>
      <c r="J137" s="113" t="b">
        <v>0</v>
      </c>
      <c r="K137" s="113" t="b">
        <v>0</v>
      </c>
      <c r="L137" s="113" t="b">
        <v>0</v>
      </c>
    </row>
    <row r="138" spans="1:12" ht="15">
      <c r="A138" s="115" t="s">
        <v>1023</v>
      </c>
      <c r="B138" s="113" t="s">
        <v>409</v>
      </c>
      <c r="C138" s="113">
        <v>2</v>
      </c>
      <c r="D138" s="117">
        <v>0.00039871751898277596</v>
      </c>
      <c r="E138" s="117">
        <v>2.6373467519040084</v>
      </c>
      <c r="F138" s="113" t="s">
        <v>1344</v>
      </c>
      <c r="G138" s="113" t="b">
        <v>0</v>
      </c>
      <c r="H138" s="113" t="b">
        <v>0</v>
      </c>
      <c r="I138" s="113" t="b">
        <v>0</v>
      </c>
      <c r="J138" s="113" t="b">
        <v>0</v>
      </c>
      <c r="K138" s="113" t="b">
        <v>0</v>
      </c>
      <c r="L138" s="113" t="b">
        <v>0</v>
      </c>
    </row>
    <row r="139" spans="1:12" ht="15">
      <c r="A139" s="115" t="s">
        <v>796</v>
      </c>
      <c r="B139" s="113" t="s">
        <v>552</v>
      </c>
      <c r="C139" s="113">
        <v>2</v>
      </c>
      <c r="D139" s="117">
        <v>0.00039871751898277596</v>
      </c>
      <c r="E139" s="117">
        <v>2.9084135241905464</v>
      </c>
      <c r="F139" s="113" t="s">
        <v>1344</v>
      </c>
      <c r="G139" s="113" t="b">
        <v>0</v>
      </c>
      <c r="H139" s="113" t="b">
        <v>0</v>
      </c>
      <c r="I139" s="113" t="b">
        <v>0</v>
      </c>
      <c r="J139" s="113" t="b">
        <v>0</v>
      </c>
      <c r="K139" s="113" t="b">
        <v>0</v>
      </c>
      <c r="L139" s="113" t="b">
        <v>0</v>
      </c>
    </row>
    <row r="140" spans="1:12" ht="15">
      <c r="A140" s="115" t="s">
        <v>659</v>
      </c>
      <c r="B140" s="113" t="s">
        <v>408</v>
      </c>
      <c r="C140" s="113">
        <v>2</v>
      </c>
      <c r="D140" s="117">
        <v>0.0004973027476266211</v>
      </c>
      <c r="E140" s="117">
        <v>2.3685014396114283</v>
      </c>
      <c r="F140" s="113" t="s">
        <v>1344</v>
      </c>
      <c r="G140" s="113" t="b">
        <v>0</v>
      </c>
      <c r="H140" s="113" t="b">
        <v>0</v>
      </c>
      <c r="I140" s="113" t="b">
        <v>0</v>
      </c>
      <c r="J140" s="113" t="b">
        <v>0</v>
      </c>
      <c r="K140" s="113" t="b">
        <v>0</v>
      </c>
      <c r="L140" s="113" t="b">
        <v>0</v>
      </c>
    </row>
    <row r="141" spans="1:12" ht="15">
      <c r="A141" s="115" t="s">
        <v>382</v>
      </c>
      <c r="B141" s="113" t="s">
        <v>805</v>
      </c>
      <c r="C141" s="113">
        <v>2</v>
      </c>
      <c r="D141" s="117">
        <v>0.00039871751898277596</v>
      </c>
      <c r="E141" s="117">
        <v>2.264960847704359</v>
      </c>
      <c r="F141" s="113" t="s">
        <v>1344</v>
      </c>
      <c r="G141" s="113" t="b">
        <v>0</v>
      </c>
      <c r="H141" s="113" t="b">
        <v>0</v>
      </c>
      <c r="I141" s="113" t="b">
        <v>0</v>
      </c>
      <c r="J141" s="113" t="b">
        <v>0</v>
      </c>
      <c r="K141" s="113" t="b">
        <v>0</v>
      </c>
      <c r="L141" s="113" t="b">
        <v>0</v>
      </c>
    </row>
    <row r="142" spans="1:12" ht="15">
      <c r="A142" s="115" t="s">
        <v>805</v>
      </c>
      <c r="B142" s="113" t="s">
        <v>528</v>
      </c>
      <c r="C142" s="113">
        <v>2</v>
      </c>
      <c r="D142" s="117">
        <v>0.00039871751898277596</v>
      </c>
      <c r="E142" s="117">
        <v>2.8292322781429213</v>
      </c>
      <c r="F142" s="113" t="s">
        <v>1344</v>
      </c>
      <c r="G142" s="113" t="b">
        <v>0</v>
      </c>
      <c r="H142" s="113" t="b">
        <v>0</v>
      </c>
      <c r="I142" s="113" t="b">
        <v>0</v>
      </c>
      <c r="J142" s="113" t="b">
        <v>0</v>
      </c>
      <c r="K142" s="113" t="b">
        <v>0</v>
      </c>
      <c r="L142" s="113" t="b">
        <v>0</v>
      </c>
    </row>
    <row r="143" spans="1:12" ht="15">
      <c r="A143" s="115" t="s">
        <v>1066</v>
      </c>
      <c r="B143" s="113" t="s">
        <v>382</v>
      </c>
      <c r="C143" s="113">
        <v>2</v>
      </c>
      <c r="D143" s="117">
        <v>0.0004973027476266211</v>
      </c>
      <c r="E143" s="117">
        <v>2.461255492848327</v>
      </c>
      <c r="F143" s="113" t="s">
        <v>1344</v>
      </c>
      <c r="G143" s="113" t="b">
        <v>0</v>
      </c>
      <c r="H143" s="113" t="b">
        <v>1</v>
      </c>
      <c r="I143" s="113" t="b">
        <v>0</v>
      </c>
      <c r="J143" s="113" t="b">
        <v>0</v>
      </c>
      <c r="K143" s="113" t="b">
        <v>0</v>
      </c>
      <c r="L143" s="113" t="b">
        <v>0</v>
      </c>
    </row>
    <row r="144" spans="1:12" ht="15">
      <c r="A144" s="115" t="s">
        <v>1067</v>
      </c>
      <c r="B144" s="113" t="s">
        <v>448</v>
      </c>
      <c r="C144" s="113">
        <v>2</v>
      </c>
      <c r="D144" s="117">
        <v>0.0004973027476266211</v>
      </c>
      <c r="E144" s="117">
        <v>2.7834747875822465</v>
      </c>
      <c r="F144" s="113" t="s">
        <v>1344</v>
      </c>
      <c r="G144" s="113" t="b">
        <v>0</v>
      </c>
      <c r="H144" s="113" t="b">
        <v>0</v>
      </c>
      <c r="I144" s="113" t="b">
        <v>0</v>
      </c>
      <c r="J144" s="113" t="b">
        <v>0</v>
      </c>
      <c r="K144" s="113" t="b">
        <v>0</v>
      </c>
      <c r="L144" s="113" t="b">
        <v>0</v>
      </c>
    </row>
    <row r="145" spans="1:12" ht="15">
      <c r="A145" s="115" t="s">
        <v>1070</v>
      </c>
      <c r="B145" s="113" t="s">
        <v>496</v>
      </c>
      <c r="C145" s="113">
        <v>2</v>
      </c>
      <c r="D145" s="117">
        <v>0.0004973027476266211</v>
      </c>
      <c r="E145" s="117">
        <v>2.9383767475679896</v>
      </c>
      <c r="F145" s="113" t="s">
        <v>1344</v>
      </c>
      <c r="G145" s="113" t="b">
        <v>0</v>
      </c>
      <c r="H145" s="113" t="b">
        <v>0</v>
      </c>
      <c r="I145" s="113" t="b">
        <v>0</v>
      </c>
      <c r="J145" s="113" t="b">
        <v>0</v>
      </c>
      <c r="K145" s="113" t="b">
        <v>0</v>
      </c>
      <c r="L145" s="113" t="b">
        <v>0</v>
      </c>
    </row>
    <row r="146" spans="1:12" ht="15">
      <c r="A146" s="115" t="s">
        <v>478</v>
      </c>
      <c r="B146" s="113" t="s">
        <v>1079</v>
      </c>
      <c r="C146" s="113">
        <v>2</v>
      </c>
      <c r="D146" s="117">
        <v>0.00039871751898277596</v>
      </c>
      <c r="E146" s="117">
        <v>2.8803848005903028</v>
      </c>
      <c r="F146" s="113" t="s">
        <v>1344</v>
      </c>
      <c r="G146" s="113" t="b">
        <v>0</v>
      </c>
      <c r="H146" s="113" t="b">
        <v>0</v>
      </c>
      <c r="I146" s="113" t="b">
        <v>0</v>
      </c>
      <c r="J146" s="113" t="b">
        <v>1</v>
      </c>
      <c r="K146" s="113" t="b">
        <v>0</v>
      </c>
      <c r="L146" s="113" t="b">
        <v>0</v>
      </c>
    </row>
    <row r="147" spans="1:12" ht="15">
      <c r="A147" s="115" t="s">
        <v>1079</v>
      </c>
      <c r="B147" s="113" t="s">
        <v>367</v>
      </c>
      <c r="C147" s="113">
        <v>2</v>
      </c>
      <c r="D147" s="117">
        <v>0.00039871751898277596</v>
      </c>
      <c r="E147" s="117">
        <v>2.15000633200266</v>
      </c>
      <c r="F147" s="113" t="s">
        <v>1344</v>
      </c>
      <c r="G147" s="113" t="b">
        <v>1</v>
      </c>
      <c r="H147" s="113" t="b">
        <v>0</v>
      </c>
      <c r="I147" s="113" t="b">
        <v>0</v>
      </c>
      <c r="J147" s="113" t="b">
        <v>1</v>
      </c>
      <c r="K147" s="113" t="b">
        <v>0</v>
      </c>
      <c r="L147" s="113" t="b">
        <v>0</v>
      </c>
    </row>
    <row r="148" spans="1:12" ht="15">
      <c r="A148" s="115" t="s">
        <v>474</v>
      </c>
      <c r="B148" s="113" t="s">
        <v>569</v>
      </c>
      <c r="C148" s="113">
        <v>2</v>
      </c>
      <c r="D148" s="117">
        <v>0.00039871751898277596</v>
      </c>
      <c r="E148" s="117">
        <v>2.4824447919182653</v>
      </c>
      <c r="F148" s="113" t="s">
        <v>1344</v>
      </c>
      <c r="G148" s="113" t="b">
        <v>0</v>
      </c>
      <c r="H148" s="113" t="b">
        <v>0</v>
      </c>
      <c r="I148" s="113" t="b">
        <v>0</v>
      </c>
      <c r="J148" s="113" t="b">
        <v>0</v>
      </c>
      <c r="K148" s="113" t="b">
        <v>0</v>
      </c>
      <c r="L148" s="113" t="b">
        <v>0</v>
      </c>
    </row>
    <row r="149" spans="1:12" ht="15">
      <c r="A149" s="115" t="s">
        <v>531</v>
      </c>
      <c r="B149" s="113" t="s">
        <v>367</v>
      </c>
      <c r="C149" s="113">
        <v>2</v>
      </c>
      <c r="D149" s="117">
        <v>0.00039871751898277596</v>
      </c>
      <c r="E149" s="117">
        <v>1.6728850772829973</v>
      </c>
      <c r="F149" s="113" t="s">
        <v>1344</v>
      </c>
      <c r="G149" s="113" t="b">
        <v>0</v>
      </c>
      <c r="H149" s="113" t="b">
        <v>0</v>
      </c>
      <c r="I149" s="113" t="b">
        <v>0</v>
      </c>
      <c r="J149" s="113" t="b">
        <v>1</v>
      </c>
      <c r="K149" s="113" t="b">
        <v>0</v>
      </c>
      <c r="L149" s="113" t="b">
        <v>0</v>
      </c>
    </row>
    <row r="150" spans="1:12" ht="15">
      <c r="A150" s="115" t="s">
        <v>207</v>
      </c>
      <c r="B150" s="113" t="s">
        <v>367</v>
      </c>
      <c r="C150" s="113">
        <v>2</v>
      </c>
      <c r="D150" s="117">
        <v>0.0004973027476266211</v>
      </c>
      <c r="E150" s="117">
        <v>1.0360629796958232</v>
      </c>
      <c r="F150" s="113" t="s">
        <v>1344</v>
      </c>
      <c r="G150" s="113" t="b">
        <v>0</v>
      </c>
      <c r="H150" s="113" t="b">
        <v>0</v>
      </c>
      <c r="I150" s="113" t="b">
        <v>0</v>
      </c>
      <c r="J150" s="113" t="b">
        <v>1</v>
      </c>
      <c r="K150" s="113" t="b">
        <v>0</v>
      </c>
      <c r="L150" s="113" t="b">
        <v>0</v>
      </c>
    </row>
    <row r="151" spans="1:12" ht="15">
      <c r="A151" s="115" t="s">
        <v>425</v>
      </c>
      <c r="B151" s="113" t="s">
        <v>381</v>
      </c>
      <c r="C151" s="113">
        <v>2</v>
      </c>
      <c r="D151" s="117">
        <v>0.00039871751898277596</v>
      </c>
      <c r="E151" s="117">
        <v>1.6813842620704096</v>
      </c>
      <c r="F151" s="113" t="s">
        <v>1344</v>
      </c>
      <c r="G151" s="113" t="b">
        <v>0</v>
      </c>
      <c r="H151" s="113" t="b">
        <v>0</v>
      </c>
      <c r="I151" s="113" t="b">
        <v>0</v>
      </c>
      <c r="J151" s="113" t="b">
        <v>1</v>
      </c>
      <c r="K151" s="113" t="b">
        <v>0</v>
      </c>
      <c r="L151" s="113" t="b">
        <v>0</v>
      </c>
    </row>
    <row r="152" spans="1:12" ht="15">
      <c r="A152" s="115" t="s">
        <v>433</v>
      </c>
      <c r="B152" s="113" t="s">
        <v>812</v>
      </c>
      <c r="C152" s="113">
        <v>2</v>
      </c>
      <c r="D152" s="117">
        <v>0.00039871751898277596</v>
      </c>
      <c r="E152" s="117">
        <v>2.5659908433683403</v>
      </c>
      <c r="F152" s="113" t="s">
        <v>1344</v>
      </c>
      <c r="G152" s="113" t="b">
        <v>0</v>
      </c>
      <c r="H152" s="113" t="b">
        <v>0</v>
      </c>
      <c r="I152" s="113" t="b">
        <v>0</v>
      </c>
      <c r="J152" s="113" t="b">
        <v>0</v>
      </c>
      <c r="K152" s="113" t="b">
        <v>0</v>
      </c>
      <c r="L152" s="113" t="b">
        <v>0</v>
      </c>
    </row>
    <row r="153" spans="1:12" ht="15">
      <c r="A153" s="115" t="s">
        <v>492</v>
      </c>
      <c r="B153" s="113" t="s">
        <v>1084</v>
      </c>
      <c r="C153" s="113">
        <v>2</v>
      </c>
      <c r="D153" s="117">
        <v>0.0004973027476266211</v>
      </c>
      <c r="E153" s="117">
        <v>2.9383767475679896</v>
      </c>
      <c r="F153" s="113" t="s">
        <v>1344</v>
      </c>
      <c r="G153" s="113" t="b">
        <v>0</v>
      </c>
      <c r="H153" s="113" t="b">
        <v>0</v>
      </c>
      <c r="I153" s="113" t="b">
        <v>0</v>
      </c>
      <c r="J153" s="113" t="b">
        <v>0</v>
      </c>
      <c r="K153" s="113" t="b">
        <v>0</v>
      </c>
      <c r="L153" s="113" t="b">
        <v>0</v>
      </c>
    </row>
    <row r="154" spans="1:12" ht="15">
      <c r="A154" s="115" t="s">
        <v>433</v>
      </c>
      <c r="B154" s="113" t="s">
        <v>483</v>
      </c>
      <c r="C154" s="113">
        <v>2</v>
      </c>
      <c r="D154" s="117">
        <v>0.0004973027476266211</v>
      </c>
      <c r="E154" s="117">
        <v>2.198014058073746</v>
      </c>
      <c r="F154" s="113" t="s">
        <v>1344</v>
      </c>
      <c r="G154" s="113" t="b">
        <v>0</v>
      </c>
      <c r="H154" s="113" t="b">
        <v>0</v>
      </c>
      <c r="I154" s="113" t="b">
        <v>0</v>
      </c>
      <c r="J154" s="113" t="b">
        <v>0</v>
      </c>
      <c r="K154" s="113" t="b">
        <v>0</v>
      </c>
      <c r="L154" s="113" t="b">
        <v>0</v>
      </c>
    </row>
    <row r="155" spans="1:12" ht="15">
      <c r="A155" s="115" t="s">
        <v>365</v>
      </c>
      <c r="B155" s="113" t="s">
        <v>1095</v>
      </c>
      <c r="C155" s="113">
        <v>2</v>
      </c>
      <c r="D155" s="117">
        <v>0.00039871751898277596</v>
      </c>
      <c r="E155" s="117">
        <v>2.0845047832462273</v>
      </c>
      <c r="F155" s="113" t="s">
        <v>1344</v>
      </c>
      <c r="G155" s="113" t="b">
        <v>0</v>
      </c>
      <c r="H155" s="113" t="b">
        <v>0</v>
      </c>
      <c r="I155" s="113" t="b">
        <v>0</v>
      </c>
      <c r="J155" s="113" t="b">
        <v>0</v>
      </c>
      <c r="K155" s="113" t="b">
        <v>0</v>
      </c>
      <c r="L155" s="113" t="b">
        <v>0</v>
      </c>
    </row>
    <row r="156" spans="1:12" ht="15">
      <c r="A156" s="115" t="s">
        <v>821</v>
      </c>
      <c r="B156" s="113" t="s">
        <v>461</v>
      </c>
      <c r="C156" s="113">
        <v>2</v>
      </c>
      <c r="D156" s="117">
        <v>0.0004973027476266211</v>
      </c>
      <c r="E156" s="117">
        <v>2.6531410190872404</v>
      </c>
      <c r="F156" s="113" t="s">
        <v>1344</v>
      </c>
      <c r="G156" s="113" t="b">
        <v>0</v>
      </c>
      <c r="H156" s="113" t="b">
        <v>0</v>
      </c>
      <c r="I156" s="113" t="b">
        <v>0</v>
      </c>
      <c r="J156" s="113" t="b">
        <v>0</v>
      </c>
      <c r="K156" s="113" t="b">
        <v>0</v>
      </c>
      <c r="L156" s="113" t="b">
        <v>0</v>
      </c>
    </row>
    <row r="157" spans="1:12" ht="15">
      <c r="A157" s="115" t="s">
        <v>404</v>
      </c>
      <c r="B157" s="113" t="s">
        <v>371</v>
      </c>
      <c r="C157" s="113">
        <v>2</v>
      </c>
      <c r="D157" s="117">
        <v>0.00039871751898277596</v>
      </c>
      <c r="E157" s="117">
        <v>1.461255492848327</v>
      </c>
      <c r="F157" s="113" t="s">
        <v>1344</v>
      </c>
      <c r="G157" s="113" t="b">
        <v>0</v>
      </c>
      <c r="H157" s="113" t="b">
        <v>0</v>
      </c>
      <c r="I157" s="113" t="b">
        <v>0</v>
      </c>
      <c r="J157" s="113" t="b">
        <v>0</v>
      </c>
      <c r="K157" s="113" t="b">
        <v>0</v>
      </c>
      <c r="L157" s="113" t="b">
        <v>0</v>
      </c>
    </row>
    <row r="158" spans="1:12" ht="15">
      <c r="A158" s="115" t="s">
        <v>1102</v>
      </c>
      <c r="B158" s="113" t="s">
        <v>560</v>
      </c>
      <c r="C158" s="113">
        <v>2</v>
      </c>
      <c r="D158" s="117">
        <v>0.00039871751898277596</v>
      </c>
      <c r="E158" s="117">
        <v>3.084504783246228</v>
      </c>
      <c r="F158" s="113" t="s">
        <v>1344</v>
      </c>
      <c r="G158" s="113" t="b">
        <v>0</v>
      </c>
      <c r="H158" s="113" t="b">
        <v>1</v>
      </c>
      <c r="I158" s="113" t="b">
        <v>0</v>
      </c>
      <c r="J158" s="113" t="b">
        <v>0</v>
      </c>
      <c r="K158" s="113" t="b">
        <v>0</v>
      </c>
      <c r="L158" s="113" t="b">
        <v>0</v>
      </c>
    </row>
    <row r="159" spans="1:12" ht="15">
      <c r="A159" s="115" t="s">
        <v>665</v>
      </c>
      <c r="B159" s="113" t="s">
        <v>388</v>
      </c>
      <c r="C159" s="113">
        <v>2</v>
      </c>
      <c r="D159" s="117">
        <v>0.0004973027476266211</v>
      </c>
      <c r="E159" s="117">
        <v>2.1602254971843458</v>
      </c>
      <c r="F159" s="113" t="s">
        <v>1344</v>
      </c>
      <c r="G159" s="113" t="b">
        <v>0</v>
      </c>
      <c r="H159" s="113" t="b">
        <v>0</v>
      </c>
      <c r="I159" s="113" t="b">
        <v>0</v>
      </c>
      <c r="J159" s="113" t="b">
        <v>0</v>
      </c>
      <c r="K159" s="113" t="b">
        <v>0</v>
      </c>
      <c r="L159" s="113" t="b">
        <v>0</v>
      </c>
    </row>
    <row r="160" spans="1:12" ht="15">
      <c r="A160" s="115" t="s">
        <v>641</v>
      </c>
      <c r="B160" s="113" t="s">
        <v>389</v>
      </c>
      <c r="C160" s="113">
        <v>2</v>
      </c>
      <c r="D160" s="117">
        <v>0.0004973027476266211</v>
      </c>
      <c r="E160" s="117">
        <v>2.181414796254284</v>
      </c>
      <c r="F160" s="113" t="s">
        <v>1344</v>
      </c>
      <c r="G160" s="113" t="b">
        <v>0</v>
      </c>
      <c r="H160" s="113" t="b">
        <v>0</v>
      </c>
      <c r="I160" s="113" t="b">
        <v>0</v>
      </c>
      <c r="J160" s="113" t="b">
        <v>0</v>
      </c>
      <c r="K160" s="113" t="b">
        <v>0</v>
      </c>
      <c r="L160" s="113" t="b">
        <v>0</v>
      </c>
    </row>
    <row r="161" spans="1:12" ht="15">
      <c r="A161" s="115" t="s">
        <v>368</v>
      </c>
      <c r="B161" s="113" t="s">
        <v>807</v>
      </c>
      <c r="C161" s="113">
        <v>2</v>
      </c>
      <c r="D161" s="117">
        <v>0.00039871751898277596</v>
      </c>
      <c r="E161" s="117">
        <v>1.9639308520403778</v>
      </c>
      <c r="F161" s="113" t="s">
        <v>1344</v>
      </c>
      <c r="G161" s="113" t="b">
        <v>0</v>
      </c>
      <c r="H161" s="113" t="b">
        <v>0</v>
      </c>
      <c r="I161" s="113" t="b">
        <v>0</v>
      </c>
      <c r="J161" s="113" t="b">
        <v>0</v>
      </c>
      <c r="K161" s="113" t="b">
        <v>0</v>
      </c>
      <c r="L161" s="113" t="b">
        <v>0</v>
      </c>
    </row>
    <row r="162" spans="1:12" ht="15">
      <c r="A162" s="115" t="s">
        <v>423</v>
      </c>
      <c r="B162" s="113" t="s">
        <v>368</v>
      </c>
      <c r="C162" s="113">
        <v>2</v>
      </c>
      <c r="D162" s="117">
        <v>0.0004973027476266211</v>
      </c>
      <c r="E162" s="117">
        <v>1.3618708607124153</v>
      </c>
      <c r="F162" s="113" t="s">
        <v>1344</v>
      </c>
      <c r="G162" s="113" t="b">
        <v>0</v>
      </c>
      <c r="H162" s="113" t="b">
        <v>0</v>
      </c>
      <c r="I162" s="113" t="b">
        <v>0</v>
      </c>
      <c r="J162" s="113" t="b">
        <v>0</v>
      </c>
      <c r="K162" s="113" t="b">
        <v>0</v>
      </c>
      <c r="L162" s="113" t="b">
        <v>0</v>
      </c>
    </row>
    <row r="163" spans="1:12" ht="15">
      <c r="A163" s="115" t="s">
        <v>820</v>
      </c>
      <c r="B163" s="113" t="s">
        <v>632</v>
      </c>
      <c r="C163" s="113">
        <v>2</v>
      </c>
      <c r="D163" s="117">
        <v>0.0004973027476266211</v>
      </c>
      <c r="E163" s="117">
        <v>3.0053235371986027</v>
      </c>
      <c r="F163" s="113" t="s">
        <v>1344</v>
      </c>
      <c r="G163" s="113" t="b">
        <v>0</v>
      </c>
      <c r="H163" s="113" t="b">
        <v>0</v>
      </c>
      <c r="I163" s="113" t="b">
        <v>0</v>
      </c>
      <c r="J163" s="113" t="b">
        <v>0</v>
      </c>
      <c r="K163" s="113" t="b">
        <v>0</v>
      </c>
      <c r="L163" s="113" t="b">
        <v>0</v>
      </c>
    </row>
    <row r="164" spans="1:12" ht="15">
      <c r="A164" s="115" t="s">
        <v>826</v>
      </c>
      <c r="B164" s="113" t="s">
        <v>369</v>
      </c>
      <c r="C164" s="113">
        <v>2</v>
      </c>
      <c r="D164" s="117">
        <v>0.0004973027476266211</v>
      </c>
      <c r="E164" s="117">
        <v>2.051081027759278</v>
      </c>
      <c r="F164" s="113" t="s">
        <v>1344</v>
      </c>
      <c r="G164" s="113" t="b">
        <v>0</v>
      </c>
      <c r="H164" s="113" t="b">
        <v>0</v>
      </c>
      <c r="I164" s="113" t="b">
        <v>0</v>
      </c>
      <c r="J164" s="113" t="b">
        <v>0</v>
      </c>
      <c r="K164" s="113" t="b">
        <v>0</v>
      </c>
      <c r="L164" s="113" t="b">
        <v>0</v>
      </c>
    </row>
    <row r="165" spans="1:12" ht="15">
      <c r="A165" s="115" t="s">
        <v>447</v>
      </c>
      <c r="B165" s="113" t="s">
        <v>421</v>
      </c>
      <c r="C165" s="113">
        <v>2</v>
      </c>
      <c r="D165" s="117">
        <v>0.00039871751898277596</v>
      </c>
      <c r="E165" s="117">
        <v>2.0053235371986027</v>
      </c>
      <c r="F165" s="113" t="s">
        <v>1344</v>
      </c>
      <c r="G165" s="113" t="b">
        <v>0</v>
      </c>
      <c r="H165" s="113" t="b">
        <v>0</v>
      </c>
      <c r="I165" s="113" t="b">
        <v>0</v>
      </c>
      <c r="J165" s="113" t="b">
        <v>0</v>
      </c>
      <c r="K165" s="113" t="b">
        <v>0</v>
      </c>
      <c r="L165" s="113" t="b">
        <v>0</v>
      </c>
    </row>
    <row r="166" spans="1:12" ht="15">
      <c r="A166" s="115" t="s">
        <v>384</v>
      </c>
      <c r="B166" s="113" t="s">
        <v>444</v>
      </c>
      <c r="C166" s="113">
        <v>2</v>
      </c>
      <c r="D166" s="117">
        <v>0.00039871751898277596</v>
      </c>
      <c r="E166" s="117">
        <v>1.7420821024240214</v>
      </c>
      <c r="F166" s="113" t="s">
        <v>1344</v>
      </c>
      <c r="G166" s="113" t="b">
        <v>0</v>
      </c>
      <c r="H166" s="113" t="b">
        <v>0</v>
      </c>
      <c r="I166" s="113" t="b">
        <v>0</v>
      </c>
      <c r="J166" s="113" t="b">
        <v>0</v>
      </c>
      <c r="K166" s="113" t="b">
        <v>0</v>
      </c>
      <c r="L166" s="113" t="b">
        <v>0</v>
      </c>
    </row>
    <row r="167" spans="1:12" ht="15">
      <c r="A167" s="115" t="s">
        <v>410</v>
      </c>
      <c r="B167" s="113" t="s">
        <v>422</v>
      </c>
      <c r="C167" s="113">
        <v>2</v>
      </c>
      <c r="D167" s="117">
        <v>0.00039871751898277596</v>
      </c>
      <c r="E167" s="117">
        <v>1.891380184891766</v>
      </c>
      <c r="F167" s="113" t="s">
        <v>1344</v>
      </c>
      <c r="G167" s="113" t="b">
        <v>0</v>
      </c>
      <c r="H167" s="113" t="b">
        <v>0</v>
      </c>
      <c r="I167" s="113" t="b">
        <v>0</v>
      </c>
      <c r="J167" s="113" t="b">
        <v>0</v>
      </c>
      <c r="K167" s="113" t="b">
        <v>0</v>
      </c>
      <c r="L167" s="113" t="b">
        <v>0</v>
      </c>
    </row>
    <row r="168" spans="1:12" ht="15">
      <c r="A168" s="115" t="s">
        <v>375</v>
      </c>
      <c r="B168" s="113" t="s">
        <v>565</v>
      </c>
      <c r="C168" s="113">
        <v>2</v>
      </c>
      <c r="D168" s="117">
        <v>0.0004973027476266211</v>
      </c>
      <c r="E168" s="117">
        <v>1.9705614309393908</v>
      </c>
      <c r="F168" s="113" t="s">
        <v>1344</v>
      </c>
      <c r="G168" s="113" t="b">
        <v>1</v>
      </c>
      <c r="H168" s="113" t="b">
        <v>0</v>
      </c>
      <c r="I168" s="113" t="b">
        <v>0</v>
      </c>
      <c r="J168" s="113" t="b">
        <v>0</v>
      </c>
      <c r="K168" s="113" t="b">
        <v>0</v>
      </c>
      <c r="L168" s="113" t="b">
        <v>0</v>
      </c>
    </row>
    <row r="169" spans="1:12" ht="15">
      <c r="A169" s="115" t="s">
        <v>642</v>
      </c>
      <c r="B169" s="113" t="s">
        <v>1120</v>
      </c>
      <c r="C169" s="113">
        <v>2</v>
      </c>
      <c r="D169" s="117">
        <v>0.0004973027476266211</v>
      </c>
      <c r="E169" s="117">
        <v>3.181414796254284</v>
      </c>
      <c r="F169" s="113" t="s">
        <v>1344</v>
      </c>
      <c r="G169" s="113" t="b">
        <v>0</v>
      </c>
      <c r="H169" s="113" t="b">
        <v>0</v>
      </c>
      <c r="I169" s="113" t="b">
        <v>0</v>
      </c>
      <c r="J169" s="113" t="b">
        <v>0</v>
      </c>
      <c r="K169" s="113" t="b">
        <v>0</v>
      </c>
      <c r="L169" s="113" t="b">
        <v>0</v>
      </c>
    </row>
    <row r="170" spans="1:12" ht="15">
      <c r="A170" s="115" t="s">
        <v>1120</v>
      </c>
      <c r="B170" s="113" t="s">
        <v>1121</v>
      </c>
      <c r="C170" s="113">
        <v>2</v>
      </c>
      <c r="D170" s="117">
        <v>0.0004973027476266211</v>
      </c>
      <c r="E170" s="117">
        <v>3.4824447919182653</v>
      </c>
      <c r="F170" s="113" t="s">
        <v>1344</v>
      </c>
      <c r="G170" s="113" t="b">
        <v>0</v>
      </c>
      <c r="H170" s="113" t="b">
        <v>0</v>
      </c>
      <c r="I170" s="113" t="b">
        <v>0</v>
      </c>
      <c r="J170" s="113" t="b">
        <v>0</v>
      </c>
      <c r="K170" s="113" t="b">
        <v>0</v>
      </c>
      <c r="L170" s="113" t="b">
        <v>0</v>
      </c>
    </row>
    <row r="171" spans="1:12" ht="15">
      <c r="A171" s="115" t="s">
        <v>760</v>
      </c>
      <c r="B171" s="113" t="s">
        <v>463</v>
      </c>
      <c r="C171" s="113">
        <v>2</v>
      </c>
      <c r="D171" s="117">
        <v>0.00039871751898277596</v>
      </c>
      <c r="E171" s="117">
        <v>2.6531410190872404</v>
      </c>
      <c r="F171" s="113" t="s">
        <v>1344</v>
      </c>
      <c r="G171" s="113" t="b">
        <v>0</v>
      </c>
      <c r="H171" s="113" t="b">
        <v>0</v>
      </c>
      <c r="I171" s="113" t="b">
        <v>0</v>
      </c>
      <c r="J171" s="113" t="b">
        <v>0</v>
      </c>
      <c r="K171" s="113" t="b">
        <v>0</v>
      </c>
      <c r="L171" s="113" t="b">
        <v>0</v>
      </c>
    </row>
    <row r="172" spans="1:12" ht="15">
      <c r="A172" s="115" t="s">
        <v>463</v>
      </c>
      <c r="B172" s="113" t="s">
        <v>450</v>
      </c>
      <c r="C172" s="113">
        <v>2</v>
      </c>
      <c r="D172" s="117">
        <v>0.0004973027476266211</v>
      </c>
      <c r="E172" s="117">
        <v>2.1302622738069026</v>
      </c>
      <c r="F172" s="113" t="s">
        <v>1344</v>
      </c>
      <c r="G172" s="113" t="b">
        <v>0</v>
      </c>
      <c r="H172" s="113" t="b">
        <v>0</v>
      </c>
      <c r="I172" s="113" t="b">
        <v>0</v>
      </c>
      <c r="J172" s="113" t="b">
        <v>0</v>
      </c>
      <c r="K172" s="113" t="b">
        <v>0</v>
      </c>
      <c r="L172" s="113" t="b">
        <v>0</v>
      </c>
    </row>
    <row r="173" spans="1:12" ht="15">
      <c r="A173" s="115" t="s">
        <v>680</v>
      </c>
      <c r="B173" s="113" t="s">
        <v>834</v>
      </c>
      <c r="C173" s="113">
        <v>2</v>
      </c>
      <c r="D173" s="117">
        <v>0.0004973027476266211</v>
      </c>
      <c r="E173" s="117">
        <v>3.0053235371986027</v>
      </c>
      <c r="F173" s="113" t="s">
        <v>1344</v>
      </c>
      <c r="G173" s="113" t="b">
        <v>0</v>
      </c>
      <c r="H173" s="113" t="b">
        <v>0</v>
      </c>
      <c r="I173" s="113" t="b">
        <v>0</v>
      </c>
      <c r="J173" s="113" t="b">
        <v>0</v>
      </c>
      <c r="K173" s="113" t="b">
        <v>0</v>
      </c>
      <c r="L173" s="113" t="b">
        <v>0</v>
      </c>
    </row>
    <row r="174" spans="1:12" ht="15">
      <c r="A174" s="115" t="s">
        <v>779</v>
      </c>
      <c r="B174" s="113" t="s">
        <v>1127</v>
      </c>
      <c r="C174" s="113">
        <v>2</v>
      </c>
      <c r="D174" s="117">
        <v>0.00039871751898277596</v>
      </c>
      <c r="E174" s="117">
        <v>3.306353532862584</v>
      </c>
      <c r="F174" s="113" t="s">
        <v>1344</v>
      </c>
      <c r="G174" s="113" t="b">
        <v>1</v>
      </c>
      <c r="H174" s="113" t="b">
        <v>0</v>
      </c>
      <c r="I174" s="113" t="b">
        <v>0</v>
      </c>
      <c r="J174" s="113" t="b">
        <v>0</v>
      </c>
      <c r="K174" s="113" t="b">
        <v>0</v>
      </c>
      <c r="L174" s="113" t="b">
        <v>0</v>
      </c>
    </row>
    <row r="175" spans="1:12" ht="15">
      <c r="A175" s="115" t="s">
        <v>449</v>
      </c>
      <c r="B175" s="113" t="s">
        <v>378</v>
      </c>
      <c r="C175" s="113">
        <v>2</v>
      </c>
      <c r="D175" s="117">
        <v>0.0004973027476266211</v>
      </c>
      <c r="E175" s="117">
        <v>1.7042935415346214</v>
      </c>
      <c r="F175" s="113" t="s">
        <v>1344</v>
      </c>
      <c r="G175" s="113" t="b">
        <v>0</v>
      </c>
      <c r="H175" s="113" t="b">
        <v>0</v>
      </c>
      <c r="I175" s="113" t="b">
        <v>0</v>
      </c>
      <c r="J175" s="113" t="b">
        <v>0</v>
      </c>
      <c r="K175" s="113" t="b">
        <v>0</v>
      </c>
      <c r="L175" s="113" t="b">
        <v>0</v>
      </c>
    </row>
    <row r="176" spans="1:12" ht="15">
      <c r="A176" s="115" t="s">
        <v>479</v>
      </c>
      <c r="B176" s="113" t="s">
        <v>683</v>
      </c>
      <c r="C176" s="113">
        <v>2</v>
      </c>
      <c r="D176" s="117">
        <v>0.00039871751898277596</v>
      </c>
      <c r="E176" s="117">
        <v>2.5793548049263215</v>
      </c>
      <c r="F176" s="113" t="s">
        <v>1344</v>
      </c>
      <c r="G176" s="113" t="b">
        <v>0</v>
      </c>
      <c r="H176" s="113" t="b">
        <v>0</v>
      </c>
      <c r="I176" s="113" t="b">
        <v>0</v>
      </c>
      <c r="J176" s="113" t="b">
        <v>0</v>
      </c>
      <c r="K176" s="113" t="b">
        <v>0</v>
      </c>
      <c r="L176" s="113" t="b">
        <v>0</v>
      </c>
    </row>
    <row r="177" spans="1:12" ht="15">
      <c r="A177" s="115" t="s">
        <v>449</v>
      </c>
      <c r="B177" s="113" t="s">
        <v>668</v>
      </c>
      <c r="C177" s="113">
        <v>2</v>
      </c>
      <c r="D177" s="117">
        <v>0.00039871751898277596</v>
      </c>
      <c r="E177" s="117">
        <v>2.4824447919182653</v>
      </c>
      <c r="F177" s="113" t="s">
        <v>1344</v>
      </c>
      <c r="G177" s="113" t="b">
        <v>0</v>
      </c>
      <c r="H177" s="113" t="b">
        <v>0</v>
      </c>
      <c r="I177" s="113" t="b">
        <v>0</v>
      </c>
      <c r="J177" s="113" t="b">
        <v>0</v>
      </c>
      <c r="K177" s="113" t="b">
        <v>0</v>
      </c>
      <c r="L177" s="113" t="b">
        <v>0</v>
      </c>
    </row>
    <row r="178" spans="1:12" ht="15">
      <c r="A178" s="115" t="s">
        <v>394</v>
      </c>
      <c r="B178" s="113" t="s">
        <v>436</v>
      </c>
      <c r="C178" s="113">
        <v>2</v>
      </c>
      <c r="D178" s="117">
        <v>0.00039871751898277596</v>
      </c>
      <c r="E178" s="117">
        <v>1.8126631767097285</v>
      </c>
      <c r="F178" s="113" t="s">
        <v>1344</v>
      </c>
      <c r="G178" s="113" t="b">
        <v>0</v>
      </c>
      <c r="H178" s="113" t="b">
        <v>0</v>
      </c>
      <c r="I178" s="113" t="b">
        <v>0</v>
      </c>
      <c r="J178" s="113" t="b">
        <v>0</v>
      </c>
      <c r="K178" s="113" t="b">
        <v>0</v>
      </c>
      <c r="L178" s="113" t="b">
        <v>0</v>
      </c>
    </row>
    <row r="179" spans="1:12" ht="15">
      <c r="A179" s="115" t="s">
        <v>418</v>
      </c>
      <c r="B179" s="113" t="s">
        <v>367</v>
      </c>
      <c r="C179" s="113">
        <v>2</v>
      </c>
      <c r="D179" s="117">
        <v>0.00039871751898277596</v>
      </c>
      <c r="E179" s="117">
        <v>1.3370929753598042</v>
      </c>
      <c r="F179" s="113" t="s">
        <v>1344</v>
      </c>
      <c r="G179" s="113" t="b">
        <v>0</v>
      </c>
      <c r="H179" s="113" t="b">
        <v>0</v>
      </c>
      <c r="I179" s="113" t="b">
        <v>0</v>
      </c>
      <c r="J179" s="113" t="b">
        <v>1</v>
      </c>
      <c r="K179" s="113" t="b">
        <v>0</v>
      </c>
      <c r="L179" s="113" t="b">
        <v>0</v>
      </c>
    </row>
    <row r="180" spans="1:12" ht="15">
      <c r="A180" s="115" t="s">
        <v>1153</v>
      </c>
      <c r="B180" s="113" t="s">
        <v>366</v>
      </c>
      <c r="C180" s="113">
        <v>2</v>
      </c>
      <c r="D180" s="117">
        <v>0.0004973027476266211</v>
      </c>
      <c r="E180" s="117">
        <v>2.0932787075537327</v>
      </c>
      <c r="F180" s="113" t="s">
        <v>1344</v>
      </c>
      <c r="G180" s="113" t="b">
        <v>0</v>
      </c>
      <c r="H180" s="113" t="b">
        <v>0</v>
      </c>
      <c r="I180" s="113" t="b">
        <v>0</v>
      </c>
      <c r="J180" s="113" t="b">
        <v>0</v>
      </c>
      <c r="K180" s="113" t="b">
        <v>0</v>
      </c>
      <c r="L180" s="113" t="b">
        <v>0</v>
      </c>
    </row>
    <row r="181" spans="1:12" ht="15">
      <c r="A181" s="115" t="s">
        <v>366</v>
      </c>
      <c r="B181" s="113" t="s">
        <v>846</v>
      </c>
      <c r="C181" s="113">
        <v>2</v>
      </c>
      <c r="D181" s="117">
        <v>0.0004973027476266211</v>
      </c>
      <c r="E181" s="117">
        <v>1.9261422911509778</v>
      </c>
      <c r="F181" s="113" t="s">
        <v>1344</v>
      </c>
      <c r="G181" s="113" t="b">
        <v>0</v>
      </c>
      <c r="H181" s="113" t="b">
        <v>0</v>
      </c>
      <c r="I181" s="113" t="b">
        <v>0</v>
      </c>
      <c r="J181" s="113" t="b">
        <v>0</v>
      </c>
      <c r="K181" s="113" t="b">
        <v>0</v>
      </c>
      <c r="L181" s="113" t="b">
        <v>0</v>
      </c>
    </row>
    <row r="182" spans="1:12" ht="15">
      <c r="A182" s="115" t="s">
        <v>846</v>
      </c>
      <c r="B182" s="113" t="s">
        <v>1154</v>
      </c>
      <c r="C182" s="113">
        <v>2</v>
      </c>
      <c r="D182" s="117">
        <v>0.0004973027476266211</v>
      </c>
      <c r="E182" s="117">
        <v>3.306353532862584</v>
      </c>
      <c r="F182" s="113" t="s">
        <v>1344</v>
      </c>
      <c r="G182" s="113" t="b">
        <v>0</v>
      </c>
      <c r="H182" s="113" t="b">
        <v>0</v>
      </c>
      <c r="I182" s="113" t="b">
        <v>0</v>
      </c>
      <c r="J182" s="113" t="b">
        <v>0</v>
      </c>
      <c r="K182" s="113" t="b">
        <v>0</v>
      </c>
      <c r="L182" s="113" t="b">
        <v>0</v>
      </c>
    </row>
    <row r="183" spans="1:12" ht="15">
      <c r="A183" s="115" t="s">
        <v>1154</v>
      </c>
      <c r="B183" s="113" t="s">
        <v>464</v>
      </c>
      <c r="C183" s="113">
        <v>2</v>
      </c>
      <c r="D183" s="117">
        <v>0.0004973027476266211</v>
      </c>
      <c r="E183" s="117">
        <v>2.8292322781429213</v>
      </c>
      <c r="F183" s="113" t="s">
        <v>1344</v>
      </c>
      <c r="G183" s="113" t="b">
        <v>0</v>
      </c>
      <c r="H183" s="113" t="b">
        <v>0</v>
      </c>
      <c r="I183" s="113" t="b">
        <v>0</v>
      </c>
      <c r="J183" s="113" t="b">
        <v>1</v>
      </c>
      <c r="K183" s="113" t="b">
        <v>0</v>
      </c>
      <c r="L183" s="113" t="b">
        <v>0</v>
      </c>
    </row>
    <row r="184" spans="1:12" ht="15">
      <c r="A184" s="115" t="s">
        <v>464</v>
      </c>
      <c r="B184" s="113" t="s">
        <v>377</v>
      </c>
      <c r="C184" s="113">
        <v>2</v>
      </c>
      <c r="D184" s="117">
        <v>0.0004973027476266211</v>
      </c>
      <c r="E184" s="117">
        <v>1.732322265134865</v>
      </c>
      <c r="F184" s="113" t="s">
        <v>1344</v>
      </c>
      <c r="G184" s="113" t="b">
        <v>1</v>
      </c>
      <c r="H184" s="113" t="b">
        <v>0</v>
      </c>
      <c r="I184" s="113" t="b">
        <v>0</v>
      </c>
      <c r="J184" s="113" t="b">
        <v>0</v>
      </c>
      <c r="K184" s="113" t="b">
        <v>0</v>
      </c>
      <c r="L184" s="113" t="b">
        <v>0</v>
      </c>
    </row>
    <row r="185" spans="1:12" ht="15">
      <c r="A185" s="115" t="s">
        <v>1156</v>
      </c>
      <c r="B185" s="113" t="s">
        <v>369</v>
      </c>
      <c r="C185" s="113">
        <v>2</v>
      </c>
      <c r="D185" s="117">
        <v>0.0004973027476266211</v>
      </c>
      <c r="E185" s="117">
        <v>2.2271722868149593</v>
      </c>
      <c r="F185" s="113" t="s">
        <v>1344</v>
      </c>
      <c r="G185" s="113" t="b">
        <v>0</v>
      </c>
      <c r="H185" s="113" t="b">
        <v>0</v>
      </c>
      <c r="I185" s="113" t="b">
        <v>0</v>
      </c>
      <c r="J185" s="113" t="b">
        <v>0</v>
      </c>
      <c r="K185" s="113" t="b">
        <v>0</v>
      </c>
      <c r="L185" s="113" t="b">
        <v>0</v>
      </c>
    </row>
    <row r="186" spans="1:12" ht="15">
      <c r="A186" s="115" t="s">
        <v>453</v>
      </c>
      <c r="B186" s="113" t="s">
        <v>828</v>
      </c>
      <c r="C186" s="113">
        <v>2</v>
      </c>
      <c r="D186" s="117">
        <v>0.0004973027476266211</v>
      </c>
      <c r="E186" s="117">
        <v>2.607383528526565</v>
      </c>
      <c r="F186" s="113" t="s">
        <v>1344</v>
      </c>
      <c r="G186" s="113" t="b">
        <v>0</v>
      </c>
      <c r="H186" s="113" t="b">
        <v>0</v>
      </c>
      <c r="I186" s="113" t="b">
        <v>0</v>
      </c>
      <c r="J186" s="113" t="b">
        <v>0</v>
      </c>
      <c r="K186" s="113" t="b">
        <v>1</v>
      </c>
      <c r="L186" s="113" t="b">
        <v>0</v>
      </c>
    </row>
    <row r="187" spans="1:12" ht="15">
      <c r="A187" s="115" t="s">
        <v>596</v>
      </c>
      <c r="B187" s="113" t="s">
        <v>1161</v>
      </c>
      <c r="C187" s="113">
        <v>2</v>
      </c>
      <c r="D187" s="117">
        <v>0.00039871751898277596</v>
      </c>
      <c r="E187" s="117">
        <v>3.084504783246228</v>
      </c>
      <c r="F187" s="113" t="s">
        <v>1344</v>
      </c>
      <c r="G187" s="113" t="b">
        <v>0</v>
      </c>
      <c r="H187" s="113" t="b">
        <v>0</v>
      </c>
      <c r="I187" s="113" t="b">
        <v>0</v>
      </c>
      <c r="J187" s="113" t="b">
        <v>0</v>
      </c>
      <c r="K187" s="113" t="b">
        <v>0</v>
      </c>
      <c r="L187" s="113" t="b">
        <v>0</v>
      </c>
    </row>
    <row r="188" spans="1:12" ht="15">
      <c r="A188" s="115" t="s">
        <v>1163</v>
      </c>
      <c r="B188" s="113" t="s">
        <v>369</v>
      </c>
      <c r="C188" s="113">
        <v>2</v>
      </c>
      <c r="D188" s="117">
        <v>0.00039871751898277596</v>
      </c>
      <c r="E188" s="117">
        <v>2.2271722868149593</v>
      </c>
      <c r="F188" s="113" t="s">
        <v>1344</v>
      </c>
      <c r="G188" s="113" t="b">
        <v>0</v>
      </c>
      <c r="H188" s="113" t="b">
        <v>0</v>
      </c>
      <c r="I188" s="113" t="b">
        <v>0</v>
      </c>
      <c r="J188" s="113" t="b">
        <v>0</v>
      </c>
      <c r="K188" s="113" t="b">
        <v>0</v>
      </c>
      <c r="L188" s="113" t="b">
        <v>0</v>
      </c>
    </row>
    <row r="189" spans="1:12" ht="15">
      <c r="A189" s="115" t="s">
        <v>694</v>
      </c>
      <c r="B189" s="113" t="s">
        <v>1169</v>
      </c>
      <c r="C189" s="113">
        <v>2</v>
      </c>
      <c r="D189" s="117">
        <v>0.00039871751898277596</v>
      </c>
      <c r="E189" s="117">
        <v>3.181414796254284</v>
      </c>
      <c r="F189" s="113" t="s">
        <v>1344</v>
      </c>
      <c r="G189" s="113" t="b">
        <v>0</v>
      </c>
      <c r="H189" s="113" t="b">
        <v>0</v>
      </c>
      <c r="I189" s="113" t="b">
        <v>0</v>
      </c>
      <c r="J189" s="113" t="b">
        <v>0</v>
      </c>
      <c r="K189" s="113" t="b">
        <v>1</v>
      </c>
      <c r="L189" s="113" t="b">
        <v>0</v>
      </c>
    </row>
    <row r="190" spans="1:12" ht="15">
      <c r="A190" s="115" t="s">
        <v>1169</v>
      </c>
      <c r="B190" s="113" t="s">
        <v>695</v>
      </c>
      <c r="C190" s="113">
        <v>2</v>
      </c>
      <c r="D190" s="117">
        <v>0.00039871751898277596</v>
      </c>
      <c r="E190" s="117">
        <v>3.181414796254284</v>
      </c>
      <c r="F190" s="113" t="s">
        <v>1344</v>
      </c>
      <c r="G190" s="113" t="b">
        <v>0</v>
      </c>
      <c r="H190" s="113" t="b">
        <v>1</v>
      </c>
      <c r="I190" s="113" t="b">
        <v>0</v>
      </c>
      <c r="J190" s="113" t="b">
        <v>0</v>
      </c>
      <c r="K190" s="113" t="b">
        <v>0</v>
      </c>
      <c r="L190" s="113" t="b">
        <v>0</v>
      </c>
    </row>
    <row r="191" spans="1:12" ht="15">
      <c r="A191" s="115" t="s">
        <v>850</v>
      </c>
      <c r="B191" s="113" t="s">
        <v>446</v>
      </c>
      <c r="C191" s="113">
        <v>2</v>
      </c>
      <c r="D191" s="117">
        <v>0.00039871751898277596</v>
      </c>
      <c r="E191" s="117">
        <v>2.607383528526565</v>
      </c>
      <c r="F191" s="113" t="s">
        <v>1344</v>
      </c>
      <c r="G191" s="113" t="b">
        <v>0</v>
      </c>
      <c r="H191" s="113" t="b">
        <v>1</v>
      </c>
      <c r="I191" s="113" t="b">
        <v>0</v>
      </c>
      <c r="J191" s="113" t="b">
        <v>0</v>
      </c>
      <c r="K191" s="113" t="b">
        <v>0</v>
      </c>
      <c r="L191" s="113" t="b">
        <v>0</v>
      </c>
    </row>
    <row r="192" spans="1:12" ht="15">
      <c r="A192" s="115" t="s">
        <v>541</v>
      </c>
      <c r="B192" s="113" t="s">
        <v>800</v>
      </c>
      <c r="C192" s="113">
        <v>2</v>
      </c>
      <c r="D192" s="117">
        <v>0.0004973027476266211</v>
      </c>
      <c r="E192" s="117">
        <v>2.8292322781429213</v>
      </c>
      <c r="F192" s="113" t="s">
        <v>1344</v>
      </c>
      <c r="G192" s="113" t="b">
        <v>0</v>
      </c>
      <c r="H192" s="113" t="b">
        <v>0</v>
      </c>
      <c r="I192" s="113" t="b">
        <v>0</v>
      </c>
      <c r="J192" s="113" t="b">
        <v>0</v>
      </c>
      <c r="K192" s="113" t="b">
        <v>0</v>
      </c>
      <c r="L192" s="113" t="b">
        <v>0</v>
      </c>
    </row>
    <row r="193" spans="1:12" ht="15">
      <c r="A193" s="115" t="s">
        <v>800</v>
      </c>
      <c r="B193" s="113" t="s">
        <v>404</v>
      </c>
      <c r="C193" s="113">
        <v>2</v>
      </c>
      <c r="D193" s="117">
        <v>0.0004973027476266211</v>
      </c>
      <c r="E193" s="117">
        <v>2.431292269470884</v>
      </c>
      <c r="F193" s="113" t="s">
        <v>1344</v>
      </c>
      <c r="G193" s="113" t="b">
        <v>0</v>
      </c>
      <c r="H193" s="113" t="b">
        <v>0</v>
      </c>
      <c r="I193" s="113" t="b">
        <v>0</v>
      </c>
      <c r="J193" s="113" t="b">
        <v>0</v>
      </c>
      <c r="K193" s="113" t="b">
        <v>0</v>
      </c>
      <c r="L193" s="113" t="b">
        <v>0</v>
      </c>
    </row>
    <row r="194" spans="1:12" ht="15">
      <c r="A194" s="115" t="s">
        <v>1175</v>
      </c>
      <c r="B194" s="113" t="s">
        <v>499</v>
      </c>
      <c r="C194" s="113">
        <v>2</v>
      </c>
      <c r="D194" s="117">
        <v>0.00039871751898277596</v>
      </c>
      <c r="E194" s="117">
        <v>2.9383767475679896</v>
      </c>
      <c r="F194" s="113" t="s">
        <v>1344</v>
      </c>
      <c r="G194" s="113" t="b">
        <v>0</v>
      </c>
      <c r="H194" s="113" t="b">
        <v>0</v>
      </c>
      <c r="I194" s="113" t="b">
        <v>0</v>
      </c>
      <c r="J194" s="113" t="b">
        <v>0</v>
      </c>
      <c r="K194" s="113" t="b">
        <v>0</v>
      </c>
      <c r="L194" s="113" t="b">
        <v>0</v>
      </c>
    </row>
    <row r="195" spans="1:12" ht="15">
      <c r="A195" s="115" t="s">
        <v>1177</v>
      </c>
      <c r="B195" s="113" t="s">
        <v>825</v>
      </c>
      <c r="C195" s="113">
        <v>2</v>
      </c>
      <c r="D195" s="117">
        <v>0.00039871751898277596</v>
      </c>
      <c r="E195" s="117">
        <v>3.306353532862584</v>
      </c>
      <c r="F195" s="113" t="s">
        <v>1344</v>
      </c>
      <c r="G195" s="113" t="b">
        <v>0</v>
      </c>
      <c r="H195" s="113" t="b">
        <v>0</v>
      </c>
      <c r="I195" s="113" t="b">
        <v>0</v>
      </c>
      <c r="J195" s="113" t="b">
        <v>0</v>
      </c>
      <c r="K195" s="113" t="b">
        <v>0</v>
      </c>
      <c r="L195" s="113" t="b">
        <v>0</v>
      </c>
    </row>
    <row r="196" spans="1:12" ht="15">
      <c r="A196" s="115" t="s">
        <v>825</v>
      </c>
      <c r="B196" s="113" t="s">
        <v>854</v>
      </c>
      <c r="C196" s="113">
        <v>2</v>
      </c>
      <c r="D196" s="117">
        <v>0.00039871751898277596</v>
      </c>
      <c r="E196" s="117">
        <v>3.1302622738069026</v>
      </c>
      <c r="F196" s="113" t="s">
        <v>1344</v>
      </c>
      <c r="G196" s="113" t="b">
        <v>0</v>
      </c>
      <c r="H196" s="113" t="b">
        <v>0</v>
      </c>
      <c r="I196" s="113" t="b">
        <v>0</v>
      </c>
      <c r="J196" s="113" t="b">
        <v>0</v>
      </c>
      <c r="K196" s="113" t="b">
        <v>0</v>
      </c>
      <c r="L196" s="113" t="b">
        <v>0</v>
      </c>
    </row>
    <row r="197" spans="1:12" ht="15">
      <c r="A197" s="115" t="s">
        <v>379</v>
      </c>
      <c r="B197" s="113" t="s">
        <v>398</v>
      </c>
      <c r="C197" s="113">
        <v>2</v>
      </c>
      <c r="D197" s="117">
        <v>0.0004973027476266211</v>
      </c>
      <c r="E197" s="117">
        <v>1.5001735588786969</v>
      </c>
      <c r="F197" s="113" t="s">
        <v>1344</v>
      </c>
      <c r="G197" s="113" t="b">
        <v>0</v>
      </c>
      <c r="H197" s="113" t="b">
        <v>0</v>
      </c>
      <c r="I197" s="113" t="b">
        <v>0</v>
      </c>
      <c r="J197" s="113" t="b">
        <v>0</v>
      </c>
      <c r="K197" s="113" t="b">
        <v>0</v>
      </c>
      <c r="L197" s="113" t="b">
        <v>0</v>
      </c>
    </row>
    <row r="198" spans="1:12" ht="15">
      <c r="A198" s="115" t="s">
        <v>404</v>
      </c>
      <c r="B198" s="113" t="s">
        <v>598</v>
      </c>
      <c r="C198" s="113">
        <v>2</v>
      </c>
      <c r="D198" s="117">
        <v>0.0004973027476266211</v>
      </c>
      <c r="E198" s="117">
        <v>2.2094435198545277</v>
      </c>
      <c r="F198" s="113" t="s">
        <v>1344</v>
      </c>
      <c r="G198" s="113" t="b">
        <v>0</v>
      </c>
      <c r="H198" s="113" t="b">
        <v>0</v>
      </c>
      <c r="I198" s="113" t="b">
        <v>0</v>
      </c>
      <c r="J198" s="113" t="b">
        <v>0</v>
      </c>
      <c r="K198" s="113" t="b">
        <v>0</v>
      </c>
      <c r="L198" s="113" t="b">
        <v>0</v>
      </c>
    </row>
    <row r="199" spans="1:12" ht="15">
      <c r="A199" s="115" t="s">
        <v>411</v>
      </c>
      <c r="B199" s="113" t="s">
        <v>1186</v>
      </c>
      <c r="C199" s="113">
        <v>2</v>
      </c>
      <c r="D199" s="117">
        <v>0.00039871751898277596</v>
      </c>
      <c r="E199" s="117">
        <v>2.6373467519040084</v>
      </c>
      <c r="F199" s="113" t="s">
        <v>1344</v>
      </c>
      <c r="G199" s="113" t="b">
        <v>0</v>
      </c>
      <c r="H199" s="113" t="b">
        <v>0</v>
      </c>
      <c r="I199" s="113" t="b">
        <v>0</v>
      </c>
      <c r="J199" s="113" t="b">
        <v>0</v>
      </c>
      <c r="K199" s="113" t="b">
        <v>0</v>
      </c>
      <c r="L199" s="113" t="b">
        <v>0</v>
      </c>
    </row>
    <row r="200" spans="1:12" ht="15">
      <c r="A200" s="115" t="s">
        <v>1186</v>
      </c>
      <c r="B200" s="113" t="s">
        <v>1187</v>
      </c>
      <c r="C200" s="113">
        <v>2</v>
      </c>
      <c r="D200" s="117">
        <v>0.00039871751898277596</v>
      </c>
      <c r="E200" s="117">
        <v>3.4824447919182653</v>
      </c>
      <c r="F200" s="113" t="s">
        <v>1344</v>
      </c>
      <c r="G200" s="113" t="b">
        <v>0</v>
      </c>
      <c r="H200" s="113" t="b">
        <v>0</v>
      </c>
      <c r="I200" s="113" t="b">
        <v>0</v>
      </c>
      <c r="J200" s="113" t="b">
        <v>0</v>
      </c>
      <c r="K200" s="113" t="b">
        <v>0</v>
      </c>
      <c r="L200" s="113" t="b">
        <v>0</v>
      </c>
    </row>
    <row r="201" spans="1:12" ht="15">
      <c r="A201" s="115" t="s">
        <v>384</v>
      </c>
      <c r="B201" s="113" t="s">
        <v>1188</v>
      </c>
      <c r="C201" s="113">
        <v>2</v>
      </c>
      <c r="D201" s="117">
        <v>0.00039871751898277596</v>
      </c>
      <c r="E201" s="117">
        <v>2.4410521067600404</v>
      </c>
      <c r="F201" s="113" t="s">
        <v>1344</v>
      </c>
      <c r="G201" s="113" t="b">
        <v>0</v>
      </c>
      <c r="H201" s="113" t="b">
        <v>0</v>
      </c>
      <c r="I201" s="113" t="b">
        <v>0</v>
      </c>
      <c r="J201" s="113" t="b">
        <v>0</v>
      </c>
      <c r="K201" s="113" t="b">
        <v>0</v>
      </c>
      <c r="L201" s="113" t="b">
        <v>0</v>
      </c>
    </row>
    <row r="202" spans="1:12" ht="15">
      <c r="A202" s="115" t="s">
        <v>516</v>
      </c>
      <c r="B202" s="113" t="s">
        <v>840</v>
      </c>
      <c r="C202" s="113">
        <v>2</v>
      </c>
      <c r="D202" s="117">
        <v>0.0004973027476266211</v>
      </c>
      <c r="E202" s="117">
        <v>2.8292322781429213</v>
      </c>
      <c r="F202" s="113" t="s">
        <v>1344</v>
      </c>
      <c r="G202" s="113" t="b">
        <v>0</v>
      </c>
      <c r="H202" s="113" t="b">
        <v>0</v>
      </c>
      <c r="I202" s="113" t="b">
        <v>0</v>
      </c>
      <c r="J202" s="113" t="b">
        <v>0</v>
      </c>
      <c r="K202" s="113" t="b">
        <v>0</v>
      </c>
      <c r="L202" s="113" t="b">
        <v>0</v>
      </c>
    </row>
    <row r="203" spans="1:12" ht="15">
      <c r="A203" s="115" t="s">
        <v>1192</v>
      </c>
      <c r="B203" s="113" t="s">
        <v>428</v>
      </c>
      <c r="C203" s="113">
        <v>2</v>
      </c>
      <c r="D203" s="117">
        <v>0.00039871751898277596</v>
      </c>
      <c r="E203" s="117">
        <v>2.7420821024240216</v>
      </c>
      <c r="F203" s="113" t="s">
        <v>1344</v>
      </c>
      <c r="G203" s="113" t="b">
        <v>0</v>
      </c>
      <c r="H203" s="113" t="b">
        <v>0</v>
      </c>
      <c r="I203" s="113" t="b">
        <v>0</v>
      </c>
      <c r="J203" s="113" t="b">
        <v>0</v>
      </c>
      <c r="K203" s="113" t="b">
        <v>0</v>
      </c>
      <c r="L203" s="113" t="b">
        <v>0</v>
      </c>
    </row>
    <row r="204" spans="1:12" ht="15">
      <c r="A204" s="115" t="s">
        <v>432</v>
      </c>
      <c r="B204" s="113" t="s">
        <v>1197</v>
      </c>
      <c r="C204" s="113">
        <v>2</v>
      </c>
      <c r="D204" s="117">
        <v>0.00039871751898277596</v>
      </c>
      <c r="E204" s="117">
        <v>2.7420821024240216</v>
      </c>
      <c r="F204" s="113" t="s">
        <v>1344</v>
      </c>
      <c r="G204" s="113" t="b">
        <v>0</v>
      </c>
      <c r="H204" s="113" t="b">
        <v>0</v>
      </c>
      <c r="I204" s="113" t="b">
        <v>0</v>
      </c>
      <c r="J204" s="113" t="b">
        <v>0</v>
      </c>
      <c r="K204" s="113" t="b">
        <v>0</v>
      </c>
      <c r="L204" s="113" t="b">
        <v>0</v>
      </c>
    </row>
    <row r="205" spans="1:12" ht="15">
      <c r="A205" s="115" t="s">
        <v>1199</v>
      </c>
      <c r="B205" s="113" t="s">
        <v>372</v>
      </c>
      <c r="C205" s="113">
        <v>2</v>
      </c>
      <c r="D205" s="117">
        <v>0.00039871751898277596</v>
      </c>
      <c r="E205" s="117">
        <v>2.352111023423259</v>
      </c>
      <c r="F205" s="113" t="s">
        <v>1344</v>
      </c>
      <c r="G205" s="113" t="b">
        <v>0</v>
      </c>
      <c r="H205" s="113" t="b">
        <v>0</v>
      </c>
      <c r="I205" s="113" t="b">
        <v>0</v>
      </c>
      <c r="J205" s="113" t="b">
        <v>0</v>
      </c>
      <c r="K205" s="113" t="b">
        <v>0</v>
      </c>
      <c r="L205" s="113" t="b">
        <v>0</v>
      </c>
    </row>
    <row r="206" spans="1:12" ht="15">
      <c r="A206" s="115" t="s">
        <v>365</v>
      </c>
      <c r="B206" s="113" t="s">
        <v>861</v>
      </c>
      <c r="C206" s="113">
        <v>2</v>
      </c>
      <c r="D206" s="117">
        <v>0.00039871751898277596</v>
      </c>
      <c r="E206" s="117">
        <v>1.9084135241905462</v>
      </c>
      <c r="F206" s="113" t="s">
        <v>1344</v>
      </c>
      <c r="G206" s="113" t="b">
        <v>0</v>
      </c>
      <c r="H206" s="113" t="b">
        <v>0</v>
      </c>
      <c r="I206" s="113" t="b">
        <v>0</v>
      </c>
      <c r="J206" s="113" t="b">
        <v>0</v>
      </c>
      <c r="K206" s="113" t="b">
        <v>0</v>
      </c>
      <c r="L206" s="113" t="b">
        <v>0</v>
      </c>
    </row>
    <row r="207" spans="1:12" ht="15">
      <c r="A207" s="115" t="s">
        <v>1201</v>
      </c>
      <c r="B207" s="113" t="s">
        <v>475</v>
      </c>
      <c r="C207" s="113">
        <v>2</v>
      </c>
      <c r="D207" s="117">
        <v>0.00039871751898277596</v>
      </c>
      <c r="E207" s="117">
        <v>2.8803848005903028</v>
      </c>
      <c r="F207" s="113" t="s">
        <v>1344</v>
      </c>
      <c r="G207" s="113" t="b">
        <v>0</v>
      </c>
      <c r="H207" s="113" t="b">
        <v>0</v>
      </c>
      <c r="I207" s="113" t="b">
        <v>0</v>
      </c>
      <c r="J207" s="113" t="b">
        <v>1</v>
      </c>
      <c r="K207" s="113" t="b">
        <v>0</v>
      </c>
      <c r="L207" s="113" t="b">
        <v>0</v>
      </c>
    </row>
    <row r="208" spans="1:12" ht="15">
      <c r="A208" s="115" t="s">
        <v>475</v>
      </c>
      <c r="B208" s="113" t="s">
        <v>1202</v>
      </c>
      <c r="C208" s="113">
        <v>2</v>
      </c>
      <c r="D208" s="117">
        <v>0.00039871751898277596</v>
      </c>
      <c r="E208" s="117">
        <v>2.8803848005903028</v>
      </c>
      <c r="F208" s="113" t="s">
        <v>1344</v>
      </c>
      <c r="G208" s="113" t="b">
        <v>1</v>
      </c>
      <c r="H208" s="113" t="b">
        <v>0</v>
      </c>
      <c r="I208" s="113" t="b">
        <v>0</v>
      </c>
      <c r="J208" s="113" t="b">
        <v>1</v>
      </c>
      <c r="K208" s="113" t="b">
        <v>0</v>
      </c>
      <c r="L208" s="113" t="b">
        <v>0</v>
      </c>
    </row>
    <row r="209" spans="1:12" ht="15">
      <c r="A209" s="115" t="s">
        <v>388</v>
      </c>
      <c r="B209" s="113" t="s">
        <v>502</v>
      </c>
      <c r="C209" s="113">
        <v>2</v>
      </c>
      <c r="D209" s="117">
        <v>0.00039871751898277596</v>
      </c>
      <c r="E209" s="117">
        <v>1.9171874484980516</v>
      </c>
      <c r="F209" s="113" t="s">
        <v>1344</v>
      </c>
      <c r="G209" s="113" t="b">
        <v>0</v>
      </c>
      <c r="H209" s="113" t="b">
        <v>0</v>
      </c>
      <c r="I209" s="113" t="b">
        <v>0</v>
      </c>
      <c r="J209" s="113" t="b">
        <v>0</v>
      </c>
      <c r="K209" s="113" t="b">
        <v>0</v>
      </c>
      <c r="L209" s="113" t="b">
        <v>0</v>
      </c>
    </row>
    <row r="210" spans="1:12" ht="15">
      <c r="A210" s="115" t="s">
        <v>388</v>
      </c>
      <c r="B210" s="113" t="s">
        <v>1208</v>
      </c>
      <c r="C210" s="113">
        <v>2</v>
      </c>
      <c r="D210" s="117">
        <v>0.00039871751898277596</v>
      </c>
      <c r="E210" s="117">
        <v>2.461255492848327</v>
      </c>
      <c r="F210" s="113" t="s">
        <v>1344</v>
      </c>
      <c r="G210" s="113" t="b">
        <v>0</v>
      </c>
      <c r="H210" s="113" t="b">
        <v>0</v>
      </c>
      <c r="I210" s="113" t="b">
        <v>0</v>
      </c>
      <c r="J210" s="113" t="b">
        <v>0</v>
      </c>
      <c r="K210" s="113" t="b">
        <v>0</v>
      </c>
      <c r="L210" s="113" t="b">
        <v>0</v>
      </c>
    </row>
    <row r="211" spans="1:12" ht="15">
      <c r="A211" s="115" t="s">
        <v>399</v>
      </c>
      <c r="B211" s="113" t="s">
        <v>1209</v>
      </c>
      <c r="C211" s="113">
        <v>2</v>
      </c>
      <c r="D211" s="117">
        <v>0.00039871751898277596</v>
      </c>
      <c r="E211" s="117">
        <v>2.5793548049263215</v>
      </c>
      <c r="F211" s="113" t="s">
        <v>1344</v>
      </c>
      <c r="G211" s="113" t="b">
        <v>0</v>
      </c>
      <c r="H211" s="113" t="b">
        <v>0</v>
      </c>
      <c r="I211" s="113" t="b">
        <v>0</v>
      </c>
      <c r="J211" s="113" t="b">
        <v>0</v>
      </c>
      <c r="K211" s="113" t="b">
        <v>0</v>
      </c>
      <c r="L211" s="113" t="b">
        <v>0</v>
      </c>
    </row>
    <row r="212" spans="1:12" ht="15">
      <c r="A212" s="115" t="s">
        <v>700</v>
      </c>
      <c r="B212" s="113" t="s">
        <v>493</v>
      </c>
      <c r="C212" s="113">
        <v>2</v>
      </c>
      <c r="D212" s="117">
        <v>0.00039871751898277596</v>
      </c>
      <c r="E212" s="117">
        <v>2.6373467519040084</v>
      </c>
      <c r="F212" s="113" t="s">
        <v>1344</v>
      </c>
      <c r="G212" s="113" t="b">
        <v>0</v>
      </c>
      <c r="H212" s="113" t="b">
        <v>0</v>
      </c>
      <c r="I212" s="113" t="b">
        <v>0</v>
      </c>
      <c r="J212" s="113" t="b">
        <v>0</v>
      </c>
      <c r="K212" s="113" t="b">
        <v>0</v>
      </c>
      <c r="L212" s="113" t="b">
        <v>0</v>
      </c>
    </row>
    <row r="213" spans="1:12" ht="15">
      <c r="A213" s="115" t="s">
        <v>388</v>
      </c>
      <c r="B213" s="113" t="s">
        <v>479</v>
      </c>
      <c r="C213" s="113">
        <v>2</v>
      </c>
      <c r="D213" s="117">
        <v>0.00039871751898277596</v>
      </c>
      <c r="E213" s="117">
        <v>1.9171874484980516</v>
      </c>
      <c r="F213" s="113" t="s">
        <v>1344</v>
      </c>
      <c r="G213" s="113" t="b">
        <v>0</v>
      </c>
      <c r="H213" s="113" t="b">
        <v>0</v>
      </c>
      <c r="I213" s="113" t="b">
        <v>0</v>
      </c>
      <c r="J213" s="113" t="b">
        <v>0</v>
      </c>
      <c r="K213" s="113" t="b">
        <v>0</v>
      </c>
      <c r="L213" s="113" t="b">
        <v>0</v>
      </c>
    </row>
    <row r="214" spans="1:12" ht="15">
      <c r="A214" s="115" t="s">
        <v>1212</v>
      </c>
      <c r="B214" s="113" t="s">
        <v>766</v>
      </c>
      <c r="C214" s="113">
        <v>2</v>
      </c>
      <c r="D214" s="117">
        <v>0.00039871751898277596</v>
      </c>
      <c r="E214" s="117">
        <v>3.306353532862584</v>
      </c>
      <c r="F214" s="113" t="s">
        <v>1344</v>
      </c>
      <c r="G214" s="113" t="b">
        <v>0</v>
      </c>
      <c r="H214" s="113" t="b">
        <v>0</v>
      </c>
      <c r="I214" s="113" t="b">
        <v>0</v>
      </c>
      <c r="J214" s="113" t="b">
        <v>0</v>
      </c>
      <c r="K214" s="113" t="b">
        <v>0</v>
      </c>
      <c r="L214" s="113" t="b">
        <v>0</v>
      </c>
    </row>
    <row r="215" spans="1:12" ht="15">
      <c r="A215" s="115" t="s">
        <v>378</v>
      </c>
      <c r="B215" s="113" t="s">
        <v>1213</v>
      </c>
      <c r="C215" s="113">
        <v>2</v>
      </c>
      <c r="D215" s="117">
        <v>0.00039871751898277596</v>
      </c>
      <c r="E215" s="117">
        <v>2.40326354587064</v>
      </c>
      <c r="F215" s="113" t="s">
        <v>1344</v>
      </c>
      <c r="G215" s="113" t="b">
        <v>0</v>
      </c>
      <c r="H215" s="113" t="b">
        <v>0</v>
      </c>
      <c r="I215" s="113" t="b">
        <v>0</v>
      </c>
      <c r="J215" s="113" t="b">
        <v>0</v>
      </c>
      <c r="K215" s="113" t="b">
        <v>0</v>
      </c>
      <c r="L215" s="113" t="b">
        <v>0</v>
      </c>
    </row>
    <row r="216" spans="1:12" ht="15">
      <c r="A216" s="115" t="s">
        <v>389</v>
      </c>
      <c r="B216" s="113" t="s">
        <v>383</v>
      </c>
      <c r="C216" s="113">
        <v>2</v>
      </c>
      <c r="D216" s="117">
        <v>0.00039871751898277596</v>
      </c>
      <c r="E216" s="117">
        <v>1.461255492848327</v>
      </c>
      <c r="F216" s="113" t="s">
        <v>1344</v>
      </c>
      <c r="G216" s="113" t="b">
        <v>0</v>
      </c>
      <c r="H216" s="113" t="b">
        <v>0</v>
      </c>
      <c r="I216" s="113" t="b">
        <v>0</v>
      </c>
      <c r="J216" s="113" t="b">
        <v>1</v>
      </c>
      <c r="K216" s="113" t="b">
        <v>0</v>
      </c>
      <c r="L216" s="113" t="b">
        <v>0</v>
      </c>
    </row>
    <row r="217" spans="1:12" ht="15">
      <c r="A217" s="115" t="s">
        <v>389</v>
      </c>
      <c r="B217" s="113" t="s">
        <v>1219</v>
      </c>
      <c r="C217" s="113">
        <v>2</v>
      </c>
      <c r="D217" s="117">
        <v>0.00039871751898277596</v>
      </c>
      <c r="E217" s="117">
        <v>2.4824447919182653</v>
      </c>
      <c r="F217" s="113" t="s">
        <v>1344</v>
      </c>
      <c r="G217" s="113" t="b">
        <v>0</v>
      </c>
      <c r="H217" s="113" t="b">
        <v>0</v>
      </c>
      <c r="I217" s="113" t="b">
        <v>0</v>
      </c>
      <c r="J217" s="113" t="b">
        <v>0</v>
      </c>
      <c r="K217" s="113" t="b">
        <v>0</v>
      </c>
      <c r="L217" s="113" t="b">
        <v>0</v>
      </c>
    </row>
    <row r="218" spans="1:12" ht="15">
      <c r="A218" s="115" t="s">
        <v>1219</v>
      </c>
      <c r="B218" s="113" t="s">
        <v>1220</v>
      </c>
      <c r="C218" s="113">
        <v>2</v>
      </c>
      <c r="D218" s="117">
        <v>0.00039871751898277596</v>
      </c>
      <c r="E218" s="117">
        <v>3.4824447919182653</v>
      </c>
      <c r="F218" s="113" t="s">
        <v>1344</v>
      </c>
      <c r="G218" s="113" t="b">
        <v>0</v>
      </c>
      <c r="H218" s="113" t="b">
        <v>0</v>
      </c>
      <c r="I218" s="113" t="b">
        <v>0</v>
      </c>
      <c r="J218" s="113" t="b">
        <v>0</v>
      </c>
      <c r="K218" s="113" t="b">
        <v>0</v>
      </c>
      <c r="L218" s="113" t="b">
        <v>0</v>
      </c>
    </row>
    <row r="219" spans="1:12" ht="15">
      <c r="A219" s="115" t="s">
        <v>537</v>
      </c>
      <c r="B219" s="113" t="s">
        <v>423</v>
      </c>
      <c r="C219" s="113">
        <v>2</v>
      </c>
      <c r="D219" s="117">
        <v>0.00039871751898277596</v>
      </c>
      <c r="E219" s="117">
        <v>2.227172286814959</v>
      </c>
      <c r="F219" s="113" t="s">
        <v>1344</v>
      </c>
      <c r="G219" s="113" t="b">
        <v>0</v>
      </c>
      <c r="H219" s="113" t="b">
        <v>0</v>
      </c>
      <c r="I219" s="113" t="b">
        <v>0</v>
      </c>
      <c r="J219" s="113" t="b">
        <v>0</v>
      </c>
      <c r="K219" s="113" t="b">
        <v>0</v>
      </c>
      <c r="L219" s="113" t="b">
        <v>0</v>
      </c>
    </row>
    <row r="220" spans="1:12" ht="15">
      <c r="A220" s="115" t="s">
        <v>429</v>
      </c>
      <c r="B220" s="113" t="s">
        <v>370</v>
      </c>
      <c r="C220" s="113">
        <v>2</v>
      </c>
      <c r="D220" s="117">
        <v>0.0004973027476266211</v>
      </c>
      <c r="E220" s="117">
        <v>1.5379621197680966</v>
      </c>
      <c r="F220" s="113" t="s">
        <v>1344</v>
      </c>
      <c r="G220" s="113" t="b">
        <v>0</v>
      </c>
      <c r="H220" s="113" t="b">
        <v>0</v>
      </c>
      <c r="I220" s="113" t="b">
        <v>0</v>
      </c>
      <c r="J220" s="113" t="b">
        <v>0</v>
      </c>
      <c r="K220" s="113" t="b">
        <v>0</v>
      </c>
      <c r="L220" s="113" t="b">
        <v>0</v>
      </c>
    </row>
    <row r="221" spans="1:12" ht="15">
      <c r="A221" s="115" t="s">
        <v>428</v>
      </c>
      <c r="B221" s="113" t="s">
        <v>383</v>
      </c>
      <c r="C221" s="113">
        <v>2</v>
      </c>
      <c r="D221" s="117">
        <v>0.00039871751898277596</v>
      </c>
      <c r="E221" s="117">
        <v>1.7208928033540833</v>
      </c>
      <c r="F221" s="113" t="s">
        <v>1344</v>
      </c>
      <c r="G221" s="113" t="b">
        <v>0</v>
      </c>
      <c r="H221" s="113" t="b">
        <v>0</v>
      </c>
      <c r="I221" s="113" t="b">
        <v>0</v>
      </c>
      <c r="J221" s="113" t="b">
        <v>1</v>
      </c>
      <c r="K221" s="113" t="b">
        <v>0</v>
      </c>
      <c r="L221" s="113" t="b">
        <v>0</v>
      </c>
    </row>
    <row r="222" spans="1:12" ht="15">
      <c r="A222" s="115" t="s">
        <v>502</v>
      </c>
      <c r="B222" s="113" t="s">
        <v>419</v>
      </c>
      <c r="C222" s="113">
        <v>2</v>
      </c>
      <c r="D222" s="117">
        <v>0.0004973027476266211</v>
      </c>
      <c r="E222" s="117">
        <v>2.192410180555747</v>
      </c>
      <c r="F222" s="113" t="s">
        <v>1344</v>
      </c>
      <c r="G222" s="113" t="b">
        <v>0</v>
      </c>
      <c r="H222" s="113" t="b">
        <v>0</v>
      </c>
      <c r="I222" s="113" t="b">
        <v>0</v>
      </c>
      <c r="J222" s="113" t="b">
        <v>0</v>
      </c>
      <c r="K222" s="113" t="b">
        <v>0</v>
      </c>
      <c r="L222" s="113" t="b">
        <v>0</v>
      </c>
    </row>
    <row r="223" spans="1:12" ht="15">
      <c r="A223" s="115" t="s">
        <v>1225</v>
      </c>
      <c r="B223" s="113" t="s">
        <v>503</v>
      </c>
      <c r="C223" s="113">
        <v>2</v>
      </c>
      <c r="D223" s="117">
        <v>0.0004973027476266211</v>
      </c>
      <c r="E223" s="117">
        <v>2.9383767475679896</v>
      </c>
      <c r="F223" s="113" t="s">
        <v>1344</v>
      </c>
      <c r="G223" s="113" t="b">
        <v>0</v>
      </c>
      <c r="H223" s="113" t="b">
        <v>0</v>
      </c>
      <c r="I223" s="113" t="b">
        <v>0</v>
      </c>
      <c r="J223" s="113" t="b">
        <v>0</v>
      </c>
      <c r="K223" s="113" t="b">
        <v>0</v>
      </c>
      <c r="L223" s="113" t="b">
        <v>0</v>
      </c>
    </row>
    <row r="224" spans="1:12" ht="15">
      <c r="A224" s="115" t="s">
        <v>399</v>
      </c>
      <c r="B224" s="113" t="s">
        <v>441</v>
      </c>
      <c r="C224" s="113">
        <v>2</v>
      </c>
      <c r="D224" s="117">
        <v>0.0004973027476266211</v>
      </c>
      <c r="E224" s="117">
        <v>1.8803848005903028</v>
      </c>
      <c r="F224" s="113" t="s">
        <v>1344</v>
      </c>
      <c r="G224" s="113" t="b">
        <v>0</v>
      </c>
      <c r="H224" s="113" t="b">
        <v>0</v>
      </c>
      <c r="I224" s="113" t="b">
        <v>0</v>
      </c>
      <c r="J224" s="113" t="b">
        <v>0</v>
      </c>
      <c r="K224" s="113" t="b">
        <v>0</v>
      </c>
      <c r="L224" s="113" t="b">
        <v>0</v>
      </c>
    </row>
    <row r="225" spans="1:12" ht="15">
      <c r="A225" s="115" t="s">
        <v>441</v>
      </c>
      <c r="B225" s="113" t="s">
        <v>527</v>
      </c>
      <c r="C225" s="113">
        <v>2</v>
      </c>
      <c r="D225" s="117">
        <v>0.0004973027476266211</v>
      </c>
      <c r="E225" s="117">
        <v>2.306353532862584</v>
      </c>
      <c r="F225" s="113" t="s">
        <v>1344</v>
      </c>
      <c r="G225" s="113" t="b">
        <v>0</v>
      </c>
      <c r="H225" s="113" t="b">
        <v>0</v>
      </c>
      <c r="I225" s="113" t="b">
        <v>0</v>
      </c>
      <c r="J225" s="113" t="b">
        <v>0</v>
      </c>
      <c r="K225" s="113" t="b">
        <v>0</v>
      </c>
      <c r="L225" s="113" t="b">
        <v>0</v>
      </c>
    </row>
    <row r="226" spans="1:12" ht="15">
      <c r="A226" s="115" t="s">
        <v>872</v>
      </c>
      <c r="B226" s="113" t="s">
        <v>1226</v>
      </c>
      <c r="C226" s="113">
        <v>2</v>
      </c>
      <c r="D226" s="117">
        <v>0.0004973027476266211</v>
      </c>
      <c r="E226" s="117">
        <v>3.306353532862584</v>
      </c>
      <c r="F226" s="113" t="s">
        <v>1344</v>
      </c>
      <c r="G226" s="113" t="b">
        <v>0</v>
      </c>
      <c r="H226" s="113" t="b">
        <v>0</v>
      </c>
      <c r="I226" s="113" t="b">
        <v>0</v>
      </c>
      <c r="J226" s="113" t="b">
        <v>0</v>
      </c>
      <c r="K226" s="113" t="b">
        <v>1</v>
      </c>
      <c r="L226" s="113" t="b">
        <v>0</v>
      </c>
    </row>
    <row r="227" spans="1:12" ht="15">
      <c r="A227" s="115" t="s">
        <v>389</v>
      </c>
      <c r="B227" s="113" t="s">
        <v>402</v>
      </c>
      <c r="C227" s="113">
        <v>2</v>
      </c>
      <c r="D227" s="117">
        <v>0.00039871751898277596</v>
      </c>
      <c r="E227" s="117">
        <v>1.6695314352754096</v>
      </c>
      <c r="F227" s="113" t="s">
        <v>1344</v>
      </c>
      <c r="G227" s="113" t="b">
        <v>0</v>
      </c>
      <c r="H227" s="113" t="b">
        <v>0</v>
      </c>
      <c r="I227" s="113" t="b">
        <v>0</v>
      </c>
      <c r="J227" s="113" t="b">
        <v>0</v>
      </c>
      <c r="K227" s="113" t="b">
        <v>0</v>
      </c>
      <c r="L227" s="113" t="b">
        <v>0</v>
      </c>
    </row>
    <row r="228" spans="1:12" ht="15">
      <c r="A228" s="115" t="s">
        <v>399</v>
      </c>
      <c r="B228" s="113" t="s">
        <v>503</v>
      </c>
      <c r="C228" s="113">
        <v>2</v>
      </c>
      <c r="D228" s="117">
        <v>0.0004973027476266211</v>
      </c>
      <c r="E228" s="117">
        <v>2.035286760576046</v>
      </c>
      <c r="F228" s="113" t="s">
        <v>1344</v>
      </c>
      <c r="G228" s="113" t="b">
        <v>0</v>
      </c>
      <c r="H228" s="113" t="b">
        <v>0</v>
      </c>
      <c r="I228" s="113" t="b">
        <v>0</v>
      </c>
      <c r="J228" s="113" t="b">
        <v>0</v>
      </c>
      <c r="K228" s="113" t="b">
        <v>0</v>
      </c>
      <c r="L228" s="113" t="b">
        <v>0</v>
      </c>
    </row>
    <row r="229" spans="1:12" ht="15">
      <c r="A229" s="115" t="s">
        <v>522</v>
      </c>
      <c r="B229" s="113" t="s">
        <v>371</v>
      </c>
      <c r="C229" s="113">
        <v>2</v>
      </c>
      <c r="D229" s="117">
        <v>0.00039871751898277596</v>
      </c>
      <c r="E229" s="117">
        <v>1.8591955015203647</v>
      </c>
      <c r="F229" s="113" t="s">
        <v>1344</v>
      </c>
      <c r="G229" s="113" t="b">
        <v>0</v>
      </c>
      <c r="H229" s="113" t="b">
        <v>0</v>
      </c>
      <c r="I229" s="113" t="b">
        <v>0</v>
      </c>
      <c r="J229" s="113" t="b">
        <v>0</v>
      </c>
      <c r="K229" s="113" t="b">
        <v>0</v>
      </c>
      <c r="L229" s="113" t="b">
        <v>0</v>
      </c>
    </row>
    <row r="230" spans="1:12" ht="15">
      <c r="A230" s="115" t="s">
        <v>1236</v>
      </c>
      <c r="B230" s="113" t="s">
        <v>368</v>
      </c>
      <c r="C230" s="113">
        <v>2</v>
      </c>
      <c r="D230" s="117">
        <v>0.00039871751898277596</v>
      </c>
      <c r="E230" s="117">
        <v>2.140022111096059</v>
      </c>
      <c r="F230" s="113" t="s">
        <v>1344</v>
      </c>
      <c r="G230" s="113" t="b">
        <v>0</v>
      </c>
      <c r="H230" s="113" t="b">
        <v>0</v>
      </c>
      <c r="I230" s="113" t="b">
        <v>0</v>
      </c>
      <c r="J230" s="113" t="b">
        <v>0</v>
      </c>
      <c r="K230" s="113" t="b">
        <v>0</v>
      </c>
      <c r="L230" s="113" t="b">
        <v>0</v>
      </c>
    </row>
    <row r="231" spans="1:12" ht="15">
      <c r="A231" s="115" t="s">
        <v>871</v>
      </c>
      <c r="B231" s="113" t="s">
        <v>423</v>
      </c>
      <c r="C231" s="113">
        <v>2</v>
      </c>
      <c r="D231" s="117">
        <v>0.00039871751898277596</v>
      </c>
      <c r="E231" s="117">
        <v>2.52820228247894</v>
      </c>
      <c r="F231" s="113" t="s">
        <v>1344</v>
      </c>
      <c r="G231" s="113" t="b">
        <v>0</v>
      </c>
      <c r="H231" s="113" t="b">
        <v>0</v>
      </c>
      <c r="I231" s="113" t="b">
        <v>0</v>
      </c>
      <c r="J231" s="113" t="b">
        <v>0</v>
      </c>
      <c r="K231" s="113" t="b">
        <v>0</v>
      </c>
      <c r="L231" s="113" t="b">
        <v>0</v>
      </c>
    </row>
    <row r="232" spans="1:12" ht="15">
      <c r="A232" s="115" t="s">
        <v>423</v>
      </c>
      <c r="B232" s="113" t="s">
        <v>867</v>
      </c>
      <c r="C232" s="113">
        <v>2</v>
      </c>
      <c r="D232" s="117">
        <v>0.00039871751898277596</v>
      </c>
      <c r="E232" s="117">
        <v>2.52820228247894</v>
      </c>
      <c r="F232" s="113" t="s">
        <v>1344</v>
      </c>
      <c r="G232" s="113" t="b">
        <v>0</v>
      </c>
      <c r="H232" s="113" t="b">
        <v>0</v>
      </c>
      <c r="I232" s="113" t="b">
        <v>0</v>
      </c>
      <c r="J232" s="113" t="b">
        <v>0</v>
      </c>
      <c r="K232" s="113" t="b">
        <v>0</v>
      </c>
      <c r="L232" s="113" t="b">
        <v>0</v>
      </c>
    </row>
    <row r="233" spans="1:12" ht="15">
      <c r="A233" s="115" t="s">
        <v>480</v>
      </c>
      <c r="B233" s="113" t="s">
        <v>878</v>
      </c>
      <c r="C233" s="113">
        <v>2</v>
      </c>
      <c r="D233" s="117">
        <v>0.00039871751898277596</v>
      </c>
      <c r="E233" s="117">
        <v>2.7042935415346214</v>
      </c>
      <c r="F233" s="113" t="s">
        <v>1344</v>
      </c>
      <c r="G233" s="113" t="b">
        <v>0</v>
      </c>
      <c r="H233" s="113" t="b">
        <v>0</v>
      </c>
      <c r="I233" s="113" t="b">
        <v>0</v>
      </c>
      <c r="J233" s="113" t="b">
        <v>0</v>
      </c>
      <c r="K233" s="113" t="b">
        <v>0</v>
      </c>
      <c r="L233" s="113" t="b">
        <v>0</v>
      </c>
    </row>
    <row r="234" spans="1:12" ht="15">
      <c r="A234" s="115" t="s">
        <v>424</v>
      </c>
      <c r="B234" s="113" t="s">
        <v>1243</v>
      </c>
      <c r="C234" s="113">
        <v>2</v>
      </c>
      <c r="D234" s="117">
        <v>0.0004973027476266211</v>
      </c>
      <c r="E234" s="117">
        <v>2.7042935415346214</v>
      </c>
      <c r="F234" s="113" t="s">
        <v>1344</v>
      </c>
      <c r="G234" s="113" t="b">
        <v>0</v>
      </c>
      <c r="H234" s="113" t="b">
        <v>0</v>
      </c>
      <c r="I234" s="113" t="b">
        <v>0</v>
      </c>
      <c r="J234" s="113" t="b">
        <v>0</v>
      </c>
      <c r="K234" s="113" t="b">
        <v>0</v>
      </c>
      <c r="L234" s="113" t="b">
        <v>0</v>
      </c>
    </row>
    <row r="235" spans="1:12" ht="15">
      <c r="A235" s="115" t="s">
        <v>529</v>
      </c>
      <c r="B235" s="113" t="s">
        <v>1248</v>
      </c>
      <c r="C235" s="113">
        <v>2</v>
      </c>
      <c r="D235" s="117">
        <v>0.00039871751898277596</v>
      </c>
      <c r="E235" s="117">
        <v>3.0053235371986027</v>
      </c>
      <c r="F235" s="113" t="s">
        <v>1344</v>
      </c>
      <c r="G235" s="113" t="b">
        <v>0</v>
      </c>
      <c r="H235" s="113" t="b">
        <v>0</v>
      </c>
      <c r="I235" s="113" t="b">
        <v>0</v>
      </c>
      <c r="J235" s="113" t="b">
        <v>0</v>
      </c>
      <c r="K235" s="113" t="b">
        <v>0</v>
      </c>
      <c r="L235" s="113" t="b">
        <v>0</v>
      </c>
    </row>
    <row r="236" spans="1:12" ht="15">
      <c r="A236" s="115" t="s">
        <v>424</v>
      </c>
      <c r="B236" s="113" t="s">
        <v>532</v>
      </c>
      <c r="C236" s="113">
        <v>2</v>
      </c>
      <c r="D236" s="117">
        <v>0.0004973027476266211</v>
      </c>
      <c r="E236" s="117">
        <v>2.227172286814959</v>
      </c>
      <c r="F236" s="113" t="s">
        <v>1344</v>
      </c>
      <c r="G236" s="113" t="b">
        <v>0</v>
      </c>
      <c r="H236" s="113" t="b">
        <v>0</v>
      </c>
      <c r="I236" s="113" t="b">
        <v>0</v>
      </c>
      <c r="J236" s="113" t="b">
        <v>0</v>
      </c>
      <c r="K236" s="113" t="b">
        <v>0</v>
      </c>
      <c r="L236" s="113" t="b">
        <v>0</v>
      </c>
    </row>
    <row r="237" spans="1:12" ht="15">
      <c r="A237" s="115" t="s">
        <v>612</v>
      </c>
      <c r="B237" s="113" t="s">
        <v>1251</v>
      </c>
      <c r="C237" s="113">
        <v>2</v>
      </c>
      <c r="D237" s="117">
        <v>0.0004973027476266211</v>
      </c>
      <c r="E237" s="117">
        <v>3.181414796254284</v>
      </c>
      <c r="F237" s="113" t="s">
        <v>1344</v>
      </c>
      <c r="G237" s="113" t="b">
        <v>0</v>
      </c>
      <c r="H237" s="113" t="b">
        <v>0</v>
      </c>
      <c r="I237" s="113" t="b">
        <v>0</v>
      </c>
      <c r="J237" s="113" t="b">
        <v>0</v>
      </c>
      <c r="K237" s="113" t="b">
        <v>0</v>
      </c>
      <c r="L237" s="113" t="b">
        <v>0</v>
      </c>
    </row>
    <row r="238" spans="1:12" ht="15">
      <c r="A238" s="115" t="s">
        <v>468</v>
      </c>
      <c r="B238" s="113" t="s">
        <v>596</v>
      </c>
      <c r="C238" s="113">
        <v>2</v>
      </c>
      <c r="D238" s="117">
        <v>0.0004973027476266211</v>
      </c>
      <c r="E238" s="117">
        <v>2.4824447919182653</v>
      </c>
      <c r="F238" s="113" t="s">
        <v>1344</v>
      </c>
      <c r="G238" s="113" t="b">
        <v>0</v>
      </c>
      <c r="H238" s="113" t="b">
        <v>0</v>
      </c>
      <c r="I238" s="113" t="b">
        <v>0</v>
      </c>
      <c r="J238" s="113" t="b">
        <v>0</v>
      </c>
      <c r="K238" s="113" t="b">
        <v>0</v>
      </c>
      <c r="L238" s="113" t="b">
        <v>0</v>
      </c>
    </row>
    <row r="239" spans="1:12" ht="15">
      <c r="A239" s="115" t="s">
        <v>1254</v>
      </c>
      <c r="B239" s="113" t="s">
        <v>600</v>
      </c>
      <c r="C239" s="113">
        <v>2</v>
      </c>
      <c r="D239" s="117">
        <v>0.0004973027476266211</v>
      </c>
      <c r="E239" s="117">
        <v>3.084504783246228</v>
      </c>
      <c r="F239" s="113" t="s">
        <v>1344</v>
      </c>
      <c r="G239" s="113" t="b">
        <v>0</v>
      </c>
      <c r="H239" s="113" t="b">
        <v>0</v>
      </c>
      <c r="I239" s="113" t="b">
        <v>0</v>
      </c>
      <c r="J239" s="113" t="b">
        <v>0</v>
      </c>
      <c r="K239" s="113" t="b">
        <v>0</v>
      </c>
      <c r="L239" s="113" t="b">
        <v>0</v>
      </c>
    </row>
    <row r="240" spans="1:12" ht="15">
      <c r="A240" s="115" t="s">
        <v>600</v>
      </c>
      <c r="B240" s="113" t="s">
        <v>1255</v>
      </c>
      <c r="C240" s="113">
        <v>2</v>
      </c>
      <c r="D240" s="117">
        <v>0.0004973027476266211</v>
      </c>
      <c r="E240" s="117">
        <v>3.084504783246228</v>
      </c>
      <c r="F240" s="113" t="s">
        <v>1344</v>
      </c>
      <c r="G240" s="113" t="b">
        <v>0</v>
      </c>
      <c r="H240" s="113" t="b">
        <v>0</v>
      </c>
      <c r="I240" s="113" t="b">
        <v>0</v>
      </c>
      <c r="J240" s="113" t="b">
        <v>1</v>
      </c>
      <c r="K240" s="113" t="b">
        <v>0</v>
      </c>
      <c r="L240" s="113" t="b">
        <v>0</v>
      </c>
    </row>
    <row r="241" spans="1:12" ht="15">
      <c r="A241" s="115" t="s">
        <v>545</v>
      </c>
      <c r="B241" s="113" t="s">
        <v>1257</v>
      </c>
      <c r="C241" s="113">
        <v>2</v>
      </c>
      <c r="D241" s="117">
        <v>0.0004973027476266211</v>
      </c>
      <c r="E241" s="117">
        <v>3.0053235371986027</v>
      </c>
      <c r="F241" s="113" t="s">
        <v>1344</v>
      </c>
      <c r="G241" s="113" t="b">
        <v>0</v>
      </c>
      <c r="H241" s="113" t="b">
        <v>0</v>
      </c>
      <c r="I241" s="113" t="b">
        <v>0</v>
      </c>
      <c r="J241" s="113" t="b">
        <v>1</v>
      </c>
      <c r="K241" s="113" t="b">
        <v>0</v>
      </c>
      <c r="L241" s="113" t="b">
        <v>0</v>
      </c>
    </row>
    <row r="242" spans="1:12" ht="15">
      <c r="A242" s="115" t="s">
        <v>881</v>
      </c>
      <c r="B242" s="113" t="s">
        <v>696</v>
      </c>
      <c r="C242" s="113">
        <v>2</v>
      </c>
      <c r="D242" s="117">
        <v>0.0004973027476266211</v>
      </c>
      <c r="E242" s="117">
        <v>3.0053235371986027</v>
      </c>
      <c r="F242" s="113" t="s">
        <v>1344</v>
      </c>
      <c r="G242" s="113" t="b">
        <v>0</v>
      </c>
      <c r="H242" s="113" t="b">
        <v>0</v>
      </c>
      <c r="I242" s="113" t="b">
        <v>0</v>
      </c>
      <c r="J242" s="113" t="b">
        <v>0</v>
      </c>
      <c r="K242" s="113" t="b">
        <v>0</v>
      </c>
      <c r="L242" s="113" t="b">
        <v>0</v>
      </c>
    </row>
    <row r="243" spans="1:12" ht="15">
      <c r="A243" s="115" t="s">
        <v>522</v>
      </c>
      <c r="B243" s="113" t="s">
        <v>564</v>
      </c>
      <c r="C243" s="113">
        <v>2</v>
      </c>
      <c r="D243" s="117">
        <v>0.00039871751898277596</v>
      </c>
      <c r="E243" s="117">
        <v>2.607383528526565</v>
      </c>
      <c r="F243" s="113" t="s">
        <v>1344</v>
      </c>
      <c r="G243" s="113" t="b">
        <v>0</v>
      </c>
      <c r="H243" s="113" t="b">
        <v>0</v>
      </c>
      <c r="I243" s="113" t="b">
        <v>0</v>
      </c>
      <c r="J243" s="113" t="b">
        <v>0</v>
      </c>
      <c r="K243" s="113" t="b">
        <v>0</v>
      </c>
      <c r="L243" s="113" t="b">
        <v>0</v>
      </c>
    </row>
    <row r="244" spans="1:12" ht="15">
      <c r="A244" s="115" t="s">
        <v>403</v>
      </c>
      <c r="B244" s="113" t="s">
        <v>678</v>
      </c>
      <c r="C244" s="113">
        <v>2</v>
      </c>
      <c r="D244" s="117">
        <v>0.00039871751898277596</v>
      </c>
      <c r="E244" s="117">
        <v>2.306353532862584</v>
      </c>
      <c r="F244" s="113" t="s">
        <v>1344</v>
      </c>
      <c r="G244" s="113" t="b">
        <v>0</v>
      </c>
      <c r="H244" s="113" t="b">
        <v>0</v>
      </c>
      <c r="I244" s="113" t="b">
        <v>0</v>
      </c>
      <c r="J244" s="113" t="b">
        <v>0</v>
      </c>
      <c r="K244" s="113" t="b">
        <v>0</v>
      </c>
      <c r="L244" s="113" t="b">
        <v>0</v>
      </c>
    </row>
    <row r="245" spans="1:12" ht="15">
      <c r="A245" s="115" t="s">
        <v>480</v>
      </c>
      <c r="B245" s="113" t="s">
        <v>1268</v>
      </c>
      <c r="C245" s="113">
        <v>2</v>
      </c>
      <c r="D245" s="117">
        <v>0.00039871751898277596</v>
      </c>
      <c r="E245" s="117">
        <v>2.8803848005903028</v>
      </c>
      <c r="F245" s="113" t="s">
        <v>1344</v>
      </c>
      <c r="G245" s="113" t="b">
        <v>0</v>
      </c>
      <c r="H245" s="113" t="b">
        <v>0</v>
      </c>
      <c r="I245" s="113" t="b">
        <v>0</v>
      </c>
      <c r="J245" s="113" t="b">
        <v>0</v>
      </c>
      <c r="K245" s="113" t="b">
        <v>0</v>
      </c>
      <c r="L245" s="113" t="b">
        <v>0</v>
      </c>
    </row>
    <row r="246" spans="1:12" ht="15">
      <c r="A246" s="115" t="s">
        <v>557</v>
      </c>
      <c r="B246" s="113" t="s">
        <v>384</v>
      </c>
      <c r="C246" s="113">
        <v>2</v>
      </c>
      <c r="D246" s="117">
        <v>0.0004973027476266211</v>
      </c>
      <c r="E246" s="117">
        <v>2.0431120980880024</v>
      </c>
      <c r="F246" s="113" t="s">
        <v>1344</v>
      </c>
      <c r="G246" s="113" t="b">
        <v>0</v>
      </c>
      <c r="H246" s="113" t="b">
        <v>0</v>
      </c>
      <c r="I246" s="113" t="b">
        <v>0</v>
      </c>
      <c r="J246" s="113" t="b">
        <v>0</v>
      </c>
      <c r="K246" s="113" t="b">
        <v>0</v>
      </c>
      <c r="L246" s="113" t="b">
        <v>0</v>
      </c>
    </row>
    <row r="247" spans="1:12" ht="15">
      <c r="A247" s="115" t="s">
        <v>1272</v>
      </c>
      <c r="B247" s="113" t="s">
        <v>369</v>
      </c>
      <c r="C247" s="113">
        <v>2</v>
      </c>
      <c r="D247" s="117">
        <v>0.0004973027476266211</v>
      </c>
      <c r="E247" s="117">
        <v>2.2271722868149593</v>
      </c>
      <c r="F247" s="113" t="s">
        <v>1344</v>
      </c>
      <c r="G247" s="113" t="b">
        <v>0</v>
      </c>
      <c r="H247" s="113" t="b">
        <v>0</v>
      </c>
      <c r="I247" s="113" t="b">
        <v>0</v>
      </c>
      <c r="J247" s="113" t="b">
        <v>0</v>
      </c>
      <c r="K247" s="113" t="b">
        <v>0</v>
      </c>
      <c r="L247" s="113" t="b">
        <v>0</v>
      </c>
    </row>
    <row r="248" spans="1:12" ht="15">
      <c r="A248" s="115" t="s">
        <v>830</v>
      </c>
      <c r="B248" s="113" t="s">
        <v>371</v>
      </c>
      <c r="C248" s="113">
        <v>2</v>
      </c>
      <c r="D248" s="117">
        <v>0.0004973027476266211</v>
      </c>
      <c r="E248" s="117">
        <v>2.1602254971843458</v>
      </c>
      <c r="F248" s="113" t="s">
        <v>1344</v>
      </c>
      <c r="G248" s="113" t="b">
        <v>0</v>
      </c>
      <c r="H248" s="113" t="b">
        <v>0</v>
      </c>
      <c r="I248" s="113" t="b">
        <v>0</v>
      </c>
      <c r="J248" s="113" t="b">
        <v>0</v>
      </c>
      <c r="K248" s="113" t="b">
        <v>0</v>
      </c>
      <c r="L248" s="113" t="b">
        <v>0</v>
      </c>
    </row>
    <row r="249" spans="1:12" ht="15">
      <c r="A249" s="115" t="s">
        <v>391</v>
      </c>
      <c r="B249" s="113" t="s">
        <v>480</v>
      </c>
      <c r="C249" s="113">
        <v>2</v>
      </c>
      <c r="D249" s="117">
        <v>0.0004973027476266211</v>
      </c>
      <c r="E249" s="117">
        <v>1.902661195301455</v>
      </c>
      <c r="F249" s="113" t="s">
        <v>1344</v>
      </c>
      <c r="G249" s="113" t="b">
        <v>0</v>
      </c>
      <c r="H249" s="113" t="b">
        <v>0</v>
      </c>
      <c r="I249" s="113" t="b">
        <v>0</v>
      </c>
      <c r="J249" s="113" t="b">
        <v>0</v>
      </c>
      <c r="K249" s="113" t="b">
        <v>0</v>
      </c>
      <c r="L249" s="113" t="b">
        <v>0</v>
      </c>
    </row>
    <row r="250" spans="1:12" ht="15">
      <c r="A250" s="115" t="s">
        <v>370</v>
      </c>
      <c r="B250" s="113" t="s">
        <v>1276</v>
      </c>
      <c r="C250" s="113">
        <v>2</v>
      </c>
      <c r="D250" s="117">
        <v>0.0004973027476266211</v>
      </c>
      <c r="E250" s="117">
        <v>2.2783248092623403</v>
      </c>
      <c r="F250" s="113" t="s">
        <v>1344</v>
      </c>
      <c r="G250" s="113" t="b">
        <v>0</v>
      </c>
      <c r="H250" s="113" t="b">
        <v>0</v>
      </c>
      <c r="I250" s="113" t="b">
        <v>0</v>
      </c>
      <c r="J250" s="113" t="b">
        <v>0</v>
      </c>
      <c r="K250" s="113" t="b">
        <v>0</v>
      </c>
      <c r="L250" s="113" t="b">
        <v>0</v>
      </c>
    </row>
    <row r="251" spans="1:12" ht="15">
      <c r="A251" s="115" t="s">
        <v>527</v>
      </c>
      <c r="B251" s="113" t="s">
        <v>568</v>
      </c>
      <c r="C251" s="113">
        <v>2</v>
      </c>
      <c r="D251" s="117">
        <v>0.0004973027476266211</v>
      </c>
      <c r="E251" s="117">
        <v>2.607383528526565</v>
      </c>
      <c r="F251" s="113" t="s">
        <v>1344</v>
      </c>
      <c r="G251" s="113" t="b">
        <v>0</v>
      </c>
      <c r="H251" s="113" t="b">
        <v>0</v>
      </c>
      <c r="I251" s="113" t="b">
        <v>0</v>
      </c>
      <c r="J251" s="113" t="b">
        <v>0</v>
      </c>
      <c r="K251" s="113" t="b">
        <v>0</v>
      </c>
      <c r="L251" s="113" t="b">
        <v>0</v>
      </c>
    </row>
    <row r="252" spans="1:12" ht="15">
      <c r="A252" s="115" t="s">
        <v>1279</v>
      </c>
      <c r="B252" s="113" t="s">
        <v>788</v>
      </c>
      <c r="C252" s="113">
        <v>2</v>
      </c>
      <c r="D252" s="117">
        <v>0.0004973027476266211</v>
      </c>
      <c r="E252" s="117">
        <v>3.306353532862584</v>
      </c>
      <c r="F252" s="113" t="s">
        <v>1344</v>
      </c>
      <c r="G252" s="113" t="b">
        <v>0</v>
      </c>
      <c r="H252" s="113" t="b">
        <v>0</v>
      </c>
      <c r="I252" s="113" t="b">
        <v>0</v>
      </c>
      <c r="J252" s="113" t="b">
        <v>0</v>
      </c>
      <c r="K252" s="113" t="b">
        <v>0</v>
      </c>
      <c r="L252" s="113" t="b">
        <v>0</v>
      </c>
    </row>
    <row r="253" spans="1:12" ht="15">
      <c r="A253" s="115" t="s">
        <v>788</v>
      </c>
      <c r="B253" s="113" t="s">
        <v>364</v>
      </c>
      <c r="C253" s="113">
        <v>2</v>
      </c>
      <c r="D253" s="117">
        <v>0.0004973027476266211</v>
      </c>
      <c r="E253" s="117">
        <v>1.891380184891766</v>
      </c>
      <c r="F253" s="113" t="s">
        <v>1344</v>
      </c>
      <c r="G253" s="113" t="b">
        <v>0</v>
      </c>
      <c r="H253" s="113" t="b">
        <v>0</v>
      </c>
      <c r="I253" s="113" t="b">
        <v>0</v>
      </c>
      <c r="J253" s="113" t="b">
        <v>0</v>
      </c>
      <c r="K253" s="113" t="b">
        <v>0</v>
      </c>
      <c r="L253" s="113" t="b">
        <v>0</v>
      </c>
    </row>
    <row r="254" spans="1:12" ht="15">
      <c r="A254" s="115" t="s">
        <v>452</v>
      </c>
      <c r="B254" s="113" t="s">
        <v>411</v>
      </c>
      <c r="C254" s="113">
        <v>2</v>
      </c>
      <c r="D254" s="117">
        <v>0.0004973027476266211</v>
      </c>
      <c r="E254" s="117">
        <v>1.9383767475679896</v>
      </c>
      <c r="F254" s="113" t="s">
        <v>1344</v>
      </c>
      <c r="G254" s="113" t="b">
        <v>0</v>
      </c>
      <c r="H254" s="113" t="b">
        <v>0</v>
      </c>
      <c r="I254" s="113" t="b">
        <v>0</v>
      </c>
      <c r="J254" s="113" t="b">
        <v>0</v>
      </c>
      <c r="K254" s="113" t="b">
        <v>0</v>
      </c>
      <c r="L254" s="113" t="b">
        <v>0</v>
      </c>
    </row>
    <row r="255" spans="1:12" ht="15">
      <c r="A255" s="115" t="s">
        <v>369</v>
      </c>
      <c r="B255" s="113" t="s">
        <v>415</v>
      </c>
      <c r="C255" s="113">
        <v>2</v>
      </c>
      <c r="D255" s="117">
        <v>0.0004973027476266211</v>
      </c>
      <c r="E255" s="117">
        <v>1.4490210364313154</v>
      </c>
      <c r="F255" s="113" t="s">
        <v>1344</v>
      </c>
      <c r="G255" s="113" t="b">
        <v>0</v>
      </c>
      <c r="H255" s="113" t="b">
        <v>0</v>
      </c>
      <c r="I255" s="113" t="b">
        <v>0</v>
      </c>
      <c r="J255" s="113" t="b">
        <v>0</v>
      </c>
      <c r="K255" s="113" t="b">
        <v>0</v>
      </c>
      <c r="L255" s="113" t="b">
        <v>0</v>
      </c>
    </row>
    <row r="256" spans="1:12" ht="15">
      <c r="A256" s="115" t="s">
        <v>885</v>
      </c>
      <c r="B256" s="113" t="s">
        <v>1288</v>
      </c>
      <c r="C256" s="113">
        <v>2</v>
      </c>
      <c r="D256" s="117">
        <v>0.00039871751898277596</v>
      </c>
      <c r="E256" s="117">
        <v>3.306353532862584</v>
      </c>
      <c r="F256" s="113" t="s">
        <v>1344</v>
      </c>
      <c r="G256" s="113" t="b">
        <v>0</v>
      </c>
      <c r="H256" s="113" t="b">
        <v>0</v>
      </c>
      <c r="I256" s="113" t="b">
        <v>0</v>
      </c>
      <c r="J256" s="113" t="b">
        <v>0</v>
      </c>
      <c r="K256" s="113" t="b">
        <v>0</v>
      </c>
      <c r="L256" s="113" t="b">
        <v>0</v>
      </c>
    </row>
    <row r="257" spans="1:12" ht="15">
      <c r="A257" s="115" t="s">
        <v>472</v>
      </c>
      <c r="B257" s="113" t="s">
        <v>685</v>
      </c>
      <c r="C257" s="113">
        <v>2</v>
      </c>
      <c r="D257" s="117">
        <v>0.0004973027476266211</v>
      </c>
      <c r="E257" s="117">
        <v>2.5793548049263215</v>
      </c>
      <c r="F257" s="113" t="s">
        <v>1344</v>
      </c>
      <c r="G257" s="113" t="b">
        <v>0</v>
      </c>
      <c r="H257" s="113" t="b">
        <v>0</v>
      </c>
      <c r="I257" s="113" t="b">
        <v>0</v>
      </c>
      <c r="J257" s="113" t="b">
        <v>0</v>
      </c>
      <c r="K257" s="113" t="b">
        <v>0</v>
      </c>
      <c r="L257" s="113" t="b">
        <v>0</v>
      </c>
    </row>
    <row r="258" spans="1:12" ht="15">
      <c r="A258" s="115" t="s">
        <v>602</v>
      </c>
      <c r="B258" s="113" t="s">
        <v>680</v>
      </c>
      <c r="C258" s="113">
        <v>2</v>
      </c>
      <c r="D258" s="117">
        <v>0.00039871751898277596</v>
      </c>
      <c r="E258" s="117">
        <v>2.7834747875822465</v>
      </c>
      <c r="F258" s="113" t="s">
        <v>1344</v>
      </c>
      <c r="G258" s="113" t="b">
        <v>0</v>
      </c>
      <c r="H258" s="113" t="b">
        <v>0</v>
      </c>
      <c r="I258" s="113" t="b">
        <v>0</v>
      </c>
      <c r="J258" s="113" t="b">
        <v>0</v>
      </c>
      <c r="K258" s="113" t="b">
        <v>0</v>
      </c>
      <c r="L258" s="113" t="b">
        <v>0</v>
      </c>
    </row>
    <row r="259" spans="1:12" ht="15">
      <c r="A259" s="115" t="s">
        <v>680</v>
      </c>
      <c r="B259" s="113" t="s">
        <v>425</v>
      </c>
      <c r="C259" s="113">
        <v>2</v>
      </c>
      <c r="D259" s="117">
        <v>0.00039871751898277596</v>
      </c>
      <c r="E259" s="117">
        <v>2.4410521067600404</v>
      </c>
      <c r="F259" s="113" t="s">
        <v>1344</v>
      </c>
      <c r="G259" s="113" t="b">
        <v>0</v>
      </c>
      <c r="H259" s="113" t="b">
        <v>0</v>
      </c>
      <c r="I259" s="113" t="b">
        <v>0</v>
      </c>
      <c r="J259" s="113" t="b">
        <v>0</v>
      </c>
      <c r="K259" s="113" t="b">
        <v>0</v>
      </c>
      <c r="L259" s="113" t="b">
        <v>0</v>
      </c>
    </row>
    <row r="260" spans="1:12" ht="15">
      <c r="A260" s="115" t="s">
        <v>365</v>
      </c>
      <c r="B260" s="113" t="s">
        <v>888</v>
      </c>
      <c r="C260" s="113">
        <v>2</v>
      </c>
      <c r="D260" s="117">
        <v>0.00039871751898277596</v>
      </c>
      <c r="E260" s="117">
        <v>1.9084135241905462</v>
      </c>
      <c r="F260" s="113" t="s">
        <v>1344</v>
      </c>
      <c r="G260" s="113" t="b">
        <v>0</v>
      </c>
      <c r="H260" s="113" t="b">
        <v>0</v>
      </c>
      <c r="I260" s="113" t="b">
        <v>0</v>
      </c>
      <c r="J260" s="113" t="b">
        <v>0</v>
      </c>
      <c r="K260" s="113" t="b">
        <v>0</v>
      </c>
      <c r="L260" s="113" t="b">
        <v>0</v>
      </c>
    </row>
    <row r="261" spans="1:12" ht="15">
      <c r="A261" s="115" t="s">
        <v>394</v>
      </c>
      <c r="B261" s="113" t="s">
        <v>381</v>
      </c>
      <c r="C261" s="113">
        <v>2</v>
      </c>
      <c r="D261" s="117">
        <v>0.00039871751898277596</v>
      </c>
      <c r="E261" s="117">
        <v>1.4923280258503608</v>
      </c>
      <c r="F261" s="113" t="s">
        <v>1344</v>
      </c>
      <c r="G261" s="113" t="b">
        <v>0</v>
      </c>
      <c r="H261" s="113" t="b">
        <v>0</v>
      </c>
      <c r="I261" s="113" t="b">
        <v>0</v>
      </c>
      <c r="J261" s="113" t="b">
        <v>1</v>
      </c>
      <c r="K261" s="113" t="b">
        <v>0</v>
      </c>
      <c r="L261" s="113" t="b">
        <v>0</v>
      </c>
    </row>
    <row r="262" spans="1:12" ht="15">
      <c r="A262" s="115" t="s">
        <v>1291</v>
      </c>
      <c r="B262" s="113" t="s">
        <v>436</v>
      </c>
      <c r="C262" s="113">
        <v>2</v>
      </c>
      <c r="D262" s="117">
        <v>0.00039871751898277596</v>
      </c>
      <c r="E262" s="117">
        <v>2.7420821024240216</v>
      </c>
      <c r="F262" s="113" t="s">
        <v>1344</v>
      </c>
      <c r="G262" s="113" t="b">
        <v>0</v>
      </c>
      <c r="H262" s="113" t="b">
        <v>0</v>
      </c>
      <c r="I262" s="113" t="b">
        <v>0</v>
      </c>
      <c r="J262" s="113" t="b">
        <v>0</v>
      </c>
      <c r="K262" s="113" t="b">
        <v>0</v>
      </c>
      <c r="L262" s="113" t="b">
        <v>0</v>
      </c>
    </row>
    <row r="263" spans="1:12" ht="15">
      <c r="A263" s="115" t="s">
        <v>538</v>
      </c>
      <c r="B263" s="113" t="s">
        <v>690</v>
      </c>
      <c r="C263" s="113">
        <v>2</v>
      </c>
      <c r="D263" s="117">
        <v>0.00039871751898277596</v>
      </c>
      <c r="E263" s="117">
        <v>2.7042935415346214</v>
      </c>
      <c r="F263" s="113" t="s">
        <v>1344</v>
      </c>
      <c r="G263" s="113" t="b">
        <v>0</v>
      </c>
      <c r="H263" s="113" t="b">
        <v>0</v>
      </c>
      <c r="I263" s="113" t="b">
        <v>0</v>
      </c>
      <c r="J263" s="113" t="b">
        <v>0</v>
      </c>
      <c r="K263" s="113" t="b">
        <v>1</v>
      </c>
      <c r="L263" s="113" t="b">
        <v>0</v>
      </c>
    </row>
    <row r="264" spans="1:12" ht="15">
      <c r="A264" s="115" t="s">
        <v>1292</v>
      </c>
      <c r="B264" s="113" t="s">
        <v>693</v>
      </c>
      <c r="C264" s="113">
        <v>2</v>
      </c>
      <c r="D264" s="117">
        <v>0.00039871751898277596</v>
      </c>
      <c r="E264" s="117">
        <v>3.181414796254284</v>
      </c>
      <c r="F264" s="113" t="s">
        <v>1344</v>
      </c>
      <c r="G264" s="113" t="b">
        <v>0</v>
      </c>
      <c r="H264" s="113" t="b">
        <v>0</v>
      </c>
      <c r="I264" s="113" t="b">
        <v>0</v>
      </c>
      <c r="J264" s="113" t="b">
        <v>0</v>
      </c>
      <c r="K264" s="113" t="b">
        <v>0</v>
      </c>
      <c r="L264" s="113" t="b">
        <v>0</v>
      </c>
    </row>
    <row r="265" spans="1:12" ht="15">
      <c r="A265" s="115" t="s">
        <v>693</v>
      </c>
      <c r="B265" s="113" t="s">
        <v>1293</v>
      </c>
      <c r="C265" s="113">
        <v>2</v>
      </c>
      <c r="D265" s="117">
        <v>0.00039871751898277596</v>
      </c>
      <c r="E265" s="117">
        <v>3.181414796254284</v>
      </c>
      <c r="F265" s="113" t="s">
        <v>1344</v>
      </c>
      <c r="G265" s="113" t="b">
        <v>0</v>
      </c>
      <c r="H265" s="113" t="b">
        <v>0</v>
      </c>
      <c r="I265" s="113" t="b">
        <v>0</v>
      </c>
      <c r="J265" s="113" t="b">
        <v>0</v>
      </c>
      <c r="K265" s="113" t="b">
        <v>0</v>
      </c>
      <c r="L265" s="113" t="b">
        <v>0</v>
      </c>
    </row>
    <row r="266" spans="1:12" ht="15">
      <c r="A266" s="115" t="s">
        <v>1293</v>
      </c>
      <c r="B266" s="113" t="s">
        <v>401</v>
      </c>
      <c r="C266" s="113">
        <v>2</v>
      </c>
      <c r="D266" s="117">
        <v>0.00039871751898277596</v>
      </c>
      <c r="E266" s="117">
        <v>2.607383528526565</v>
      </c>
      <c r="F266" s="113" t="s">
        <v>1344</v>
      </c>
      <c r="G266" s="113" t="b">
        <v>0</v>
      </c>
      <c r="H266" s="113" t="b">
        <v>0</v>
      </c>
      <c r="I266" s="113" t="b">
        <v>0</v>
      </c>
      <c r="J266" s="113" t="b">
        <v>0</v>
      </c>
      <c r="K266" s="113" t="b">
        <v>0</v>
      </c>
      <c r="L266" s="113" t="b">
        <v>0</v>
      </c>
    </row>
    <row r="267" spans="1:12" ht="15">
      <c r="A267" s="115" t="s">
        <v>447</v>
      </c>
      <c r="B267" s="113" t="s">
        <v>508</v>
      </c>
      <c r="C267" s="113">
        <v>2</v>
      </c>
      <c r="D267" s="117">
        <v>0.00039871751898277596</v>
      </c>
      <c r="E267" s="117">
        <v>2.306353532862584</v>
      </c>
      <c r="F267" s="113" t="s">
        <v>1344</v>
      </c>
      <c r="G267" s="113" t="b">
        <v>0</v>
      </c>
      <c r="H267" s="113" t="b">
        <v>0</v>
      </c>
      <c r="I267" s="113" t="b">
        <v>0</v>
      </c>
      <c r="J267" s="113" t="b">
        <v>0</v>
      </c>
      <c r="K267" s="113" t="b">
        <v>0</v>
      </c>
      <c r="L267" s="113" t="b">
        <v>0</v>
      </c>
    </row>
    <row r="268" spans="1:12" ht="15">
      <c r="A268" s="115" t="s">
        <v>712</v>
      </c>
      <c r="B268" s="113" t="s">
        <v>1294</v>
      </c>
      <c r="C268" s="113">
        <v>2</v>
      </c>
      <c r="D268" s="117">
        <v>0.00039871751898277596</v>
      </c>
      <c r="E268" s="117">
        <v>3.181414796254284</v>
      </c>
      <c r="F268" s="113" t="s">
        <v>1344</v>
      </c>
      <c r="G268" s="113" t="b">
        <v>0</v>
      </c>
      <c r="H268" s="113" t="b">
        <v>0</v>
      </c>
      <c r="I268" s="113" t="b">
        <v>0</v>
      </c>
      <c r="J268" s="113" t="b">
        <v>0</v>
      </c>
      <c r="K268" s="113" t="b">
        <v>0</v>
      </c>
      <c r="L268" s="113" t="b">
        <v>0</v>
      </c>
    </row>
    <row r="269" spans="1:12" ht="15">
      <c r="A269" s="115" t="s">
        <v>893</v>
      </c>
      <c r="B269" s="113" t="s">
        <v>601</v>
      </c>
      <c r="C269" s="113">
        <v>2</v>
      </c>
      <c r="D269" s="117">
        <v>0.0004973027476266211</v>
      </c>
      <c r="E269" s="117">
        <v>2.9084135241905464</v>
      </c>
      <c r="F269" s="113" t="s">
        <v>1344</v>
      </c>
      <c r="G269" s="113" t="b">
        <v>0</v>
      </c>
      <c r="H269" s="113" t="b">
        <v>0</v>
      </c>
      <c r="I269" s="113" t="b">
        <v>0</v>
      </c>
      <c r="J269" s="113" t="b">
        <v>0</v>
      </c>
      <c r="K269" s="113" t="b">
        <v>0</v>
      </c>
      <c r="L269" s="113" t="b">
        <v>0</v>
      </c>
    </row>
    <row r="270" spans="1:12" ht="15">
      <c r="A270" s="115" t="s">
        <v>601</v>
      </c>
      <c r="B270" s="113" t="s">
        <v>365</v>
      </c>
      <c r="C270" s="113">
        <v>2</v>
      </c>
      <c r="D270" s="117">
        <v>0.0004973027476266211</v>
      </c>
      <c r="E270" s="117">
        <v>1.6865647745741899</v>
      </c>
      <c r="F270" s="113" t="s">
        <v>1344</v>
      </c>
      <c r="G270" s="113" t="b">
        <v>0</v>
      </c>
      <c r="H270" s="113" t="b">
        <v>0</v>
      </c>
      <c r="I270" s="113" t="b">
        <v>0</v>
      </c>
      <c r="J270" s="113" t="b">
        <v>0</v>
      </c>
      <c r="K270" s="113" t="b">
        <v>0</v>
      </c>
      <c r="L270" s="113" t="b">
        <v>0</v>
      </c>
    </row>
    <row r="271" spans="1:12" ht="15">
      <c r="A271" s="115" t="s">
        <v>474</v>
      </c>
      <c r="B271" s="113" t="s">
        <v>895</v>
      </c>
      <c r="C271" s="113">
        <v>2</v>
      </c>
      <c r="D271" s="117">
        <v>0.0004973027476266211</v>
      </c>
      <c r="E271" s="117">
        <v>2.7042935415346214</v>
      </c>
      <c r="F271" s="113" t="s">
        <v>1344</v>
      </c>
      <c r="G271" s="113" t="b">
        <v>0</v>
      </c>
      <c r="H271" s="113" t="b">
        <v>0</v>
      </c>
      <c r="I271" s="113" t="b">
        <v>0</v>
      </c>
      <c r="J271" s="113" t="b">
        <v>0</v>
      </c>
      <c r="K271" s="113" t="b">
        <v>0</v>
      </c>
      <c r="L271" s="113" t="b">
        <v>0</v>
      </c>
    </row>
    <row r="272" spans="1:12" ht="15">
      <c r="A272" s="115" t="s">
        <v>410</v>
      </c>
      <c r="B272" s="113" t="s">
        <v>390</v>
      </c>
      <c r="C272" s="113">
        <v>2</v>
      </c>
      <c r="D272" s="117">
        <v>0.0004973027476266211</v>
      </c>
      <c r="E272" s="117">
        <v>1.6918078299865618</v>
      </c>
      <c r="F272" s="113" t="s">
        <v>1344</v>
      </c>
      <c r="G272" s="113" t="b">
        <v>0</v>
      </c>
      <c r="H272" s="113" t="b">
        <v>0</v>
      </c>
      <c r="I272" s="113" t="b">
        <v>0</v>
      </c>
      <c r="J272" s="113" t="b">
        <v>0</v>
      </c>
      <c r="K272" s="113" t="b">
        <v>0</v>
      </c>
      <c r="L272" s="113" t="b">
        <v>0</v>
      </c>
    </row>
    <row r="273" spans="1:12" ht="15">
      <c r="A273" s="115" t="s">
        <v>422</v>
      </c>
      <c r="B273" s="113" t="s">
        <v>1314</v>
      </c>
      <c r="C273" s="113">
        <v>2</v>
      </c>
      <c r="D273" s="117">
        <v>0.0004973027476266211</v>
      </c>
      <c r="E273" s="117">
        <v>2.7042935415346214</v>
      </c>
      <c r="F273" s="113" t="s">
        <v>1344</v>
      </c>
      <c r="G273" s="113" t="b">
        <v>0</v>
      </c>
      <c r="H273" s="113" t="b">
        <v>0</v>
      </c>
      <c r="I273" s="113" t="b">
        <v>0</v>
      </c>
      <c r="J273" s="113" t="b">
        <v>0</v>
      </c>
      <c r="K273" s="113" t="b">
        <v>0</v>
      </c>
      <c r="L273" s="113" t="b">
        <v>0</v>
      </c>
    </row>
    <row r="274" spans="1:12" ht="15">
      <c r="A274" s="115" t="s">
        <v>896</v>
      </c>
      <c r="B274" s="113" t="s">
        <v>227</v>
      </c>
      <c r="C274" s="113">
        <v>2</v>
      </c>
      <c r="D274" s="117">
        <v>0.0004973027476266211</v>
      </c>
      <c r="E274" s="117">
        <v>2.607383528526565</v>
      </c>
      <c r="F274" s="113" t="s">
        <v>1344</v>
      </c>
      <c r="G274" s="113" t="b">
        <v>0</v>
      </c>
      <c r="H274" s="113" t="b">
        <v>0</v>
      </c>
      <c r="I274" s="113" t="b">
        <v>0</v>
      </c>
      <c r="J274" s="113" t="b">
        <v>0</v>
      </c>
      <c r="K274" s="113" t="b">
        <v>0</v>
      </c>
      <c r="L274" s="113" t="b">
        <v>0</v>
      </c>
    </row>
    <row r="275" spans="1:12" ht="15">
      <c r="A275" s="115" t="s">
        <v>455</v>
      </c>
      <c r="B275" s="113" t="s">
        <v>716</v>
      </c>
      <c r="C275" s="113">
        <v>2</v>
      </c>
      <c r="D275" s="117">
        <v>0.0004973027476266211</v>
      </c>
      <c r="E275" s="117">
        <v>2.5282022824789405</v>
      </c>
      <c r="F275" s="113" t="s">
        <v>1344</v>
      </c>
      <c r="G275" s="113" t="b">
        <v>0</v>
      </c>
      <c r="H275" s="113" t="b">
        <v>0</v>
      </c>
      <c r="I275" s="113" t="b">
        <v>0</v>
      </c>
      <c r="J275" s="113" t="b">
        <v>0</v>
      </c>
      <c r="K275" s="113" t="b">
        <v>0</v>
      </c>
      <c r="L275" s="113" t="b">
        <v>0</v>
      </c>
    </row>
    <row r="276" spans="1:12" ht="15">
      <c r="A276" s="115" t="s">
        <v>228</v>
      </c>
      <c r="B276" s="113" t="s">
        <v>228</v>
      </c>
      <c r="C276" s="113">
        <v>2</v>
      </c>
      <c r="D276" s="117">
        <v>0.0004973027476266211</v>
      </c>
      <c r="E276" s="117">
        <v>1.824433395261153</v>
      </c>
      <c r="F276" s="113" t="s">
        <v>1344</v>
      </c>
      <c r="G276" s="113" t="b">
        <v>0</v>
      </c>
      <c r="H276" s="113" t="b">
        <v>0</v>
      </c>
      <c r="I276" s="113" t="b">
        <v>0</v>
      </c>
      <c r="J276" s="113" t="b">
        <v>0</v>
      </c>
      <c r="K276" s="113" t="b">
        <v>0</v>
      </c>
      <c r="L276" s="113" t="b">
        <v>0</v>
      </c>
    </row>
    <row r="277" spans="1:12" ht="15">
      <c r="A277" s="115" t="s">
        <v>888</v>
      </c>
      <c r="B277" s="113" t="s">
        <v>586</v>
      </c>
      <c r="C277" s="113">
        <v>2</v>
      </c>
      <c r="D277" s="117">
        <v>0.0004973027476266211</v>
      </c>
      <c r="E277" s="117">
        <v>2.9084135241905464</v>
      </c>
      <c r="F277" s="113" t="s">
        <v>1344</v>
      </c>
      <c r="G277" s="113" t="b">
        <v>0</v>
      </c>
      <c r="H277" s="113" t="b">
        <v>0</v>
      </c>
      <c r="I277" s="113" t="b">
        <v>0</v>
      </c>
      <c r="J277" s="113" t="b">
        <v>0</v>
      </c>
      <c r="K277" s="113" t="b">
        <v>0</v>
      </c>
      <c r="L277" s="113" t="b">
        <v>0</v>
      </c>
    </row>
    <row r="278" spans="1:12" ht="15">
      <c r="A278" s="115" t="s">
        <v>586</v>
      </c>
      <c r="B278" s="113" t="s">
        <v>381</v>
      </c>
      <c r="C278" s="113">
        <v>2</v>
      </c>
      <c r="D278" s="117">
        <v>0.0004973027476266211</v>
      </c>
      <c r="E278" s="117">
        <v>2.023806942892616</v>
      </c>
      <c r="F278" s="113" t="s">
        <v>1344</v>
      </c>
      <c r="G278" s="113" t="b">
        <v>0</v>
      </c>
      <c r="H278" s="113" t="b">
        <v>0</v>
      </c>
      <c r="I278" s="113" t="b">
        <v>0</v>
      </c>
      <c r="J278" s="113" t="b">
        <v>1</v>
      </c>
      <c r="K278" s="113" t="b">
        <v>0</v>
      </c>
      <c r="L278" s="113" t="b">
        <v>0</v>
      </c>
    </row>
    <row r="279" spans="1:12" ht="15">
      <c r="A279" s="115" t="s">
        <v>386</v>
      </c>
      <c r="B279" s="113" t="s">
        <v>713</v>
      </c>
      <c r="C279" s="113">
        <v>2</v>
      </c>
      <c r="D279" s="117">
        <v>0.0004973027476266211</v>
      </c>
      <c r="E279" s="117">
        <v>2.1602254971843458</v>
      </c>
      <c r="F279" s="113" t="s">
        <v>1344</v>
      </c>
      <c r="G279" s="113" t="b">
        <v>0</v>
      </c>
      <c r="H279" s="113" t="b">
        <v>0</v>
      </c>
      <c r="I279" s="113" t="b">
        <v>0</v>
      </c>
      <c r="J279" s="113" t="b">
        <v>0</v>
      </c>
      <c r="K279" s="113" t="b">
        <v>0</v>
      </c>
      <c r="L279" s="113" t="b">
        <v>0</v>
      </c>
    </row>
    <row r="280" spans="1:12" ht="15">
      <c r="A280" s="115" t="s">
        <v>417</v>
      </c>
      <c r="B280" s="113" t="s">
        <v>397</v>
      </c>
      <c r="C280" s="113">
        <v>11</v>
      </c>
      <c r="D280" s="117">
        <v>0.002684180794589217</v>
      </c>
      <c r="E280" s="117">
        <v>1.8997100424387339</v>
      </c>
      <c r="F280" s="113" t="s">
        <v>342</v>
      </c>
      <c r="G280" s="113" t="b">
        <v>0</v>
      </c>
      <c r="H280" s="113" t="b">
        <v>0</v>
      </c>
      <c r="I280" s="113" t="b">
        <v>0</v>
      </c>
      <c r="J280" s="113" t="b">
        <v>0</v>
      </c>
      <c r="K280" s="113" t="b">
        <v>0</v>
      </c>
      <c r="L280" s="113" t="b">
        <v>0</v>
      </c>
    </row>
    <row r="281" spans="1:12" ht="15">
      <c r="A281" s="115" t="s">
        <v>380</v>
      </c>
      <c r="B281" s="113" t="s">
        <v>387</v>
      </c>
      <c r="C281" s="113">
        <v>10</v>
      </c>
      <c r="D281" s="117">
        <v>0.0024401643587174697</v>
      </c>
      <c r="E281" s="117">
        <v>1.6385615971699963</v>
      </c>
      <c r="F281" s="113" t="s">
        <v>342</v>
      </c>
      <c r="G281" s="113" t="b">
        <v>0</v>
      </c>
      <c r="H281" s="113" t="b">
        <v>0</v>
      </c>
      <c r="I281" s="113" t="b">
        <v>0</v>
      </c>
      <c r="J281" s="113" t="b">
        <v>0</v>
      </c>
      <c r="K281" s="113" t="b">
        <v>0</v>
      </c>
      <c r="L281" s="113" t="b">
        <v>0</v>
      </c>
    </row>
    <row r="282" spans="1:12" ht="15">
      <c r="A282" s="115" t="s">
        <v>456</v>
      </c>
      <c r="B282" s="113" t="s">
        <v>374</v>
      </c>
      <c r="C282" s="113">
        <v>8</v>
      </c>
      <c r="D282" s="117">
        <v>0.004483278726866084</v>
      </c>
      <c r="E282" s="117">
        <v>1.7635003337782962</v>
      </c>
      <c r="F282" s="113" t="s">
        <v>342</v>
      </c>
      <c r="G282" s="113" t="b">
        <v>0</v>
      </c>
      <c r="H282" s="113" t="b">
        <v>0</v>
      </c>
      <c r="I282" s="113" t="b">
        <v>0</v>
      </c>
      <c r="J282" s="113" t="b">
        <v>0</v>
      </c>
      <c r="K282" s="113" t="b">
        <v>0</v>
      </c>
      <c r="L282" s="113" t="b">
        <v>0</v>
      </c>
    </row>
    <row r="283" spans="1:12" ht="15">
      <c r="A283" s="115" t="s">
        <v>408</v>
      </c>
      <c r="B283" s="113" t="s">
        <v>445</v>
      </c>
      <c r="C283" s="113">
        <v>8</v>
      </c>
      <c r="D283" s="117">
        <v>0.002886302622547881</v>
      </c>
      <c r="E283" s="117">
        <v>2.038077994076989</v>
      </c>
      <c r="F283" s="113" t="s">
        <v>342</v>
      </c>
      <c r="G283" s="113" t="b">
        <v>0</v>
      </c>
      <c r="H283" s="113" t="b">
        <v>0</v>
      </c>
      <c r="I283" s="113" t="b">
        <v>0</v>
      </c>
      <c r="J283" s="113" t="b">
        <v>0</v>
      </c>
      <c r="K283" s="113" t="b">
        <v>0</v>
      </c>
      <c r="L283" s="113" t="b">
        <v>0</v>
      </c>
    </row>
    <row r="284" spans="1:12" ht="15">
      <c r="A284" s="115" t="s">
        <v>367</v>
      </c>
      <c r="B284" s="113" t="s">
        <v>366</v>
      </c>
      <c r="C284" s="113">
        <v>5</v>
      </c>
      <c r="D284" s="117">
        <v>0.001803939139092426</v>
      </c>
      <c r="E284" s="117">
        <v>1.7200146591142274</v>
      </c>
      <c r="F284" s="113" t="s">
        <v>342</v>
      </c>
      <c r="G284" s="113" t="b">
        <v>1</v>
      </c>
      <c r="H284" s="113" t="b">
        <v>0</v>
      </c>
      <c r="I284" s="113" t="b">
        <v>0</v>
      </c>
      <c r="J284" s="113" t="b">
        <v>0</v>
      </c>
      <c r="K284" s="113" t="b">
        <v>0</v>
      </c>
      <c r="L284" s="113" t="b">
        <v>0</v>
      </c>
    </row>
    <row r="285" spans="1:12" ht="15">
      <c r="A285" s="115" t="s">
        <v>367</v>
      </c>
      <c r="B285" s="113" t="s">
        <v>394</v>
      </c>
      <c r="C285" s="113">
        <v>4</v>
      </c>
      <c r="D285" s="117">
        <v>0.0014431513112739406</v>
      </c>
      <c r="E285" s="117">
        <v>1.7614073442724525</v>
      </c>
      <c r="F285" s="113" t="s">
        <v>342</v>
      </c>
      <c r="G285" s="113" t="b">
        <v>1</v>
      </c>
      <c r="H285" s="113" t="b">
        <v>0</v>
      </c>
      <c r="I285" s="113" t="b">
        <v>0</v>
      </c>
      <c r="J285" s="113" t="b">
        <v>0</v>
      </c>
      <c r="K285" s="113" t="b">
        <v>0</v>
      </c>
      <c r="L285" s="113" t="b">
        <v>0</v>
      </c>
    </row>
    <row r="286" spans="1:12" ht="15">
      <c r="A286" s="115" t="s">
        <v>364</v>
      </c>
      <c r="B286" s="113" t="s">
        <v>365</v>
      </c>
      <c r="C286" s="113">
        <v>4</v>
      </c>
      <c r="D286" s="117">
        <v>0.002241639363433042</v>
      </c>
      <c r="E286" s="117">
        <v>2.1763806922432702</v>
      </c>
      <c r="F286" s="113" t="s">
        <v>342</v>
      </c>
      <c r="G286" s="113" t="b">
        <v>0</v>
      </c>
      <c r="H286" s="113" t="b">
        <v>0</v>
      </c>
      <c r="I286" s="113" t="b">
        <v>0</v>
      </c>
      <c r="J286" s="113" t="b">
        <v>0</v>
      </c>
      <c r="K286" s="113" t="b">
        <v>0</v>
      </c>
      <c r="L286" s="113" t="b">
        <v>0</v>
      </c>
    </row>
    <row r="287" spans="1:12" ht="15">
      <c r="A287" s="115" t="s">
        <v>534</v>
      </c>
      <c r="B287" s="113" t="s">
        <v>703</v>
      </c>
      <c r="C287" s="113">
        <v>3</v>
      </c>
      <c r="D287" s="117">
        <v>0.0016812295225747814</v>
      </c>
      <c r="E287" s="117">
        <v>2.699259437523608</v>
      </c>
      <c r="F287" s="113" t="s">
        <v>342</v>
      </c>
      <c r="G287" s="113" t="b">
        <v>0</v>
      </c>
      <c r="H287" s="113" t="b">
        <v>0</v>
      </c>
      <c r="I287" s="113" t="b">
        <v>0</v>
      </c>
      <c r="J287" s="113" t="b">
        <v>0</v>
      </c>
      <c r="K287" s="113" t="b">
        <v>0</v>
      </c>
      <c r="L287" s="113" t="b">
        <v>0</v>
      </c>
    </row>
    <row r="288" spans="1:12" ht="15">
      <c r="A288" s="115" t="s">
        <v>524</v>
      </c>
      <c r="B288" s="113" t="s">
        <v>790</v>
      </c>
      <c r="C288" s="113">
        <v>3</v>
      </c>
      <c r="D288" s="117">
        <v>0.0010823634834554556</v>
      </c>
      <c r="E288" s="117">
        <v>2.398229441859627</v>
      </c>
      <c r="F288" s="113" t="s">
        <v>342</v>
      </c>
      <c r="G288" s="113" t="b">
        <v>0</v>
      </c>
      <c r="H288" s="113" t="b">
        <v>0</v>
      </c>
      <c r="I288" s="113" t="b">
        <v>0</v>
      </c>
      <c r="J288" s="113" t="b">
        <v>0</v>
      </c>
      <c r="K288" s="113" t="b">
        <v>0</v>
      </c>
      <c r="L288" s="113" t="b">
        <v>0</v>
      </c>
    </row>
    <row r="289" spans="1:12" ht="15">
      <c r="A289" s="115" t="s">
        <v>397</v>
      </c>
      <c r="B289" s="113" t="s">
        <v>380</v>
      </c>
      <c r="C289" s="113">
        <v>3</v>
      </c>
      <c r="D289" s="117">
        <v>0.0010823634834554556</v>
      </c>
      <c r="E289" s="117">
        <v>1.1069592834848019</v>
      </c>
      <c r="F289" s="113" t="s">
        <v>342</v>
      </c>
      <c r="G289" s="113" t="b">
        <v>0</v>
      </c>
      <c r="H289" s="113" t="b">
        <v>0</v>
      </c>
      <c r="I289" s="113" t="b">
        <v>0</v>
      </c>
      <c r="J289" s="113" t="b">
        <v>0</v>
      </c>
      <c r="K289" s="113" t="b">
        <v>0</v>
      </c>
      <c r="L289" s="113" t="b">
        <v>0</v>
      </c>
    </row>
    <row r="290" spans="1:12" ht="15">
      <c r="A290" s="115" t="s">
        <v>933</v>
      </c>
      <c r="B290" s="113" t="s">
        <v>367</v>
      </c>
      <c r="C290" s="113">
        <v>2</v>
      </c>
      <c r="D290" s="117">
        <v>0.001120819681716521</v>
      </c>
      <c r="E290" s="117">
        <v>2.0971994461956456</v>
      </c>
      <c r="F290" s="113" t="s">
        <v>342</v>
      </c>
      <c r="G290" s="113" t="b">
        <v>0</v>
      </c>
      <c r="H290" s="113" t="b">
        <v>0</v>
      </c>
      <c r="I290" s="113" t="b">
        <v>0</v>
      </c>
      <c r="J290" s="113" t="b">
        <v>1</v>
      </c>
      <c r="K290" s="113" t="b">
        <v>0</v>
      </c>
      <c r="L290" s="113" t="b">
        <v>0</v>
      </c>
    </row>
    <row r="291" spans="1:12" ht="15">
      <c r="A291" s="115" t="s">
        <v>402</v>
      </c>
      <c r="B291" s="113" t="s">
        <v>559</v>
      </c>
      <c r="C291" s="113">
        <v>2</v>
      </c>
      <c r="D291" s="117">
        <v>0.001120819681716521</v>
      </c>
      <c r="E291" s="117">
        <v>2.574320700915308</v>
      </c>
      <c r="F291" s="113" t="s">
        <v>342</v>
      </c>
      <c r="G291" s="113" t="b">
        <v>0</v>
      </c>
      <c r="H291" s="113" t="b">
        <v>0</v>
      </c>
      <c r="I291" s="113" t="b">
        <v>0</v>
      </c>
      <c r="J291" s="113" t="b">
        <v>0</v>
      </c>
      <c r="K291" s="113" t="b">
        <v>0</v>
      </c>
      <c r="L291" s="113" t="b">
        <v>0</v>
      </c>
    </row>
    <row r="292" spans="1:12" ht="15">
      <c r="A292" s="115" t="s">
        <v>402</v>
      </c>
      <c r="B292" s="113" t="s">
        <v>619</v>
      </c>
      <c r="C292" s="113">
        <v>2</v>
      </c>
      <c r="D292" s="117">
        <v>0.0007215756556369703</v>
      </c>
      <c r="E292" s="117">
        <v>2.574320700915308</v>
      </c>
      <c r="F292" s="113" t="s">
        <v>342</v>
      </c>
      <c r="G292" s="113" t="b">
        <v>0</v>
      </c>
      <c r="H292" s="113" t="b">
        <v>0</v>
      </c>
      <c r="I292" s="113" t="b">
        <v>0</v>
      </c>
      <c r="J292" s="113" t="b">
        <v>0</v>
      </c>
      <c r="K292" s="113" t="b">
        <v>0</v>
      </c>
      <c r="L292" s="113" t="b">
        <v>0</v>
      </c>
    </row>
    <row r="293" spans="1:12" ht="15">
      <c r="A293" s="115" t="s">
        <v>619</v>
      </c>
      <c r="B293" s="113" t="s">
        <v>426</v>
      </c>
      <c r="C293" s="113">
        <v>2</v>
      </c>
      <c r="D293" s="117">
        <v>0.0007215756556369703</v>
      </c>
      <c r="E293" s="117">
        <v>2.875350696579289</v>
      </c>
      <c r="F293" s="113" t="s">
        <v>342</v>
      </c>
      <c r="G293" s="113" t="b">
        <v>0</v>
      </c>
      <c r="H293" s="113" t="b">
        <v>0</v>
      </c>
      <c r="I293" s="113" t="b">
        <v>0</v>
      </c>
      <c r="J293" s="113" t="b">
        <v>0</v>
      </c>
      <c r="K293" s="113" t="b">
        <v>0</v>
      </c>
      <c r="L293" s="113" t="b">
        <v>0</v>
      </c>
    </row>
    <row r="294" spans="1:12" ht="15">
      <c r="A294" s="115" t="s">
        <v>383</v>
      </c>
      <c r="B294" s="113" t="s">
        <v>368</v>
      </c>
      <c r="C294" s="113">
        <v>2</v>
      </c>
      <c r="D294" s="117">
        <v>0.001120819681716521</v>
      </c>
      <c r="E294" s="117">
        <v>2.699259437523608</v>
      </c>
      <c r="F294" s="113" t="s">
        <v>342</v>
      </c>
      <c r="G294" s="113" t="b">
        <v>1</v>
      </c>
      <c r="H294" s="113" t="b">
        <v>0</v>
      </c>
      <c r="I294" s="113" t="b">
        <v>0</v>
      </c>
      <c r="J294" s="113" t="b">
        <v>0</v>
      </c>
      <c r="K294" s="113" t="b">
        <v>0</v>
      </c>
      <c r="L294" s="113" t="b">
        <v>0</v>
      </c>
    </row>
    <row r="295" spans="1:12" ht="15">
      <c r="A295" s="115" t="s">
        <v>375</v>
      </c>
      <c r="B295" s="113" t="s">
        <v>366</v>
      </c>
      <c r="C295" s="113">
        <v>2</v>
      </c>
      <c r="D295" s="117">
        <v>0.001120819681716521</v>
      </c>
      <c r="E295" s="117">
        <v>1.4817754933097018</v>
      </c>
      <c r="F295" s="113" t="s">
        <v>342</v>
      </c>
      <c r="G295" s="113" t="b">
        <v>1</v>
      </c>
      <c r="H295" s="113" t="b">
        <v>0</v>
      </c>
      <c r="I295" s="113" t="b">
        <v>0</v>
      </c>
      <c r="J295" s="113" t="b">
        <v>0</v>
      </c>
      <c r="K295" s="113" t="b">
        <v>0</v>
      </c>
      <c r="L295" s="113" t="b">
        <v>0</v>
      </c>
    </row>
    <row r="296" spans="1:12" ht="15">
      <c r="A296" s="115" t="s">
        <v>513</v>
      </c>
      <c r="B296" s="113" t="s">
        <v>375</v>
      </c>
      <c r="C296" s="113">
        <v>2</v>
      </c>
      <c r="D296" s="117">
        <v>0.001120819681716521</v>
      </c>
      <c r="E296" s="117">
        <v>1.824198174131908</v>
      </c>
      <c r="F296" s="113" t="s">
        <v>342</v>
      </c>
      <c r="G296" s="113" t="b">
        <v>0</v>
      </c>
      <c r="H296" s="113" t="b">
        <v>0</v>
      </c>
      <c r="I296" s="113" t="b">
        <v>0</v>
      </c>
      <c r="J296" s="113" t="b">
        <v>1</v>
      </c>
      <c r="K296" s="113" t="b">
        <v>0</v>
      </c>
      <c r="L296" s="113" t="b">
        <v>0</v>
      </c>
    </row>
    <row r="297" spans="1:12" ht="15">
      <c r="A297" s="115" t="s">
        <v>631</v>
      </c>
      <c r="B297" s="113" t="s">
        <v>968</v>
      </c>
      <c r="C297" s="113">
        <v>2</v>
      </c>
      <c r="D297" s="117">
        <v>0.001120819681716521</v>
      </c>
      <c r="E297" s="117">
        <v>2.699259437523608</v>
      </c>
      <c r="F297" s="113" t="s">
        <v>342</v>
      </c>
      <c r="G297" s="113" t="b">
        <v>0</v>
      </c>
      <c r="H297" s="113" t="b">
        <v>0</v>
      </c>
      <c r="I297" s="113" t="b">
        <v>0</v>
      </c>
      <c r="J297" s="113" t="b">
        <v>0</v>
      </c>
      <c r="K297" s="113" t="b">
        <v>0</v>
      </c>
      <c r="L297" s="113" t="b">
        <v>0</v>
      </c>
    </row>
    <row r="298" spans="1:12" ht="15">
      <c r="A298" s="115" t="s">
        <v>513</v>
      </c>
      <c r="B298" s="113" t="s">
        <v>456</v>
      </c>
      <c r="C298" s="113">
        <v>2</v>
      </c>
      <c r="D298" s="117">
        <v>0.001120819681716521</v>
      </c>
      <c r="E298" s="117">
        <v>1.8753506965792892</v>
      </c>
      <c r="F298" s="113" t="s">
        <v>342</v>
      </c>
      <c r="G298" s="113" t="b">
        <v>0</v>
      </c>
      <c r="H298" s="113" t="b">
        <v>0</v>
      </c>
      <c r="I298" s="113" t="b">
        <v>0</v>
      </c>
      <c r="J298" s="113" t="b">
        <v>0</v>
      </c>
      <c r="K298" s="113" t="b">
        <v>0</v>
      </c>
      <c r="L298" s="113" t="b">
        <v>0</v>
      </c>
    </row>
    <row r="299" spans="1:12" ht="15">
      <c r="A299" s="115" t="s">
        <v>374</v>
      </c>
      <c r="B299" s="113" t="s">
        <v>467</v>
      </c>
      <c r="C299" s="113">
        <v>2</v>
      </c>
      <c r="D299" s="117">
        <v>0.001120819681716521</v>
      </c>
      <c r="E299" s="117">
        <v>1.6385615971699963</v>
      </c>
      <c r="F299" s="113" t="s">
        <v>342</v>
      </c>
      <c r="G299" s="113" t="b">
        <v>0</v>
      </c>
      <c r="H299" s="113" t="b">
        <v>0</v>
      </c>
      <c r="I299" s="113" t="b">
        <v>0</v>
      </c>
      <c r="J299" s="113" t="b">
        <v>0</v>
      </c>
      <c r="K299" s="113" t="b">
        <v>0</v>
      </c>
      <c r="L299" s="113" t="b">
        <v>0</v>
      </c>
    </row>
    <row r="300" spans="1:12" ht="15">
      <c r="A300" s="115" t="s">
        <v>422</v>
      </c>
      <c r="B300" s="113" t="s">
        <v>770</v>
      </c>
      <c r="C300" s="113">
        <v>2</v>
      </c>
      <c r="D300" s="117">
        <v>0.0007215756556369703</v>
      </c>
      <c r="E300" s="117">
        <v>2.574320700915308</v>
      </c>
      <c r="F300" s="113" t="s">
        <v>342</v>
      </c>
      <c r="G300" s="113" t="b">
        <v>0</v>
      </c>
      <c r="H300" s="113" t="b">
        <v>0</v>
      </c>
      <c r="I300" s="113" t="b">
        <v>0</v>
      </c>
      <c r="J300" s="113" t="b">
        <v>0</v>
      </c>
      <c r="K300" s="113" t="b">
        <v>0</v>
      </c>
      <c r="L300" s="113" t="b">
        <v>0</v>
      </c>
    </row>
    <row r="301" spans="1:12" ht="15">
      <c r="A301" s="115" t="s">
        <v>972</v>
      </c>
      <c r="B301" s="113" t="s">
        <v>973</v>
      </c>
      <c r="C301" s="113">
        <v>2</v>
      </c>
      <c r="D301" s="117">
        <v>0.0007215756556369703</v>
      </c>
      <c r="E301" s="117">
        <v>2.875350696579289</v>
      </c>
      <c r="F301" s="113" t="s">
        <v>342</v>
      </c>
      <c r="G301" s="113" t="b">
        <v>0</v>
      </c>
      <c r="H301" s="113" t="b">
        <v>0</v>
      </c>
      <c r="I301" s="113" t="b">
        <v>0</v>
      </c>
      <c r="J301" s="113" t="b">
        <v>0</v>
      </c>
      <c r="K301" s="113" t="b">
        <v>0</v>
      </c>
      <c r="L301" s="113" t="b">
        <v>0</v>
      </c>
    </row>
    <row r="302" spans="1:12" ht="15">
      <c r="A302" s="115" t="s">
        <v>384</v>
      </c>
      <c r="B302" s="113" t="s">
        <v>976</v>
      </c>
      <c r="C302" s="113">
        <v>2</v>
      </c>
      <c r="D302" s="117">
        <v>0.001120819681716521</v>
      </c>
      <c r="E302" s="117">
        <v>2.4774106879072515</v>
      </c>
      <c r="F302" s="113" t="s">
        <v>342</v>
      </c>
      <c r="G302" s="113" t="b">
        <v>0</v>
      </c>
      <c r="H302" s="113" t="b">
        <v>0</v>
      </c>
      <c r="I302" s="113" t="b">
        <v>0</v>
      </c>
      <c r="J302" s="113" t="b">
        <v>0</v>
      </c>
      <c r="K302" s="113" t="b">
        <v>0</v>
      </c>
      <c r="L302" s="113" t="b">
        <v>0</v>
      </c>
    </row>
    <row r="303" spans="1:12" ht="15">
      <c r="A303" s="115" t="s">
        <v>470</v>
      </c>
      <c r="B303" s="113" t="s">
        <v>739</v>
      </c>
      <c r="C303" s="113">
        <v>2</v>
      </c>
      <c r="D303" s="117">
        <v>0.0007215756556369703</v>
      </c>
      <c r="E303" s="117">
        <v>2.699259437523608</v>
      </c>
      <c r="F303" s="113" t="s">
        <v>342</v>
      </c>
      <c r="G303" s="113" t="b">
        <v>0</v>
      </c>
      <c r="H303" s="113" t="b">
        <v>0</v>
      </c>
      <c r="I303" s="113" t="b">
        <v>0</v>
      </c>
      <c r="J303" s="113" t="b">
        <v>0</v>
      </c>
      <c r="K303" s="113" t="b">
        <v>0</v>
      </c>
      <c r="L303" s="113" t="b">
        <v>0</v>
      </c>
    </row>
    <row r="304" spans="1:12" ht="15">
      <c r="A304" s="115" t="s">
        <v>567</v>
      </c>
      <c r="B304" s="113" t="s">
        <v>568</v>
      </c>
      <c r="C304" s="113">
        <v>2</v>
      </c>
      <c r="D304" s="117">
        <v>0.001120819681716521</v>
      </c>
      <c r="E304" s="117">
        <v>2.30131942885157</v>
      </c>
      <c r="F304" s="113" t="s">
        <v>342</v>
      </c>
      <c r="G304" s="113" t="b">
        <v>0</v>
      </c>
      <c r="H304" s="113" t="b">
        <v>0</v>
      </c>
      <c r="I304" s="113" t="b">
        <v>0</v>
      </c>
      <c r="J304" s="113" t="b">
        <v>0</v>
      </c>
      <c r="K304" s="113" t="b">
        <v>0</v>
      </c>
      <c r="L304" s="113" t="b">
        <v>0</v>
      </c>
    </row>
    <row r="305" spans="1:12" ht="15">
      <c r="A305" s="115" t="s">
        <v>775</v>
      </c>
      <c r="B305" s="113" t="s">
        <v>980</v>
      </c>
      <c r="C305" s="113">
        <v>2</v>
      </c>
      <c r="D305" s="117">
        <v>0.0007215756556369703</v>
      </c>
      <c r="E305" s="117">
        <v>2.875350696579289</v>
      </c>
      <c r="F305" s="113" t="s">
        <v>342</v>
      </c>
      <c r="G305" s="113" t="b">
        <v>0</v>
      </c>
      <c r="H305" s="113" t="b">
        <v>0</v>
      </c>
      <c r="I305" s="113" t="b">
        <v>0</v>
      </c>
      <c r="J305" s="113" t="b">
        <v>0</v>
      </c>
      <c r="K305" s="113" t="b">
        <v>0</v>
      </c>
      <c r="L305" s="113" t="b">
        <v>0</v>
      </c>
    </row>
    <row r="306" spans="1:12" ht="15">
      <c r="A306" s="115" t="s">
        <v>401</v>
      </c>
      <c r="B306" s="113" t="s">
        <v>374</v>
      </c>
      <c r="C306" s="113">
        <v>2</v>
      </c>
      <c r="D306" s="117">
        <v>0.001120819681716521</v>
      </c>
      <c r="E306" s="117">
        <v>1.5136228605616964</v>
      </c>
      <c r="F306" s="113" t="s">
        <v>342</v>
      </c>
      <c r="G306" s="113" t="b">
        <v>0</v>
      </c>
      <c r="H306" s="113" t="b">
        <v>0</v>
      </c>
      <c r="I306" s="113" t="b">
        <v>0</v>
      </c>
      <c r="J306" s="113" t="b">
        <v>0</v>
      </c>
      <c r="K306" s="113" t="b">
        <v>0</v>
      </c>
      <c r="L306" s="113" t="b">
        <v>0</v>
      </c>
    </row>
    <row r="307" spans="1:12" ht="15">
      <c r="A307" s="115" t="s">
        <v>381</v>
      </c>
      <c r="B307" s="113" t="s">
        <v>367</v>
      </c>
      <c r="C307" s="113">
        <v>2</v>
      </c>
      <c r="D307" s="117">
        <v>0.001120819681716521</v>
      </c>
      <c r="E307" s="117">
        <v>1.3982294418596268</v>
      </c>
      <c r="F307" s="113" t="s">
        <v>342</v>
      </c>
      <c r="G307" s="113" t="b">
        <v>1</v>
      </c>
      <c r="H307" s="113" t="b">
        <v>0</v>
      </c>
      <c r="I307" s="113" t="b">
        <v>0</v>
      </c>
      <c r="J307" s="113" t="b">
        <v>1</v>
      </c>
      <c r="K307" s="113" t="b">
        <v>0</v>
      </c>
      <c r="L307" s="113" t="b">
        <v>0</v>
      </c>
    </row>
    <row r="308" spans="1:12" ht="15">
      <c r="A308" s="115" t="s">
        <v>425</v>
      </c>
      <c r="B308" s="113" t="s">
        <v>391</v>
      </c>
      <c r="C308" s="113">
        <v>2</v>
      </c>
      <c r="D308" s="117">
        <v>0.001120819681716521</v>
      </c>
      <c r="E308" s="117">
        <v>2.0971994461956456</v>
      </c>
      <c r="F308" s="113" t="s">
        <v>342</v>
      </c>
      <c r="G308" s="113" t="b">
        <v>0</v>
      </c>
      <c r="H308" s="113" t="b">
        <v>0</v>
      </c>
      <c r="I308" s="113" t="b">
        <v>0</v>
      </c>
      <c r="J308" s="113" t="b">
        <v>0</v>
      </c>
      <c r="K308" s="113" t="b">
        <v>0</v>
      </c>
      <c r="L308" s="113" t="b">
        <v>0</v>
      </c>
    </row>
    <row r="309" spans="1:12" ht="15">
      <c r="A309" s="115" t="s">
        <v>888</v>
      </c>
      <c r="B309" s="113" t="s">
        <v>586</v>
      </c>
      <c r="C309" s="113">
        <v>2</v>
      </c>
      <c r="D309" s="117">
        <v>0.001120819681716521</v>
      </c>
      <c r="E309" s="117">
        <v>2.699259437523608</v>
      </c>
      <c r="F309" s="113" t="s">
        <v>342</v>
      </c>
      <c r="G309" s="113" t="b">
        <v>0</v>
      </c>
      <c r="H309" s="113" t="b">
        <v>0</v>
      </c>
      <c r="I309" s="113" t="b">
        <v>0</v>
      </c>
      <c r="J309" s="113" t="b">
        <v>0</v>
      </c>
      <c r="K309" s="113" t="b">
        <v>0</v>
      </c>
      <c r="L309" s="113" t="b">
        <v>0</v>
      </c>
    </row>
    <row r="310" spans="1:12" ht="15">
      <c r="A310" s="115" t="s">
        <v>586</v>
      </c>
      <c r="B310" s="113" t="s">
        <v>381</v>
      </c>
      <c r="C310" s="113">
        <v>2</v>
      </c>
      <c r="D310" s="117">
        <v>0.001120819681716521</v>
      </c>
      <c r="E310" s="117">
        <v>2.0002894331875893</v>
      </c>
      <c r="F310" s="113" t="s">
        <v>342</v>
      </c>
      <c r="G310" s="113" t="b">
        <v>0</v>
      </c>
      <c r="H310" s="113" t="b">
        <v>0</v>
      </c>
      <c r="I310" s="113" t="b">
        <v>0</v>
      </c>
      <c r="J310" s="113" t="b">
        <v>1</v>
      </c>
      <c r="K310" s="113" t="b">
        <v>0</v>
      </c>
      <c r="L310" s="113" t="b">
        <v>0</v>
      </c>
    </row>
    <row r="311" spans="1:12" ht="15">
      <c r="A311" s="115" t="s">
        <v>386</v>
      </c>
      <c r="B311" s="113" t="s">
        <v>713</v>
      </c>
      <c r="C311" s="113">
        <v>2</v>
      </c>
      <c r="D311" s="117">
        <v>0.001120819681716521</v>
      </c>
      <c r="E311" s="117">
        <v>2.046046923748264</v>
      </c>
      <c r="F311" s="113" t="s">
        <v>342</v>
      </c>
      <c r="G311" s="113" t="b">
        <v>0</v>
      </c>
      <c r="H311" s="113" t="b">
        <v>0</v>
      </c>
      <c r="I311" s="113" t="b">
        <v>0</v>
      </c>
      <c r="J311" s="113" t="b">
        <v>0</v>
      </c>
      <c r="K311" s="113" t="b">
        <v>0</v>
      </c>
      <c r="L311" s="113" t="b">
        <v>0</v>
      </c>
    </row>
    <row r="312" spans="1:12" ht="15">
      <c r="A312" s="115" t="s">
        <v>893</v>
      </c>
      <c r="B312" s="113" t="s">
        <v>601</v>
      </c>
      <c r="C312" s="113">
        <v>2</v>
      </c>
      <c r="D312" s="117">
        <v>0.001120819681716521</v>
      </c>
      <c r="E312" s="117">
        <v>2.5231681784679267</v>
      </c>
      <c r="F312" s="113" t="s">
        <v>342</v>
      </c>
      <c r="G312" s="113" t="b">
        <v>0</v>
      </c>
      <c r="H312" s="113" t="b">
        <v>0</v>
      </c>
      <c r="I312" s="113" t="b">
        <v>0</v>
      </c>
      <c r="J312" s="113" t="b">
        <v>0</v>
      </c>
      <c r="K312" s="113" t="b">
        <v>0</v>
      </c>
      <c r="L312" s="113" t="b">
        <v>0</v>
      </c>
    </row>
    <row r="313" spans="1:12" ht="15">
      <c r="A313" s="115" t="s">
        <v>601</v>
      </c>
      <c r="B313" s="113" t="s">
        <v>365</v>
      </c>
      <c r="C313" s="113">
        <v>2</v>
      </c>
      <c r="D313" s="117">
        <v>0.001120819681716521</v>
      </c>
      <c r="E313" s="117">
        <v>2.0971994461956456</v>
      </c>
      <c r="F313" s="113" t="s">
        <v>342</v>
      </c>
      <c r="G313" s="113" t="b">
        <v>0</v>
      </c>
      <c r="H313" s="113" t="b">
        <v>0</v>
      </c>
      <c r="I313" s="113" t="b">
        <v>0</v>
      </c>
      <c r="J313" s="113" t="b">
        <v>0</v>
      </c>
      <c r="K313" s="113" t="b">
        <v>0</v>
      </c>
      <c r="L313" s="113" t="b">
        <v>0</v>
      </c>
    </row>
    <row r="314" spans="1:12" ht="15">
      <c r="A314" s="115" t="s">
        <v>1015</v>
      </c>
      <c r="B314" s="113" t="s">
        <v>577</v>
      </c>
      <c r="C314" s="113">
        <v>2</v>
      </c>
      <c r="D314" s="117">
        <v>0.0007215756556369703</v>
      </c>
      <c r="E314" s="117">
        <v>2.4774106879072515</v>
      </c>
      <c r="F314" s="113" t="s">
        <v>342</v>
      </c>
      <c r="G314" s="113" t="b">
        <v>0</v>
      </c>
      <c r="H314" s="113" t="b">
        <v>0</v>
      </c>
      <c r="I314" s="113" t="b">
        <v>0</v>
      </c>
      <c r="J314" s="113" t="b">
        <v>0</v>
      </c>
      <c r="K314" s="113" t="b">
        <v>0</v>
      </c>
      <c r="L314" s="113" t="b">
        <v>0</v>
      </c>
    </row>
    <row r="315" spans="1:12" ht="15">
      <c r="A315" s="115" t="s">
        <v>575</v>
      </c>
      <c r="B315" s="113" t="s">
        <v>417</v>
      </c>
      <c r="C315" s="113">
        <v>2</v>
      </c>
      <c r="D315" s="117">
        <v>0.0007215756556369703</v>
      </c>
      <c r="E315" s="117">
        <v>1.6992594375236079</v>
      </c>
      <c r="F315" s="113" t="s">
        <v>342</v>
      </c>
      <c r="G315" s="113" t="b">
        <v>0</v>
      </c>
      <c r="H315" s="113" t="b">
        <v>0</v>
      </c>
      <c r="I315" s="113" t="b">
        <v>0</v>
      </c>
      <c r="J315" s="113" t="b">
        <v>0</v>
      </c>
      <c r="K315" s="113" t="b">
        <v>0</v>
      </c>
      <c r="L315" s="113" t="b">
        <v>0</v>
      </c>
    </row>
    <row r="316" spans="1:12" ht="15">
      <c r="A316" s="115" t="s">
        <v>380</v>
      </c>
      <c r="B316" s="113" t="s">
        <v>578</v>
      </c>
      <c r="C316" s="113">
        <v>2</v>
      </c>
      <c r="D316" s="117">
        <v>0.0007215756556369703</v>
      </c>
      <c r="E316" s="117">
        <v>1.41671284755364</v>
      </c>
      <c r="F316" s="113" t="s">
        <v>342</v>
      </c>
      <c r="G316" s="113" t="b">
        <v>0</v>
      </c>
      <c r="H316" s="113" t="b">
        <v>0</v>
      </c>
      <c r="I316" s="113" t="b">
        <v>0</v>
      </c>
      <c r="J316" s="113" t="b">
        <v>0</v>
      </c>
      <c r="K316" s="113" t="b">
        <v>0</v>
      </c>
      <c r="L316" s="113" t="b">
        <v>0</v>
      </c>
    </row>
    <row r="317" spans="1:12" ht="15">
      <c r="A317" s="115" t="s">
        <v>1023</v>
      </c>
      <c r="B317" s="113" t="s">
        <v>409</v>
      </c>
      <c r="C317" s="113">
        <v>2</v>
      </c>
      <c r="D317" s="117">
        <v>0.0007215756556369703</v>
      </c>
      <c r="E317" s="117">
        <v>2.3312826522290138</v>
      </c>
      <c r="F317" s="113" t="s">
        <v>342</v>
      </c>
      <c r="G317" s="113" t="b">
        <v>0</v>
      </c>
      <c r="H317" s="113" t="b">
        <v>0</v>
      </c>
      <c r="I317" s="113" t="b">
        <v>0</v>
      </c>
      <c r="J317" s="113" t="b">
        <v>0</v>
      </c>
      <c r="K317" s="113" t="b">
        <v>0</v>
      </c>
      <c r="L317" s="113" t="b">
        <v>0</v>
      </c>
    </row>
    <row r="318" spans="1:12" ht="15">
      <c r="A318" s="115" t="s">
        <v>649</v>
      </c>
      <c r="B318" s="113" t="s">
        <v>380</v>
      </c>
      <c r="C318" s="113">
        <v>2</v>
      </c>
      <c r="D318" s="117">
        <v>0.001120819681716521</v>
      </c>
      <c r="E318" s="117">
        <v>1.532928015757083</v>
      </c>
      <c r="F318" s="113" t="s">
        <v>342</v>
      </c>
      <c r="G318" s="113" t="b">
        <v>0</v>
      </c>
      <c r="H318" s="113" t="b">
        <v>0</v>
      </c>
      <c r="I318" s="113" t="b">
        <v>0</v>
      </c>
      <c r="J318" s="113" t="b">
        <v>0</v>
      </c>
      <c r="K318" s="113" t="b">
        <v>0</v>
      </c>
      <c r="L318" s="113" t="b">
        <v>0</v>
      </c>
    </row>
    <row r="319" spans="1:12" ht="15">
      <c r="A319" s="115" t="s">
        <v>575</v>
      </c>
      <c r="B319" s="113" t="s">
        <v>397</v>
      </c>
      <c r="C319" s="113">
        <v>2</v>
      </c>
      <c r="D319" s="117">
        <v>0.001120819681716521</v>
      </c>
      <c r="E319" s="117">
        <v>1.574320700915308</v>
      </c>
      <c r="F319" s="113" t="s">
        <v>342</v>
      </c>
      <c r="G319" s="113" t="b">
        <v>0</v>
      </c>
      <c r="H319" s="113" t="b">
        <v>0</v>
      </c>
      <c r="I319" s="113" t="b">
        <v>0</v>
      </c>
      <c r="J319" s="113" t="b">
        <v>0</v>
      </c>
      <c r="K319" s="113" t="b">
        <v>0</v>
      </c>
      <c r="L319" s="113" t="b">
        <v>0</v>
      </c>
    </row>
    <row r="320" spans="1:12" ht="15">
      <c r="A320" s="115" t="s">
        <v>387</v>
      </c>
      <c r="B320" s="113" t="s">
        <v>407</v>
      </c>
      <c r="C320" s="113">
        <v>2</v>
      </c>
      <c r="D320" s="117">
        <v>0.001120819681716521</v>
      </c>
      <c r="E320" s="117">
        <v>1.1551913931733324</v>
      </c>
      <c r="F320" s="113" t="s">
        <v>342</v>
      </c>
      <c r="G320" s="113" t="b">
        <v>0</v>
      </c>
      <c r="H320" s="113" t="b">
        <v>0</v>
      </c>
      <c r="I320" s="113" t="b">
        <v>0</v>
      </c>
      <c r="J320" s="113" t="b">
        <v>0</v>
      </c>
      <c r="K320" s="113" t="b">
        <v>0</v>
      </c>
      <c r="L320" s="113" t="b">
        <v>0</v>
      </c>
    </row>
    <row r="321" spans="1:12" ht="15">
      <c r="A321" s="115" t="s">
        <v>397</v>
      </c>
      <c r="B321" s="113" t="s">
        <v>1019</v>
      </c>
      <c r="C321" s="113">
        <v>2</v>
      </c>
      <c r="D321" s="117">
        <v>0.001120819681716521</v>
      </c>
      <c r="E321" s="117">
        <v>1.9722607095873457</v>
      </c>
      <c r="F321" s="113" t="s">
        <v>342</v>
      </c>
      <c r="G321" s="113" t="b">
        <v>0</v>
      </c>
      <c r="H321" s="113" t="b">
        <v>0</v>
      </c>
      <c r="I321" s="113" t="b">
        <v>0</v>
      </c>
      <c r="J321" s="113" t="b">
        <v>0</v>
      </c>
      <c r="K321" s="113" t="b">
        <v>0</v>
      </c>
      <c r="L321" s="113" t="b">
        <v>0</v>
      </c>
    </row>
    <row r="322" spans="1:12" ht="15">
      <c r="A322" s="115" t="s">
        <v>981</v>
      </c>
      <c r="B322" s="113" t="s">
        <v>982</v>
      </c>
      <c r="C322" s="113">
        <v>2</v>
      </c>
      <c r="D322" s="117">
        <v>0.001120819681716521</v>
      </c>
      <c r="E322" s="117">
        <v>2.875350696579289</v>
      </c>
      <c r="F322" s="113" t="s">
        <v>342</v>
      </c>
      <c r="G322" s="113" t="b">
        <v>0</v>
      </c>
      <c r="H322" s="113" t="b">
        <v>0</v>
      </c>
      <c r="I322" s="113" t="b">
        <v>0</v>
      </c>
      <c r="J322" s="113" t="b">
        <v>0</v>
      </c>
      <c r="K322" s="113" t="b">
        <v>0</v>
      </c>
      <c r="L322" s="113" t="b">
        <v>0</v>
      </c>
    </row>
    <row r="323" spans="1:12" ht="15">
      <c r="A323" s="115" t="s">
        <v>639</v>
      </c>
      <c r="B323" s="113" t="s">
        <v>409</v>
      </c>
      <c r="C323" s="113">
        <v>2</v>
      </c>
      <c r="D323" s="117">
        <v>0.001120819681716521</v>
      </c>
      <c r="E323" s="117">
        <v>2.0302526565650325</v>
      </c>
      <c r="F323" s="113" t="s">
        <v>342</v>
      </c>
      <c r="G323" s="113" t="b">
        <v>0</v>
      </c>
      <c r="H323" s="113" t="b">
        <v>0</v>
      </c>
      <c r="I323" s="113" t="b">
        <v>0</v>
      </c>
      <c r="J323" s="113" t="b">
        <v>0</v>
      </c>
      <c r="K323" s="113" t="b">
        <v>0</v>
      </c>
      <c r="L323" s="113" t="b">
        <v>0</v>
      </c>
    </row>
    <row r="324" spans="1:12" ht="15">
      <c r="A324" s="115" t="s">
        <v>472</v>
      </c>
      <c r="B324" s="113" t="s">
        <v>778</v>
      </c>
      <c r="C324" s="113">
        <v>2</v>
      </c>
      <c r="D324" s="117">
        <v>0.001120819681716521</v>
      </c>
      <c r="E324" s="117">
        <v>2.398229441859627</v>
      </c>
      <c r="F324" s="113" t="s">
        <v>342</v>
      </c>
      <c r="G324" s="113" t="b">
        <v>0</v>
      </c>
      <c r="H324" s="113" t="b">
        <v>0</v>
      </c>
      <c r="I324" s="113" t="b">
        <v>0</v>
      </c>
      <c r="J324" s="113" t="b">
        <v>0</v>
      </c>
      <c r="K324" s="113" t="b">
        <v>0</v>
      </c>
      <c r="L324" s="113" t="b">
        <v>0</v>
      </c>
    </row>
    <row r="325" spans="1:12" ht="15">
      <c r="A325" s="115" t="s">
        <v>364</v>
      </c>
      <c r="B325" s="113" t="s">
        <v>365</v>
      </c>
      <c r="C325" s="113">
        <v>28</v>
      </c>
      <c r="D325" s="117">
        <v>0</v>
      </c>
      <c r="E325" s="117">
        <v>1.7226869855776688</v>
      </c>
      <c r="F325" s="113" t="s">
        <v>343</v>
      </c>
      <c r="G325" s="113" t="b">
        <v>0</v>
      </c>
      <c r="H325" s="113" t="b">
        <v>0</v>
      </c>
      <c r="I325" s="113" t="b">
        <v>0</v>
      </c>
      <c r="J325" s="113" t="b">
        <v>0</v>
      </c>
      <c r="K325" s="113" t="b">
        <v>0</v>
      </c>
      <c r="L325" s="113" t="b">
        <v>0</v>
      </c>
    </row>
    <row r="326" spans="1:12" ht="15">
      <c r="A326" s="115" t="s">
        <v>383</v>
      </c>
      <c r="B326" s="113" t="s">
        <v>368</v>
      </c>
      <c r="C326" s="113">
        <v>16</v>
      </c>
      <c r="D326" s="117">
        <v>0.0012152095961901514</v>
      </c>
      <c r="E326" s="117">
        <v>1.6195180166225973</v>
      </c>
      <c r="F326" s="113" t="s">
        <v>343</v>
      </c>
      <c r="G326" s="113" t="b">
        <v>1</v>
      </c>
      <c r="H326" s="113" t="b">
        <v>0</v>
      </c>
      <c r="I326" s="113" t="b">
        <v>0</v>
      </c>
      <c r="J326" s="113" t="b">
        <v>0</v>
      </c>
      <c r="K326" s="113" t="b">
        <v>0</v>
      </c>
      <c r="L326" s="113" t="b">
        <v>0</v>
      </c>
    </row>
    <row r="327" spans="1:12" ht="15">
      <c r="A327" s="115" t="s">
        <v>372</v>
      </c>
      <c r="B327" s="113" t="s">
        <v>364</v>
      </c>
      <c r="C327" s="113">
        <v>8</v>
      </c>
      <c r="D327" s="117">
        <v>0.0014639756628035561</v>
      </c>
      <c r="E327" s="117">
        <v>1.3035576778356932</v>
      </c>
      <c r="F327" s="113" t="s">
        <v>343</v>
      </c>
      <c r="G327" s="113" t="b">
        <v>0</v>
      </c>
      <c r="H327" s="113" t="b">
        <v>0</v>
      </c>
      <c r="I327" s="113" t="b">
        <v>0</v>
      </c>
      <c r="J327" s="113" t="b">
        <v>0</v>
      </c>
      <c r="K327" s="113" t="b">
        <v>0</v>
      </c>
      <c r="L327" s="113" t="b">
        <v>0</v>
      </c>
    </row>
    <row r="328" spans="1:12" ht="15">
      <c r="A328" s="115" t="s">
        <v>451</v>
      </c>
      <c r="B328" s="113" t="s">
        <v>434</v>
      </c>
      <c r="C328" s="113">
        <v>7</v>
      </c>
      <c r="D328" s="117">
        <v>0.0005316541983331912</v>
      </c>
      <c r="E328" s="117">
        <v>2.3689506393976845</v>
      </c>
      <c r="F328" s="113" t="s">
        <v>343</v>
      </c>
      <c r="G328" s="113" t="b">
        <v>0</v>
      </c>
      <c r="H328" s="113" t="b">
        <v>0</v>
      </c>
      <c r="I328" s="113" t="b">
        <v>0</v>
      </c>
      <c r="J328" s="113" t="b">
        <v>0</v>
      </c>
      <c r="K328" s="113" t="b">
        <v>0</v>
      </c>
      <c r="L328" s="113" t="b">
        <v>0</v>
      </c>
    </row>
    <row r="329" spans="1:12" ht="15">
      <c r="A329" s="115" t="s">
        <v>536</v>
      </c>
      <c r="B329" s="113" t="s">
        <v>389</v>
      </c>
      <c r="C329" s="113">
        <v>5</v>
      </c>
      <c r="D329" s="117">
        <v>0.0012947377880616446</v>
      </c>
      <c r="E329" s="117">
        <v>1.8795949282610105</v>
      </c>
      <c r="F329" s="113" t="s">
        <v>343</v>
      </c>
      <c r="G329" s="113" t="b">
        <v>0</v>
      </c>
      <c r="H329" s="113" t="b">
        <v>0</v>
      </c>
      <c r="I329" s="113" t="b">
        <v>0</v>
      </c>
      <c r="J329" s="113" t="b">
        <v>0</v>
      </c>
      <c r="K329" s="113" t="b">
        <v>0</v>
      </c>
      <c r="L329" s="113" t="b">
        <v>0</v>
      </c>
    </row>
    <row r="330" spans="1:12" ht="15">
      <c r="A330" s="115" t="s">
        <v>368</v>
      </c>
      <c r="B330" s="113" t="s">
        <v>364</v>
      </c>
      <c r="C330" s="113">
        <v>5</v>
      </c>
      <c r="D330" s="117">
        <v>0.0006204254791973398</v>
      </c>
      <c r="E330" s="117">
        <v>0.8534552658466926</v>
      </c>
      <c r="F330" s="113" t="s">
        <v>343</v>
      </c>
      <c r="G330" s="113" t="b">
        <v>0</v>
      </c>
      <c r="H330" s="113" t="b">
        <v>0</v>
      </c>
      <c r="I330" s="113" t="b">
        <v>0</v>
      </c>
      <c r="J330" s="113" t="b">
        <v>0</v>
      </c>
      <c r="K330" s="113" t="b">
        <v>0</v>
      </c>
      <c r="L330" s="113" t="b">
        <v>0</v>
      </c>
    </row>
    <row r="331" spans="1:12" ht="15">
      <c r="A331" s="115" t="s">
        <v>377</v>
      </c>
      <c r="B331" s="113" t="s">
        <v>419</v>
      </c>
      <c r="C331" s="113">
        <v>5</v>
      </c>
      <c r="D331" s="117">
        <v>0.0009149847892522225</v>
      </c>
      <c r="E331" s="117">
        <v>2.16483065674176</v>
      </c>
      <c r="F331" s="113" t="s">
        <v>343</v>
      </c>
      <c r="G331" s="113" t="b">
        <v>0</v>
      </c>
      <c r="H331" s="113" t="b">
        <v>0</v>
      </c>
      <c r="I331" s="113" t="b">
        <v>0</v>
      </c>
      <c r="J331" s="113" t="b">
        <v>0</v>
      </c>
      <c r="K331" s="113" t="b">
        <v>0</v>
      </c>
      <c r="L331" s="113" t="b">
        <v>0</v>
      </c>
    </row>
    <row r="332" spans="1:12" ht="15">
      <c r="A332" s="115" t="s">
        <v>544</v>
      </c>
      <c r="B332" s="113" t="s">
        <v>388</v>
      </c>
      <c r="C332" s="113">
        <v>5</v>
      </c>
      <c r="D332" s="117">
        <v>0.001829969578504445</v>
      </c>
      <c r="E332" s="117">
        <v>1.8795949282610105</v>
      </c>
      <c r="F332" s="113" t="s">
        <v>343</v>
      </c>
      <c r="G332" s="113" t="b">
        <v>0</v>
      </c>
      <c r="H332" s="113" t="b">
        <v>0</v>
      </c>
      <c r="I332" s="113" t="b">
        <v>0</v>
      </c>
      <c r="J332" s="113" t="b">
        <v>0</v>
      </c>
      <c r="K332" s="113" t="b">
        <v>0</v>
      </c>
      <c r="L332" s="113" t="b">
        <v>0</v>
      </c>
    </row>
    <row r="333" spans="1:12" ht="15">
      <c r="A333" s="115" t="s">
        <v>479</v>
      </c>
      <c r="B333" s="113" t="s">
        <v>388</v>
      </c>
      <c r="C333" s="113">
        <v>5</v>
      </c>
      <c r="D333" s="117">
        <v>0.001829969578504445</v>
      </c>
      <c r="E333" s="117">
        <v>1.8795949282610105</v>
      </c>
      <c r="F333" s="113" t="s">
        <v>343</v>
      </c>
      <c r="G333" s="113" t="b">
        <v>0</v>
      </c>
      <c r="H333" s="113" t="b">
        <v>0</v>
      </c>
      <c r="I333" s="113" t="b">
        <v>0</v>
      </c>
      <c r="J333" s="113" t="b">
        <v>0</v>
      </c>
      <c r="K333" s="113" t="b">
        <v>0</v>
      </c>
      <c r="L333" s="113" t="b">
        <v>0</v>
      </c>
    </row>
    <row r="334" spans="1:12" ht="15">
      <c r="A334" s="115" t="s">
        <v>365</v>
      </c>
      <c r="B334" s="113" t="s">
        <v>543</v>
      </c>
      <c r="C334" s="113">
        <v>4</v>
      </c>
      <c r="D334" s="117">
        <v>0.0014639756628035561</v>
      </c>
      <c r="E334" s="117">
        <v>1.590799389014041</v>
      </c>
      <c r="F334" s="113" t="s">
        <v>343</v>
      </c>
      <c r="G334" s="113" t="b">
        <v>0</v>
      </c>
      <c r="H334" s="113" t="b">
        <v>0</v>
      </c>
      <c r="I334" s="113" t="b">
        <v>0</v>
      </c>
      <c r="J334" s="113" t="b">
        <v>0</v>
      </c>
      <c r="K334" s="113" t="b">
        <v>0</v>
      </c>
      <c r="L334" s="113" t="b">
        <v>0</v>
      </c>
    </row>
    <row r="335" spans="1:12" ht="15">
      <c r="A335" s="115" t="s">
        <v>463</v>
      </c>
      <c r="B335" s="113" t="s">
        <v>536</v>
      </c>
      <c r="C335" s="113">
        <v>3</v>
      </c>
      <c r="D335" s="117">
        <v>0.0010979817471026669</v>
      </c>
      <c r="E335" s="117">
        <v>2.2140486794119414</v>
      </c>
      <c r="F335" s="113" t="s">
        <v>343</v>
      </c>
      <c r="G335" s="113" t="b">
        <v>0</v>
      </c>
      <c r="H335" s="113" t="b">
        <v>0</v>
      </c>
      <c r="I335" s="113" t="b">
        <v>0</v>
      </c>
      <c r="J335" s="113" t="b">
        <v>0</v>
      </c>
      <c r="K335" s="113" t="b">
        <v>0</v>
      </c>
      <c r="L335" s="113" t="b">
        <v>0</v>
      </c>
    </row>
    <row r="336" spans="1:12" ht="15">
      <c r="A336" s="115" t="s">
        <v>402</v>
      </c>
      <c r="B336" s="113" t="s">
        <v>869</v>
      </c>
      <c r="C336" s="113">
        <v>3</v>
      </c>
      <c r="D336" s="117">
        <v>0.0007768426728369868</v>
      </c>
      <c r="E336" s="117">
        <v>2.611988688083979</v>
      </c>
      <c r="F336" s="113" t="s">
        <v>343</v>
      </c>
      <c r="G336" s="113" t="b">
        <v>0</v>
      </c>
      <c r="H336" s="113" t="b">
        <v>0</v>
      </c>
      <c r="I336" s="113" t="b">
        <v>0</v>
      </c>
      <c r="J336" s="113" t="b">
        <v>0</v>
      </c>
      <c r="K336" s="113" t="b">
        <v>0</v>
      </c>
      <c r="L336" s="113" t="b">
        <v>0</v>
      </c>
    </row>
    <row r="337" spans="1:12" ht="15">
      <c r="A337" s="115" t="s">
        <v>869</v>
      </c>
      <c r="B337" s="113" t="s">
        <v>870</v>
      </c>
      <c r="C337" s="113">
        <v>3</v>
      </c>
      <c r="D337" s="117">
        <v>0.0007768426728369868</v>
      </c>
      <c r="E337" s="117">
        <v>2.736927424692279</v>
      </c>
      <c r="F337" s="113" t="s">
        <v>343</v>
      </c>
      <c r="G337" s="113" t="b">
        <v>0</v>
      </c>
      <c r="H337" s="113" t="b">
        <v>0</v>
      </c>
      <c r="I337" s="113" t="b">
        <v>0</v>
      </c>
      <c r="J337" s="113" t="b">
        <v>0</v>
      </c>
      <c r="K337" s="113" t="b">
        <v>0</v>
      </c>
      <c r="L337" s="113" t="b">
        <v>0</v>
      </c>
    </row>
    <row r="338" spans="1:12" ht="15">
      <c r="A338" s="115" t="s">
        <v>667</v>
      </c>
      <c r="B338" s="113" t="s">
        <v>389</v>
      </c>
      <c r="C338" s="113">
        <v>3</v>
      </c>
      <c r="D338" s="117">
        <v>0.0010979817471026669</v>
      </c>
      <c r="E338" s="117">
        <v>1.8338374377003355</v>
      </c>
      <c r="F338" s="113" t="s">
        <v>343</v>
      </c>
      <c r="G338" s="113" t="b">
        <v>0</v>
      </c>
      <c r="H338" s="113" t="b">
        <v>0</v>
      </c>
      <c r="I338" s="113" t="b">
        <v>0</v>
      </c>
      <c r="J338" s="113" t="b">
        <v>0</v>
      </c>
      <c r="K338" s="113" t="b">
        <v>0</v>
      </c>
      <c r="L338" s="113" t="b">
        <v>0</v>
      </c>
    </row>
    <row r="339" spans="1:12" ht="15">
      <c r="A339" s="115" t="s">
        <v>371</v>
      </c>
      <c r="B339" s="113" t="s">
        <v>647</v>
      </c>
      <c r="C339" s="113">
        <v>3</v>
      </c>
      <c r="D339" s="117">
        <v>0.0010979817471026669</v>
      </c>
      <c r="E339" s="117">
        <v>1.9835997580336675</v>
      </c>
      <c r="F339" s="113" t="s">
        <v>343</v>
      </c>
      <c r="G339" s="113" t="b">
        <v>0</v>
      </c>
      <c r="H339" s="113" t="b">
        <v>0</v>
      </c>
      <c r="I339" s="113" t="b">
        <v>0</v>
      </c>
      <c r="J339" s="113" t="b">
        <v>0</v>
      </c>
      <c r="K339" s="113" t="b">
        <v>0</v>
      </c>
      <c r="L339" s="113" t="b">
        <v>0</v>
      </c>
    </row>
    <row r="340" spans="1:12" ht="15">
      <c r="A340" s="115" t="s">
        <v>378</v>
      </c>
      <c r="B340" s="113" t="s">
        <v>424</v>
      </c>
      <c r="C340" s="113">
        <v>3</v>
      </c>
      <c r="D340" s="117">
        <v>0.0016469726206540002</v>
      </c>
      <c r="E340" s="117">
        <v>1.6999438584391091</v>
      </c>
      <c r="F340" s="113" t="s">
        <v>343</v>
      </c>
      <c r="G340" s="113" t="b">
        <v>0</v>
      </c>
      <c r="H340" s="113" t="b">
        <v>0</v>
      </c>
      <c r="I340" s="113" t="b">
        <v>0</v>
      </c>
      <c r="J340" s="113" t="b">
        <v>0</v>
      </c>
      <c r="K340" s="113" t="b">
        <v>0</v>
      </c>
      <c r="L340" s="113" t="b">
        <v>0</v>
      </c>
    </row>
    <row r="341" spans="1:12" ht="15">
      <c r="A341" s="115" t="s">
        <v>509</v>
      </c>
      <c r="B341" s="113" t="s">
        <v>372</v>
      </c>
      <c r="C341" s="113">
        <v>3</v>
      </c>
      <c r="D341" s="117">
        <v>0.0007768426728369868</v>
      </c>
      <c r="E341" s="117">
        <v>1.6699806350616657</v>
      </c>
      <c r="F341" s="113" t="s">
        <v>343</v>
      </c>
      <c r="G341" s="113" t="b">
        <v>0</v>
      </c>
      <c r="H341" s="113" t="b">
        <v>0</v>
      </c>
      <c r="I341" s="113" t="b">
        <v>0</v>
      </c>
      <c r="J341" s="113" t="b">
        <v>0</v>
      </c>
      <c r="K341" s="113" t="b">
        <v>0</v>
      </c>
      <c r="L341" s="113" t="b">
        <v>0</v>
      </c>
    </row>
    <row r="342" spans="1:12" ht="15">
      <c r="A342" s="115" t="s">
        <v>701</v>
      </c>
      <c r="B342" s="113" t="s">
        <v>372</v>
      </c>
      <c r="C342" s="113">
        <v>3</v>
      </c>
      <c r="D342" s="117">
        <v>0.0007768426728369868</v>
      </c>
      <c r="E342" s="117">
        <v>1.7668906480697222</v>
      </c>
      <c r="F342" s="113" t="s">
        <v>343</v>
      </c>
      <c r="G342" s="113" t="b">
        <v>0</v>
      </c>
      <c r="H342" s="113" t="b">
        <v>0</v>
      </c>
      <c r="I342" s="113" t="b">
        <v>0</v>
      </c>
      <c r="J342" s="113" t="b">
        <v>0</v>
      </c>
      <c r="K342" s="113" t="b">
        <v>0</v>
      </c>
      <c r="L342" s="113" t="b">
        <v>0</v>
      </c>
    </row>
    <row r="343" spans="1:12" ht="15">
      <c r="A343" s="115" t="s">
        <v>375</v>
      </c>
      <c r="B343" s="113" t="s">
        <v>366</v>
      </c>
      <c r="C343" s="113">
        <v>3</v>
      </c>
      <c r="D343" s="117">
        <v>0.0010979817471026669</v>
      </c>
      <c r="E343" s="117">
        <v>2.1726559942537165</v>
      </c>
      <c r="F343" s="113" t="s">
        <v>343</v>
      </c>
      <c r="G343" s="113" t="b">
        <v>1</v>
      </c>
      <c r="H343" s="113" t="b">
        <v>0</v>
      </c>
      <c r="I343" s="113" t="b">
        <v>0</v>
      </c>
      <c r="J343" s="113" t="b">
        <v>0</v>
      </c>
      <c r="K343" s="113" t="b">
        <v>0</v>
      </c>
      <c r="L343" s="113" t="b">
        <v>0</v>
      </c>
    </row>
    <row r="344" spans="1:12" ht="15">
      <c r="A344" s="115" t="s">
        <v>875</v>
      </c>
      <c r="B344" s="113" t="s">
        <v>876</v>
      </c>
      <c r="C344" s="113">
        <v>3</v>
      </c>
      <c r="D344" s="117">
        <v>0.0010979817471026669</v>
      </c>
      <c r="E344" s="117">
        <v>2.736927424692279</v>
      </c>
      <c r="F344" s="113" t="s">
        <v>343</v>
      </c>
      <c r="G344" s="113" t="b">
        <v>1</v>
      </c>
      <c r="H344" s="113" t="b">
        <v>0</v>
      </c>
      <c r="I344" s="113" t="b">
        <v>0</v>
      </c>
      <c r="J344" s="113" t="b">
        <v>0</v>
      </c>
      <c r="K344" s="113" t="b">
        <v>0</v>
      </c>
      <c r="L344" s="113" t="b">
        <v>0</v>
      </c>
    </row>
    <row r="345" spans="1:12" ht="15">
      <c r="A345" s="115" t="s">
        <v>876</v>
      </c>
      <c r="B345" s="113" t="s">
        <v>705</v>
      </c>
      <c r="C345" s="113">
        <v>3</v>
      </c>
      <c r="D345" s="117">
        <v>0.0010979817471026669</v>
      </c>
      <c r="E345" s="117">
        <v>2.611988688083979</v>
      </c>
      <c r="F345" s="113" t="s">
        <v>343</v>
      </c>
      <c r="G345" s="113" t="b">
        <v>0</v>
      </c>
      <c r="H345" s="113" t="b">
        <v>0</v>
      </c>
      <c r="I345" s="113" t="b">
        <v>0</v>
      </c>
      <c r="J345" s="113" t="b">
        <v>0</v>
      </c>
      <c r="K345" s="113" t="b">
        <v>1</v>
      </c>
      <c r="L345" s="113" t="b">
        <v>0</v>
      </c>
    </row>
    <row r="346" spans="1:12" ht="15">
      <c r="A346" s="115" t="s">
        <v>431</v>
      </c>
      <c r="B346" s="113" t="s">
        <v>364</v>
      </c>
      <c r="C346" s="113">
        <v>3</v>
      </c>
      <c r="D346" s="117">
        <v>0.0016469726206540002</v>
      </c>
      <c r="E346" s="117">
        <v>1.7226869855776688</v>
      </c>
      <c r="F346" s="113" t="s">
        <v>343</v>
      </c>
      <c r="G346" s="113" t="b">
        <v>0</v>
      </c>
      <c r="H346" s="113" t="b">
        <v>0</v>
      </c>
      <c r="I346" s="113" t="b">
        <v>0</v>
      </c>
      <c r="J346" s="113" t="b">
        <v>0</v>
      </c>
      <c r="K346" s="113" t="b">
        <v>0</v>
      </c>
      <c r="L346" s="113" t="b">
        <v>0</v>
      </c>
    </row>
    <row r="347" spans="1:12" ht="15">
      <c r="A347" s="115" t="s">
        <v>600</v>
      </c>
      <c r="B347" s="113" t="s">
        <v>597</v>
      </c>
      <c r="C347" s="113">
        <v>3</v>
      </c>
      <c r="D347" s="117">
        <v>0.0016469726206540002</v>
      </c>
      <c r="E347" s="117">
        <v>2.5150786750759226</v>
      </c>
      <c r="F347" s="113" t="s">
        <v>343</v>
      </c>
      <c r="G347" s="113" t="b">
        <v>0</v>
      </c>
      <c r="H347" s="113" t="b">
        <v>0</v>
      </c>
      <c r="I347" s="113" t="b">
        <v>0</v>
      </c>
      <c r="J347" s="113" t="b">
        <v>0</v>
      </c>
      <c r="K347" s="113" t="b">
        <v>0</v>
      </c>
      <c r="L347" s="113" t="b">
        <v>0</v>
      </c>
    </row>
    <row r="348" spans="1:12" ht="15">
      <c r="A348" s="115" t="s">
        <v>596</v>
      </c>
      <c r="B348" s="113" t="s">
        <v>708</v>
      </c>
      <c r="C348" s="113">
        <v>3</v>
      </c>
      <c r="D348" s="117">
        <v>0.0016469726206540002</v>
      </c>
      <c r="E348" s="117">
        <v>2.487049951475679</v>
      </c>
      <c r="F348" s="113" t="s">
        <v>343</v>
      </c>
      <c r="G348" s="113" t="b">
        <v>0</v>
      </c>
      <c r="H348" s="113" t="b">
        <v>0</v>
      </c>
      <c r="I348" s="113" t="b">
        <v>0</v>
      </c>
      <c r="J348" s="113" t="b">
        <v>0</v>
      </c>
      <c r="K348" s="113" t="b">
        <v>0</v>
      </c>
      <c r="L348" s="113" t="b">
        <v>0</v>
      </c>
    </row>
    <row r="349" spans="1:12" ht="15">
      <c r="A349" s="115" t="s">
        <v>372</v>
      </c>
      <c r="B349" s="113" t="s">
        <v>624</v>
      </c>
      <c r="C349" s="113">
        <v>3</v>
      </c>
      <c r="D349" s="117">
        <v>0.0010979817471026669</v>
      </c>
      <c r="E349" s="117">
        <v>1.891829384678022</v>
      </c>
      <c r="F349" s="113" t="s">
        <v>343</v>
      </c>
      <c r="G349" s="113" t="b">
        <v>0</v>
      </c>
      <c r="H349" s="113" t="b">
        <v>0</v>
      </c>
      <c r="I349" s="113" t="b">
        <v>0</v>
      </c>
      <c r="J349" s="113" t="b">
        <v>0</v>
      </c>
      <c r="K349" s="113" t="b">
        <v>0</v>
      </c>
      <c r="L349" s="113" t="b">
        <v>0</v>
      </c>
    </row>
    <row r="350" spans="1:12" ht="15">
      <c r="A350" s="115" t="s">
        <v>404</v>
      </c>
      <c r="B350" s="113" t="s">
        <v>369</v>
      </c>
      <c r="C350" s="113">
        <v>3</v>
      </c>
      <c r="D350" s="117">
        <v>0.0016469726206540002</v>
      </c>
      <c r="E350" s="117">
        <v>1.570596002925754</v>
      </c>
      <c r="F350" s="113" t="s">
        <v>343</v>
      </c>
      <c r="G350" s="113" t="b">
        <v>0</v>
      </c>
      <c r="H350" s="113" t="b">
        <v>0</v>
      </c>
      <c r="I350" s="113" t="b">
        <v>0</v>
      </c>
      <c r="J350" s="113" t="b">
        <v>0</v>
      </c>
      <c r="K350" s="113" t="b">
        <v>0</v>
      </c>
      <c r="L350" s="113" t="b">
        <v>0</v>
      </c>
    </row>
    <row r="351" spans="1:12" ht="15">
      <c r="A351" s="115" t="s">
        <v>622</v>
      </c>
      <c r="B351" s="113" t="s">
        <v>747</v>
      </c>
      <c r="C351" s="113">
        <v>2</v>
      </c>
      <c r="D351" s="117">
        <v>0.0007319878314017781</v>
      </c>
      <c r="E351" s="117">
        <v>2.91301868374796</v>
      </c>
      <c r="F351" s="113" t="s">
        <v>343</v>
      </c>
      <c r="G351" s="113" t="b">
        <v>0</v>
      </c>
      <c r="H351" s="113" t="b">
        <v>0</v>
      </c>
      <c r="I351" s="113" t="b">
        <v>0</v>
      </c>
      <c r="J351" s="113" t="b">
        <v>0</v>
      </c>
      <c r="K351" s="113" t="b">
        <v>0</v>
      </c>
      <c r="L351" s="113" t="b">
        <v>0</v>
      </c>
    </row>
    <row r="352" spans="1:12" ht="15">
      <c r="A352" s="115" t="s">
        <v>747</v>
      </c>
      <c r="B352" s="113" t="s">
        <v>458</v>
      </c>
      <c r="C352" s="113">
        <v>2</v>
      </c>
      <c r="D352" s="117">
        <v>0.0007319878314017781</v>
      </c>
      <c r="E352" s="117">
        <v>2.3109586924199976</v>
      </c>
      <c r="F352" s="113" t="s">
        <v>343</v>
      </c>
      <c r="G352" s="113" t="b">
        <v>0</v>
      </c>
      <c r="H352" s="113" t="b">
        <v>0</v>
      </c>
      <c r="I352" s="113" t="b">
        <v>0</v>
      </c>
      <c r="J352" s="113" t="b">
        <v>0</v>
      </c>
      <c r="K352" s="113" t="b">
        <v>0</v>
      </c>
      <c r="L352" s="113" t="b">
        <v>0</v>
      </c>
    </row>
    <row r="353" spans="1:12" ht="15">
      <c r="A353" s="115" t="s">
        <v>378</v>
      </c>
      <c r="B353" s="113" t="s">
        <v>1213</v>
      </c>
      <c r="C353" s="113">
        <v>2</v>
      </c>
      <c r="D353" s="117">
        <v>0.0007319878314017781</v>
      </c>
      <c r="E353" s="117">
        <v>2.067920643733703</v>
      </c>
      <c r="F353" s="113" t="s">
        <v>343</v>
      </c>
      <c r="G353" s="113" t="b">
        <v>0</v>
      </c>
      <c r="H353" s="113" t="b">
        <v>0</v>
      </c>
      <c r="I353" s="113" t="b">
        <v>0</v>
      </c>
      <c r="J353" s="113" t="b">
        <v>0</v>
      </c>
      <c r="K353" s="113" t="b">
        <v>0</v>
      </c>
      <c r="L353" s="113" t="b">
        <v>0</v>
      </c>
    </row>
    <row r="354" spans="1:12" ht="15">
      <c r="A354" s="115" t="s">
        <v>389</v>
      </c>
      <c r="B354" s="113" t="s">
        <v>383</v>
      </c>
      <c r="C354" s="113">
        <v>2</v>
      </c>
      <c r="D354" s="117">
        <v>0.0007319878314017781</v>
      </c>
      <c r="E354" s="117">
        <v>1.0556861873166918</v>
      </c>
      <c r="F354" s="113" t="s">
        <v>343</v>
      </c>
      <c r="G354" s="113" t="b">
        <v>0</v>
      </c>
      <c r="H354" s="113" t="b">
        <v>0</v>
      </c>
      <c r="I354" s="113" t="b">
        <v>0</v>
      </c>
      <c r="J354" s="113" t="b">
        <v>1</v>
      </c>
      <c r="K354" s="113" t="b">
        <v>0</v>
      </c>
      <c r="L354" s="113" t="b">
        <v>0</v>
      </c>
    </row>
    <row r="355" spans="1:12" ht="15">
      <c r="A355" s="115" t="s">
        <v>365</v>
      </c>
      <c r="B355" s="113" t="s">
        <v>383</v>
      </c>
      <c r="C355" s="113">
        <v>2</v>
      </c>
      <c r="D355" s="117">
        <v>0.0007319878314017781</v>
      </c>
      <c r="E355" s="117">
        <v>0.8638006610777786</v>
      </c>
      <c r="F355" s="113" t="s">
        <v>343</v>
      </c>
      <c r="G355" s="113" t="b">
        <v>0</v>
      </c>
      <c r="H355" s="113" t="b">
        <v>0</v>
      </c>
      <c r="I355" s="113" t="b">
        <v>0</v>
      </c>
      <c r="J355" s="113" t="b">
        <v>1</v>
      </c>
      <c r="K355" s="113" t="b">
        <v>0</v>
      </c>
      <c r="L355" s="113" t="b">
        <v>0</v>
      </c>
    </row>
    <row r="356" spans="1:12" ht="15">
      <c r="A356" s="115" t="s">
        <v>522</v>
      </c>
      <c r="B356" s="113" t="s">
        <v>371</v>
      </c>
      <c r="C356" s="113">
        <v>2</v>
      </c>
      <c r="D356" s="117">
        <v>0.0007319878314017781</v>
      </c>
      <c r="E356" s="117">
        <v>1.8075084989779862</v>
      </c>
      <c r="F356" s="113" t="s">
        <v>343</v>
      </c>
      <c r="G356" s="113" t="b">
        <v>0</v>
      </c>
      <c r="H356" s="113" t="b">
        <v>0</v>
      </c>
      <c r="I356" s="113" t="b">
        <v>0</v>
      </c>
      <c r="J356" s="113" t="b">
        <v>0</v>
      </c>
      <c r="K356" s="113" t="b">
        <v>0</v>
      </c>
      <c r="L356" s="113" t="b">
        <v>0</v>
      </c>
    </row>
    <row r="357" spans="1:12" ht="15">
      <c r="A357" s="115" t="s">
        <v>424</v>
      </c>
      <c r="B357" s="113" t="s">
        <v>1243</v>
      </c>
      <c r="C357" s="113">
        <v>2</v>
      </c>
      <c r="D357" s="117">
        <v>0.0010979817471026669</v>
      </c>
      <c r="E357" s="117">
        <v>2.3689506393976845</v>
      </c>
      <c r="F357" s="113" t="s">
        <v>343</v>
      </c>
      <c r="G357" s="113" t="b">
        <v>0</v>
      </c>
      <c r="H357" s="113" t="b">
        <v>0</v>
      </c>
      <c r="I357" s="113" t="b">
        <v>0</v>
      </c>
      <c r="J357" s="113" t="b">
        <v>0</v>
      </c>
      <c r="K357" s="113" t="b">
        <v>0</v>
      </c>
      <c r="L357" s="113" t="b">
        <v>0</v>
      </c>
    </row>
    <row r="358" spans="1:12" ht="15">
      <c r="A358" s="115" t="s">
        <v>365</v>
      </c>
      <c r="B358" s="113" t="s">
        <v>412</v>
      </c>
      <c r="C358" s="113">
        <v>2</v>
      </c>
      <c r="D358" s="117">
        <v>0.0007319878314017781</v>
      </c>
      <c r="E358" s="117">
        <v>1.2228226037194467</v>
      </c>
      <c r="F358" s="113" t="s">
        <v>343</v>
      </c>
      <c r="G358" s="113" t="b">
        <v>0</v>
      </c>
      <c r="H358" s="113" t="b">
        <v>0</v>
      </c>
      <c r="I358" s="113" t="b">
        <v>0</v>
      </c>
      <c r="J358" s="113" t="b">
        <v>0</v>
      </c>
      <c r="K358" s="113" t="b">
        <v>0</v>
      </c>
      <c r="L358" s="113" t="b">
        <v>0</v>
      </c>
    </row>
    <row r="359" spans="1:12" ht="15">
      <c r="A359" s="115" t="s">
        <v>367</v>
      </c>
      <c r="B359" s="113" t="s">
        <v>366</v>
      </c>
      <c r="C359" s="113">
        <v>2</v>
      </c>
      <c r="D359" s="117">
        <v>0.0007319878314017781</v>
      </c>
      <c r="E359" s="117">
        <v>2.1726559942537165</v>
      </c>
      <c r="F359" s="113" t="s">
        <v>343</v>
      </c>
      <c r="G359" s="113" t="b">
        <v>1</v>
      </c>
      <c r="H359" s="113" t="b">
        <v>0</v>
      </c>
      <c r="I359" s="113" t="b">
        <v>0</v>
      </c>
      <c r="J359" s="113" t="b">
        <v>0</v>
      </c>
      <c r="K359" s="113" t="b">
        <v>0</v>
      </c>
      <c r="L359" s="113" t="b">
        <v>0</v>
      </c>
    </row>
    <row r="360" spans="1:12" ht="15">
      <c r="A360" s="115" t="s">
        <v>1236</v>
      </c>
      <c r="B360" s="113" t="s">
        <v>368</v>
      </c>
      <c r="C360" s="113">
        <v>2</v>
      </c>
      <c r="D360" s="117">
        <v>0.0007319878314017781</v>
      </c>
      <c r="E360" s="117">
        <v>1.6458469553449464</v>
      </c>
      <c r="F360" s="113" t="s">
        <v>343</v>
      </c>
      <c r="G360" s="113" t="b">
        <v>0</v>
      </c>
      <c r="H360" s="113" t="b">
        <v>0</v>
      </c>
      <c r="I360" s="113" t="b">
        <v>0</v>
      </c>
      <c r="J360" s="113" t="b">
        <v>0</v>
      </c>
      <c r="K360" s="113" t="b">
        <v>0</v>
      </c>
      <c r="L360" s="113" t="b">
        <v>0</v>
      </c>
    </row>
    <row r="361" spans="1:12" ht="15">
      <c r="A361" s="115" t="s">
        <v>529</v>
      </c>
      <c r="B361" s="113" t="s">
        <v>1248</v>
      </c>
      <c r="C361" s="113">
        <v>2</v>
      </c>
      <c r="D361" s="117">
        <v>0.0007319878314017781</v>
      </c>
      <c r="E361" s="117">
        <v>2.736927424692279</v>
      </c>
      <c r="F361" s="113" t="s">
        <v>343</v>
      </c>
      <c r="G361" s="113" t="b">
        <v>0</v>
      </c>
      <c r="H361" s="113" t="b">
        <v>0</v>
      </c>
      <c r="I361" s="113" t="b">
        <v>0</v>
      </c>
      <c r="J361" s="113" t="b">
        <v>0</v>
      </c>
      <c r="K361" s="113" t="b">
        <v>0</v>
      </c>
      <c r="L361" s="113" t="b">
        <v>0</v>
      </c>
    </row>
    <row r="362" spans="1:12" ht="15">
      <c r="A362" s="115" t="s">
        <v>424</v>
      </c>
      <c r="B362" s="113" t="s">
        <v>532</v>
      </c>
      <c r="C362" s="113">
        <v>2</v>
      </c>
      <c r="D362" s="117">
        <v>0.0010979817471026669</v>
      </c>
      <c r="E362" s="117">
        <v>2.067920643733703</v>
      </c>
      <c r="F362" s="113" t="s">
        <v>343</v>
      </c>
      <c r="G362" s="113" t="b">
        <v>0</v>
      </c>
      <c r="H362" s="113" t="b">
        <v>0</v>
      </c>
      <c r="I362" s="113" t="b">
        <v>0</v>
      </c>
      <c r="J362" s="113" t="b">
        <v>0</v>
      </c>
      <c r="K362" s="113" t="b">
        <v>0</v>
      </c>
      <c r="L362" s="113" t="b">
        <v>0</v>
      </c>
    </row>
    <row r="363" spans="1:12" ht="15">
      <c r="A363" s="115" t="s">
        <v>657</v>
      </c>
      <c r="B363" s="113" t="s">
        <v>409</v>
      </c>
      <c r="C363" s="113">
        <v>2</v>
      </c>
      <c r="D363" s="117">
        <v>0.0007319878314017781</v>
      </c>
      <c r="E363" s="117">
        <v>2.91301868374796</v>
      </c>
      <c r="F363" s="113" t="s">
        <v>343</v>
      </c>
      <c r="G363" s="113" t="b">
        <v>0</v>
      </c>
      <c r="H363" s="113" t="b">
        <v>0</v>
      </c>
      <c r="I363" s="113" t="b">
        <v>0</v>
      </c>
      <c r="J363" s="113" t="b">
        <v>0</v>
      </c>
      <c r="K363" s="113" t="b">
        <v>0</v>
      </c>
      <c r="L363" s="113" t="b">
        <v>0</v>
      </c>
    </row>
    <row r="364" spans="1:12" ht="15">
      <c r="A364" s="115" t="s">
        <v>365</v>
      </c>
      <c r="B364" s="113" t="s">
        <v>1095</v>
      </c>
      <c r="C364" s="113">
        <v>2</v>
      </c>
      <c r="D364" s="117">
        <v>0.0007319878314017781</v>
      </c>
      <c r="E364" s="117">
        <v>1.7668906480697222</v>
      </c>
      <c r="F364" s="113" t="s">
        <v>343</v>
      </c>
      <c r="G364" s="113" t="b">
        <v>0</v>
      </c>
      <c r="H364" s="113" t="b">
        <v>0</v>
      </c>
      <c r="I364" s="113" t="b">
        <v>0</v>
      </c>
      <c r="J364" s="113" t="b">
        <v>0</v>
      </c>
      <c r="K364" s="113" t="b">
        <v>0</v>
      </c>
      <c r="L364" s="113" t="b">
        <v>0</v>
      </c>
    </row>
    <row r="365" spans="1:12" ht="15">
      <c r="A365" s="115" t="s">
        <v>821</v>
      </c>
      <c r="B365" s="113" t="s">
        <v>461</v>
      </c>
      <c r="C365" s="113">
        <v>2</v>
      </c>
      <c r="D365" s="117">
        <v>0.0010979817471026669</v>
      </c>
      <c r="E365" s="117">
        <v>2.435897429028298</v>
      </c>
      <c r="F365" s="113" t="s">
        <v>343</v>
      </c>
      <c r="G365" s="113" t="b">
        <v>0</v>
      </c>
      <c r="H365" s="113" t="b">
        <v>0</v>
      </c>
      <c r="I365" s="113" t="b">
        <v>0</v>
      </c>
      <c r="J365" s="113" t="b">
        <v>0</v>
      </c>
      <c r="K365" s="113" t="b">
        <v>0</v>
      </c>
      <c r="L365" s="113" t="b">
        <v>0</v>
      </c>
    </row>
    <row r="366" spans="1:12" ht="15">
      <c r="A366" s="115" t="s">
        <v>404</v>
      </c>
      <c r="B366" s="113" t="s">
        <v>371</v>
      </c>
      <c r="C366" s="113">
        <v>2</v>
      </c>
      <c r="D366" s="117">
        <v>0.0007319878314017781</v>
      </c>
      <c r="E366" s="117">
        <v>1.2054485076500239</v>
      </c>
      <c r="F366" s="113" t="s">
        <v>343</v>
      </c>
      <c r="G366" s="113" t="b">
        <v>0</v>
      </c>
      <c r="H366" s="113" t="b">
        <v>0</v>
      </c>
      <c r="I366" s="113" t="b">
        <v>0</v>
      </c>
      <c r="J366" s="113" t="b">
        <v>0</v>
      </c>
      <c r="K366" s="113" t="b">
        <v>0</v>
      </c>
      <c r="L366" s="113" t="b">
        <v>0</v>
      </c>
    </row>
    <row r="367" spans="1:12" ht="15">
      <c r="A367" s="115" t="s">
        <v>1102</v>
      </c>
      <c r="B367" s="113" t="s">
        <v>560</v>
      </c>
      <c r="C367" s="113">
        <v>2</v>
      </c>
      <c r="D367" s="117">
        <v>0.0007319878314017781</v>
      </c>
      <c r="E367" s="117">
        <v>2.736927424692279</v>
      </c>
      <c r="F367" s="113" t="s">
        <v>343</v>
      </c>
      <c r="G367" s="113" t="b">
        <v>0</v>
      </c>
      <c r="H367" s="113" t="b">
        <v>1</v>
      </c>
      <c r="I367" s="113" t="b">
        <v>0</v>
      </c>
      <c r="J367" s="113" t="b">
        <v>0</v>
      </c>
      <c r="K367" s="113" t="b">
        <v>0</v>
      </c>
      <c r="L367" s="113" t="b">
        <v>0</v>
      </c>
    </row>
    <row r="368" spans="1:12" ht="15">
      <c r="A368" s="115" t="s">
        <v>665</v>
      </c>
      <c r="B368" s="113" t="s">
        <v>388</v>
      </c>
      <c r="C368" s="113">
        <v>2</v>
      </c>
      <c r="D368" s="117">
        <v>0.0010979817471026669</v>
      </c>
      <c r="E368" s="117">
        <v>1.7826849152529542</v>
      </c>
      <c r="F368" s="113" t="s">
        <v>343</v>
      </c>
      <c r="G368" s="113" t="b">
        <v>0</v>
      </c>
      <c r="H368" s="113" t="b">
        <v>0</v>
      </c>
      <c r="I368" s="113" t="b">
        <v>0</v>
      </c>
      <c r="J368" s="113" t="b">
        <v>0</v>
      </c>
      <c r="K368" s="113" t="b">
        <v>0</v>
      </c>
      <c r="L368" s="113" t="b">
        <v>0</v>
      </c>
    </row>
    <row r="369" spans="1:12" ht="15">
      <c r="A369" s="115" t="s">
        <v>641</v>
      </c>
      <c r="B369" s="113" t="s">
        <v>389</v>
      </c>
      <c r="C369" s="113">
        <v>2</v>
      </c>
      <c r="D369" s="117">
        <v>0.0010979817471026669</v>
      </c>
      <c r="E369" s="117">
        <v>1.9587761743086354</v>
      </c>
      <c r="F369" s="113" t="s">
        <v>343</v>
      </c>
      <c r="G369" s="113" t="b">
        <v>0</v>
      </c>
      <c r="H369" s="113" t="b">
        <v>0</v>
      </c>
      <c r="I369" s="113" t="b">
        <v>0</v>
      </c>
      <c r="J369" s="113" t="b">
        <v>0</v>
      </c>
      <c r="K369" s="113" t="b">
        <v>0</v>
      </c>
      <c r="L369" s="113" t="b">
        <v>0</v>
      </c>
    </row>
    <row r="370" spans="1:12" ht="15">
      <c r="A370" s="115" t="s">
        <v>368</v>
      </c>
      <c r="B370" s="113" t="s">
        <v>807</v>
      </c>
      <c r="C370" s="113">
        <v>2</v>
      </c>
      <c r="D370" s="117">
        <v>0.0007319878314017781</v>
      </c>
      <c r="E370" s="117">
        <v>1.6458469553449464</v>
      </c>
      <c r="F370" s="113" t="s">
        <v>343</v>
      </c>
      <c r="G370" s="113" t="b">
        <v>0</v>
      </c>
      <c r="H370" s="113" t="b">
        <v>0</v>
      </c>
      <c r="I370" s="113" t="b">
        <v>0</v>
      </c>
      <c r="J370" s="113" t="b">
        <v>0</v>
      </c>
      <c r="K370" s="113" t="b">
        <v>0</v>
      </c>
      <c r="L370" s="113" t="b">
        <v>0</v>
      </c>
    </row>
    <row r="371" spans="1:12" ht="15">
      <c r="A371" s="115" t="s">
        <v>423</v>
      </c>
      <c r="B371" s="113" t="s">
        <v>368</v>
      </c>
      <c r="C371" s="113">
        <v>2</v>
      </c>
      <c r="D371" s="117">
        <v>0.0010979817471026669</v>
      </c>
      <c r="E371" s="117">
        <v>0.9926344415696028</v>
      </c>
      <c r="F371" s="113" t="s">
        <v>343</v>
      </c>
      <c r="G371" s="113" t="b">
        <v>0</v>
      </c>
      <c r="H371" s="113" t="b">
        <v>0</v>
      </c>
      <c r="I371" s="113" t="b">
        <v>0</v>
      </c>
      <c r="J371" s="113" t="b">
        <v>0</v>
      </c>
      <c r="K371" s="113" t="b">
        <v>0</v>
      </c>
      <c r="L371" s="113" t="b">
        <v>0</v>
      </c>
    </row>
    <row r="372" spans="1:12" ht="15">
      <c r="A372" s="115" t="s">
        <v>1192</v>
      </c>
      <c r="B372" s="113" t="s">
        <v>428</v>
      </c>
      <c r="C372" s="113">
        <v>2</v>
      </c>
      <c r="D372" s="117">
        <v>0.0007319878314017781</v>
      </c>
      <c r="E372" s="117">
        <v>2.435897429028298</v>
      </c>
      <c r="F372" s="113" t="s">
        <v>343</v>
      </c>
      <c r="G372" s="113" t="b">
        <v>0</v>
      </c>
      <c r="H372" s="113" t="b">
        <v>0</v>
      </c>
      <c r="I372" s="113" t="b">
        <v>0</v>
      </c>
      <c r="J372" s="113" t="b">
        <v>0</v>
      </c>
      <c r="K372" s="113" t="b">
        <v>0</v>
      </c>
      <c r="L372" s="113" t="b">
        <v>0</v>
      </c>
    </row>
    <row r="373" spans="1:12" ht="15">
      <c r="A373" s="115" t="s">
        <v>428</v>
      </c>
      <c r="B373" s="113" t="s">
        <v>383</v>
      </c>
      <c r="C373" s="113">
        <v>2</v>
      </c>
      <c r="D373" s="117">
        <v>0.0007319878314017781</v>
      </c>
      <c r="E373" s="117">
        <v>1.5328074420363542</v>
      </c>
      <c r="F373" s="113" t="s">
        <v>343</v>
      </c>
      <c r="G373" s="113" t="b">
        <v>0</v>
      </c>
      <c r="H373" s="113" t="b">
        <v>0</v>
      </c>
      <c r="I373" s="113" t="b">
        <v>0</v>
      </c>
      <c r="J373" s="113" t="b">
        <v>1</v>
      </c>
      <c r="K373" s="113" t="b">
        <v>0</v>
      </c>
      <c r="L373" s="113" t="b">
        <v>0</v>
      </c>
    </row>
    <row r="374" spans="1:12" ht="15">
      <c r="A374" s="115" t="s">
        <v>368</v>
      </c>
      <c r="B374" s="113" t="s">
        <v>485</v>
      </c>
      <c r="C374" s="113">
        <v>2</v>
      </c>
      <c r="D374" s="117">
        <v>0.0007319878314017781</v>
      </c>
      <c r="E374" s="117">
        <v>1.3448169596809652</v>
      </c>
      <c r="F374" s="113" t="s">
        <v>343</v>
      </c>
      <c r="G374" s="113" t="b">
        <v>0</v>
      </c>
      <c r="H374" s="113" t="b">
        <v>0</v>
      </c>
      <c r="I374" s="113" t="b">
        <v>0</v>
      </c>
      <c r="J374" s="113" t="b">
        <v>0</v>
      </c>
      <c r="K374" s="113" t="b">
        <v>0</v>
      </c>
      <c r="L374" s="113" t="b">
        <v>0</v>
      </c>
    </row>
    <row r="375" spans="1:12" ht="15">
      <c r="A375" s="115" t="s">
        <v>612</v>
      </c>
      <c r="B375" s="113" t="s">
        <v>1251</v>
      </c>
      <c r="C375" s="113">
        <v>2</v>
      </c>
      <c r="D375" s="117">
        <v>0.0010979817471026669</v>
      </c>
      <c r="E375" s="117">
        <v>2.91301868374796</v>
      </c>
      <c r="F375" s="113" t="s">
        <v>343</v>
      </c>
      <c r="G375" s="113" t="b">
        <v>0</v>
      </c>
      <c r="H375" s="113" t="b">
        <v>0</v>
      </c>
      <c r="I375" s="113" t="b">
        <v>0</v>
      </c>
      <c r="J375" s="113" t="b">
        <v>0</v>
      </c>
      <c r="K375" s="113" t="b">
        <v>0</v>
      </c>
      <c r="L375" s="113" t="b">
        <v>0</v>
      </c>
    </row>
    <row r="376" spans="1:12" ht="15">
      <c r="A376" s="115" t="s">
        <v>468</v>
      </c>
      <c r="B376" s="113" t="s">
        <v>596</v>
      </c>
      <c r="C376" s="113">
        <v>2</v>
      </c>
      <c r="D376" s="117">
        <v>0.0010979817471026669</v>
      </c>
      <c r="E376" s="117">
        <v>2.1348674333643167</v>
      </c>
      <c r="F376" s="113" t="s">
        <v>343</v>
      </c>
      <c r="G376" s="113" t="b">
        <v>0</v>
      </c>
      <c r="H376" s="113" t="b">
        <v>0</v>
      </c>
      <c r="I376" s="113" t="b">
        <v>0</v>
      </c>
      <c r="J376" s="113" t="b">
        <v>0</v>
      </c>
      <c r="K376" s="113" t="b">
        <v>0</v>
      </c>
      <c r="L376" s="113" t="b">
        <v>0</v>
      </c>
    </row>
    <row r="377" spans="1:12" ht="15">
      <c r="A377" s="115" t="s">
        <v>1254</v>
      </c>
      <c r="B377" s="113" t="s">
        <v>600</v>
      </c>
      <c r="C377" s="113">
        <v>2</v>
      </c>
      <c r="D377" s="117">
        <v>0.0010979817471026669</v>
      </c>
      <c r="E377" s="117">
        <v>2.5150786750759226</v>
      </c>
      <c r="F377" s="113" t="s">
        <v>343</v>
      </c>
      <c r="G377" s="113" t="b">
        <v>0</v>
      </c>
      <c r="H377" s="113" t="b">
        <v>0</v>
      </c>
      <c r="I377" s="113" t="b">
        <v>0</v>
      </c>
      <c r="J377" s="113" t="b">
        <v>0</v>
      </c>
      <c r="K377" s="113" t="b">
        <v>0</v>
      </c>
      <c r="L377" s="113" t="b">
        <v>0</v>
      </c>
    </row>
    <row r="378" spans="1:12" ht="15">
      <c r="A378" s="115" t="s">
        <v>600</v>
      </c>
      <c r="B378" s="113" t="s">
        <v>1255</v>
      </c>
      <c r="C378" s="113">
        <v>2</v>
      </c>
      <c r="D378" s="117">
        <v>0.0010979817471026669</v>
      </c>
      <c r="E378" s="117">
        <v>2.5150786750759226</v>
      </c>
      <c r="F378" s="113" t="s">
        <v>343</v>
      </c>
      <c r="G378" s="113" t="b">
        <v>0</v>
      </c>
      <c r="H378" s="113" t="b">
        <v>0</v>
      </c>
      <c r="I378" s="113" t="b">
        <v>0</v>
      </c>
      <c r="J378" s="113" t="b">
        <v>1</v>
      </c>
      <c r="K378" s="113" t="b">
        <v>0</v>
      </c>
      <c r="L378" s="113" t="b">
        <v>0</v>
      </c>
    </row>
    <row r="379" spans="1:12" ht="15">
      <c r="A379" s="115" t="s">
        <v>545</v>
      </c>
      <c r="B379" s="113" t="s">
        <v>1257</v>
      </c>
      <c r="C379" s="113">
        <v>2</v>
      </c>
      <c r="D379" s="117">
        <v>0.0010979817471026669</v>
      </c>
      <c r="E379" s="117">
        <v>2.435897429028298</v>
      </c>
      <c r="F379" s="113" t="s">
        <v>343</v>
      </c>
      <c r="G379" s="113" t="b">
        <v>0</v>
      </c>
      <c r="H379" s="113" t="b">
        <v>0</v>
      </c>
      <c r="I379" s="113" t="b">
        <v>0</v>
      </c>
      <c r="J379" s="113" t="b">
        <v>1</v>
      </c>
      <c r="K379" s="113" t="b">
        <v>0</v>
      </c>
      <c r="L379" s="113" t="b">
        <v>0</v>
      </c>
    </row>
    <row r="380" spans="1:12" ht="15">
      <c r="A380" s="115" t="s">
        <v>537</v>
      </c>
      <c r="B380" s="113" t="s">
        <v>423</v>
      </c>
      <c r="C380" s="113">
        <v>2</v>
      </c>
      <c r="D380" s="117">
        <v>0.0007319878314017781</v>
      </c>
      <c r="E380" s="117">
        <v>1.861866161300579</v>
      </c>
      <c r="F380" s="113" t="s">
        <v>343</v>
      </c>
      <c r="G380" s="113" t="b">
        <v>0</v>
      </c>
      <c r="H380" s="113" t="b">
        <v>0</v>
      </c>
      <c r="I380" s="113" t="b">
        <v>0</v>
      </c>
      <c r="J380" s="113" t="b">
        <v>0</v>
      </c>
      <c r="K380" s="113" t="b">
        <v>0</v>
      </c>
      <c r="L380" s="113" t="b">
        <v>0</v>
      </c>
    </row>
    <row r="381" spans="1:12" ht="15">
      <c r="A381" s="115" t="s">
        <v>423</v>
      </c>
      <c r="B381" s="113" t="s">
        <v>867</v>
      </c>
      <c r="C381" s="113">
        <v>2</v>
      </c>
      <c r="D381" s="117">
        <v>0.0007319878314017781</v>
      </c>
      <c r="E381" s="117">
        <v>2.0837149109169353</v>
      </c>
      <c r="F381" s="113" t="s">
        <v>343</v>
      </c>
      <c r="G381" s="113" t="b">
        <v>0</v>
      </c>
      <c r="H381" s="113" t="b">
        <v>0</v>
      </c>
      <c r="I381" s="113" t="b">
        <v>0</v>
      </c>
      <c r="J381" s="113" t="b">
        <v>0</v>
      </c>
      <c r="K381" s="113" t="b">
        <v>0</v>
      </c>
      <c r="L381" s="113" t="b">
        <v>0</v>
      </c>
    </row>
    <row r="382" spans="1:12" ht="15">
      <c r="A382" s="115" t="s">
        <v>372</v>
      </c>
      <c r="B382" s="113" t="s">
        <v>759</v>
      </c>
      <c r="C382" s="113">
        <v>2</v>
      </c>
      <c r="D382" s="117">
        <v>0.0010979817471026669</v>
      </c>
      <c r="E382" s="117">
        <v>1.891829384678022</v>
      </c>
      <c r="F382" s="113" t="s">
        <v>343</v>
      </c>
      <c r="G382" s="113" t="b">
        <v>0</v>
      </c>
      <c r="H382" s="113" t="b">
        <v>0</v>
      </c>
      <c r="I382" s="113" t="b">
        <v>0</v>
      </c>
      <c r="J382" s="113" t="b">
        <v>0</v>
      </c>
      <c r="K382" s="113" t="b">
        <v>0</v>
      </c>
      <c r="L382" s="113" t="b">
        <v>0</v>
      </c>
    </row>
    <row r="383" spans="1:12" ht="15">
      <c r="A383" s="115" t="s">
        <v>881</v>
      </c>
      <c r="B383" s="113" t="s">
        <v>696</v>
      </c>
      <c r="C383" s="113">
        <v>2</v>
      </c>
      <c r="D383" s="117">
        <v>0.0010979817471026669</v>
      </c>
      <c r="E383" s="117">
        <v>2.560836165636598</v>
      </c>
      <c r="F383" s="113" t="s">
        <v>343</v>
      </c>
      <c r="G383" s="113" t="b">
        <v>0</v>
      </c>
      <c r="H383" s="113" t="b">
        <v>0</v>
      </c>
      <c r="I383" s="113" t="b">
        <v>0</v>
      </c>
      <c r="J383" s="113" t="b">
        <v>0</v>
      </c>
      <c r="K383" s="113" t="b">
        <v>0</v>
      </c>
      <c r="L383" s="113" t="b">
        <v>0</v>
      </c>
    </row>
    <row r="384" spans="1:12" ht="15">
      <c r="A384" s="115" t="s">
        <v>871</v>
      </c>
      <c r="B384" s="113" t="s">
        <v>423</v>
      </c>
      <c r="C384" s="113">
        <v>2</v>
      </c>
      <c r="D384" s="117">
        <v>0.0007319878314017781</v>
      </c>
      <c r="E384" s="117">
        <v>2.0837149109169353</v>
      </c>
      <c r="F384" s="113" t="s">
        <v>343</v>
      </c>
      <c r="G384" s="113" t="b">
        <v>0</v>
      </c>
      <c r="H384" s="113" t="b">
        <v>0</v>
      </c>
      <c r="I384" s="113" t="b">
        <v>0</v>
      </c>
      <c r="J384" s="113" t="b">
        <v>0</v>
      </c>
      <c r="K384" s="113" t="b">
        <v>0</v>
      </c>
      <c r="L384" s="113" t="b">
        <v>0</v>
      </c>
    </row>
    <row r="385" spans="1:12" ht="15">
      <c r="A385" s="115" t="s">
        <v>389</v>
      </c>
      <c r="B385" s="113" t="s">
        <v>402</v>
      </c>
      <c r="C385" s="113">
        <v>2</v>
      </c>
      <c r="D385" s="117">
        <v>0.0007319878314017781</v>
      </c>
      <c r="E385" s="117">
        <v>1.6577461786446541</v>
      </c>
      <c r="F385" s="113" t="s">
        <v>343</v>
      </c>
      <c r="G385" s="113" t="b">
        <v>0</v>
      </c>
      <c r="H385" s="113" t="b">
        <v>0</v>
      </c>
      <c r="I385" s="113" t="b">
        <v>0</v>
      </c>
      <c r="J385" s="113" t="b">
        <v>0</v>
      </c>
      <c r="K385" s="113" t="b">
        <v>0</v>
      </c>
      <c r="L385" s="113" t="b">
        <v>0</v>
      </c>
    </row>
    <row r="386" spans="1:12" ht="15">
      <c r="A386" s="115" t="s">
        <v>502</v>
      </c>
      <c r="B386" s="113" t="s">
        <v>419</v>
      </c>
      <c r="C386" s="113">
        <v>2</v>
      </c>
      <c r="D386" s="117">
        <v>0.0010979817471026669</v>
      </c>
      <c r="E386" s="117">
        <v>1.8338374377003355</v>
      </c>
      <c r="F386" s="113" t="s">
        <v>343</v>
      </c>
      <c r="G386" s="113" t="b">
        <v>0</v>
      </c>
      <c r="H386" s="113" t="b">
        <v>0</v>
      </c>
      <c r="I386" s="113" t="b">
        <v>0</v>
      </c>
      <c r="J386" s="113" t="b">
        <v>0</v>
      </c>
      <c r="K386" s="113" t="b">
        <v>0</v>
      </c>
      <c r="L386" s="113" t="b">
        <v>0</v>
      </c>
    </row>
    <row r="387" spans="1:12" ht="15">
      <c r="A387" s="115" t="s">
        <v>388</v>
      </c>
      <c r="B387" s="113" t="s">
        <v>1208</v>
      </c>
      <c r="C387" s="113">
        <v>2</v>
      </c>
      <c r="D387" s="117">
        <v>0.0007319878314017781</v>
      </c>
      <c r="E387" s="117">
        <v>1.9587761743086354</v>
      </c>
      <c r="F387" s="113" t="s">
        <v>343</v>
      </c>
      <c r="G387" s="113" t="b">
        <v>0</v>
      </c>
      <c r="H387" s="113" t="b">
        <v>0</v>
      </c>
      <c r="I387" s="113" t="b">
        <v>0</v>
      </c>
      <c r="J387" s="113" t="b">
        <v>0</v>
      </c>
      <c r="K387" s="113" t="b">
        <v>0</v>
      </c>
      <c r="L387" s="113" t="b">
        <v>0</v>
      </c>
    </row>
    <row r="388" spans="1:12" ht="15">
      <c r="A388" s="115" t="s">
        <v>1225</v>
      </c>
      <c r="B388" s="113" t="s">
        <v>503</v>
      </c>
      <c r="C388" s="113">
        <v>2</v>
      </c>
      <c r="D388" s="117">
        <v>0.0010979817471026669</v>
      </c>
      <c r="E388" s="117">
        <v>2.5150786750759226</v>
      </c>
      <c r="F388" s="113" t="s">
        <v>343</v>
      </c>
      <c r="G388" s="113" t="b">
        <v>0</v>
      </c>
      <c r="H388" s="113" t="b">
        <v>0</v>
      </c>
      <c r="I388" s="113" t="b">
        <v>0</v>
      </c>
      <c r="J388" s="113" t="b">
        <v>0</v>
      </c>
      <c r="K388" s="113" t="b">
        <v>0</v>
      </c>
      <c r="L388" s="113" t="b">
        <v>0</v>
      </c>
    </row>
    <row r="389" spans="1:12" ht="15">
      <c r="A389" s="115" t="s">
        <v>399</v>
      </c>
      <c r="B389" s="113" t="s">
        <v>441</v>
      </c>
      <c r="C389" s="113">
        <v>2</v>
      </c>
      <c r="D389" s="117">
        <v>0.0010979817471026669</v>
      </c>
      <c r="E389" s="117">
        <v>1.6699806350616657</v>
      </c>
      <c r="F389" s="113" t="s">
        <v>343</v>
      </c>
      <c r="G389" s="113" t="b">
        <v>0</v>
      </c>
      <c r="H389" s="113" t="b">
        <v>0</v>
      </c>
      <c r="I389" s="113" t="b">
        <v>0</v>
      </c>
      <c r="J389" s="113" t="b">
        <v>0</v>
      </c>
      <c r="K389" s="113" t="b">
        <v>0</v>
      </c>
      <c r="L389" s="113" t="b">
        <v>0</v>
      </c>
    </row>
    <row r="390" spans="1:12" ht="15">
      <c r="A390" s="115" t="s">
        <v>441</v>
      </c>
      <c r="B390" s="113" t="s">
        <v>527</v>
      </c>
      <c r="C390" s="113">
        <v>2</v>
      </c>
      <c r="D390" s="117">
        <v>0.0010979817471026669</v>
      </c>
      <c r="E390" s="117">
        <v>2.5150786750759226</v>
      </c>
      <c r="F390" s="113" t="s">
        <v>343</v>
      </c>
      <c r="G390" s="113" t="b">
        <v>0</v>
      </c>
      <c r="H390" s="113" t="b">
        <v>0</v>
      </c>
      <c r="I390" s="113" t="b">
        <v>0</v>
      </c>
      <c r="J390" s="113" t="b">
        <v>0</v>
      </c>
      <c r="K390" s="113" t="b">
        <v>0</v>
      </c>
      <c r="L390" s="113" t="b">
        <v>0</v>
      </c>
    </row>
    <row r="391" spans="1:12" ht="15">
      <c r="A391" s="115" t="s">
        <v>872</v>
      </c>
      <c r="B391" s="113" t="s">
        <v>1226</v>
      </c>
      <c r="C391" s="113">
        <v>2</v>
      </c>
      <c r="D391" s="117">
        <v>0.0010979817471026669</v>
      </c>
      <c r="E391" s="117">
        <v>2.736927424692279</v>
      </c>
      <c r="F391" s="113" t="s">
        <v>343</v>
      </c>
      <c r="G391" s="113" t="b">
        <v>0</v>
      </c>
      <c r="H391" s="113" t="b">
        <v>0</v>
      </c>
      <c r="I391" s="113" t="b">
        <v>0</v>
      </c>
      <c r="J391" s="113" t="b">
        <v>0</v>
      </c>
      <c r="K391" s="113" t="b">
        <v>1</v>
      </c>
      <c r="L391" s="113" t="b">
        <v>0</v>
      </c>
    </row>
    <row r="392" spans="1:12" ht="15">
      <c r="A392" s="115" t="s">
        <v>388</v>
      </c>
      <c r="B392" s="113" t="s">
        <v>479</v>
      </c>
      <c r="C392" s="113">
        <v>2</v>
      </c>
      <c r="D392" s="117">
        <v>0.0007319878314017781</v>
      </c>
      <c r="E392" s="117">
        <v>1.5608361656365977</v>
      </c>
      <c r="F392" s="113" t="s">
        <v>343</v>
      </c>
      <c r="G392" s="113" t="b">
        <v>0</v>
      </c>
      <c r="H392" s="113" t="b">
        <v>0</v>
      </c>
      <c r="I392" s="113" t="b">
        <v>0</v>
      </c>
      <c r="J392" s="113" t="b">
        <v>0</v>
      </c>
      <c r="K392" s="113" t="b">
        <v>0</v>
      </c>
      <c r="L392" s="113" t="b">
        <v>0</v>
      </c>
    </row>
    <row r="393" spans="1:12" ht="15">
      <c r="A393" s="115" t="s">
        <v>388</v>
      </c>
      <c r="B393" s="113" t="s">
        <v>502</v>
      </c>
      <c r="C393" s="113">
        <v>2</v>
      </c>
      <c r="D393" s="117">
        <v>0.0007319878314017781</v>
      </c>
      <c r="E393" s="117">
        <v>1.4147081299583597</v>
      </c>
      <c r="F393" s="113" t="s">
        <v>343</v>
      </c>
      <c r="G393" s="113" t="b">
        <v>0</v>
      </c>
      <c r="H393" s="113" t="b">
        <v>0</v>
      </c>
      <c r="I393" s="113" t="b">
        <v>0</v>
      </c>
      <c r="J393" s="113" t="b">
        <v>0</v>
      </c>
      <c r="K393" s="113" t="b">
        <v>0</v>
      </c>
      <c r="L393" s="113" t="b">
        <v>0</v>
      </c>
    </row>
    <row r="394" spans="1:12" ht="15">
      <c r="A394" s="115" t="s">
        <v>432</v>
      </c>
      <c r="B394" s="113" t="s">
        <v>1197</v>
      </c>
      <c r="C394" s="113">
        <v>2</v>
      </c>
      <c r="D394" s="117">
        <v>0.0007319878314017781</v>
      </c>
      <c r="E394" s="117">
        <v>2.611988688083979</v>
      </c>
      <c r="F394" s="113" t="s">
        <v>343</v>
      </c>
      <c r="G394" s="113" t="b">
        <v>0</v>
      </c>
      <c r="H394" s="113" t="b">
        <v>0</v>
      </c>
      <c r="I394" s="113" t="b">
        <v>0</v>
      </c>
      <c r="J394" s="113" t="b">
        <v>0</v>
      </c>
      <c r="K394" s="113" t="b">
        <v>0</v>
      </c>
      <c r="L394" s="113" t="b">
        <v>0</v>
      </c>
    </row>
    <row r="395" spans="1:12" ht="15">
      <c r="A395" s="115" t="s">
        <v>399</v>
      </c>
      <c r="B395" s="113" t="s">
        <v>1209</v>
      </c>
      <c r="C395" s="113">
        <v>2</v>
      </c>
      <c r="D395" s="117">
        <v>0.0007319878314017781</v>
      </c>
      <c r="E395" s="117">
        <v>2.067920643733703</v>
      </c>
      <c r="F395" s="113" t="s">
        <v>343</v>
      </c>
      <c r="G395" s="113" t="b">
        <v>0</v>
      </c>
      <c r="H395" s="113" t="b">
        <v>0</v>
      </c>
      <c r="I395" s="113" t="b">
        <v>0</v>
      </c>
      <c r="J395" s="113" t="b">
        <v>0</v>
      </c>
      <c r="K395" s="113" t="b">
        <v>0</v>
      </c>
      <c r="L395" s="113" t="b">
        <v>0</v>
      </c>
    </row>
    <row r="396" spans="1:12" ht="15">
      <c r="A396" s="115" t="s">
        <v>700</v>
      </c>
      <c r="B396" s="113" t="s">
        <v>493</v>
      </c>
      <c r="C396" s="113">
        <v>2</v>
      </c>
      <c r="D396" s="117">
        <v>0.0007319878314017781</v>
      </c>
      <c r="E396" s="117">
        <v>2.560836165636598</v>
      </c>
      <c r="F396" s="113" t="s">
        <v>343</v>
      </c>
      <c r="G396" s="113" t="b">
        <v>0</v>
      </c>
      <c r="H396" s="113" t="b">
        <v>0</v>
      </c>
      <c r="I396" s="113" t="b">
        <v>0</v>
      </c>
      <c r="J396" s="113" t="b">
        <v>0</v>
      </c>
      <c r="K396" s="113" t="b">
        <v>0</v>
      </c>
      <c r="L396" s="113" t="b">
        <v>0</v>
      </c>
    </row>
    <row r="397" spans="1:12" ht="15">
      <c r="A397" s="115" t="s">
        <v>399</v>
      </c>
      <c r="B397" s="113" t="s">
        <v>503</v>
      </c>
      <c r="C397" s="113">
        <v>2</v>
      </c>
      <c r="D397" s="117">
        <v>0.0010979817471026669</v>
      </c>
      <c r="E397" s="117">
        <v>1.6699806350616657</v>
      </c>
      <c r="F397" s="113" t="s">
        <v>343</v>
      </c>
      <c r="G397" s="113" t="b">
        <v>0</v>
      </c>
      <c r="H397" s="113" t="b">
        <v>0</v>
      </c>
      <c r="I397" s="113" t="b">
        <v>0</v>
      </c>
      <c r="J397" s="113" t="b">
        <v>0</v>
      </c>
      <c r="K397" s="113" t="b">
        <v>0</v>
      </c>
      <c r="L397" s="113" t="b">
        <v>0</v>
      </c>
    </row>
    <row r="398" spans="1:12" ht="15">
      <c r="A398" s="115" t="s">
        <v>389</v>
      </c>
      <c r="B398" s="113" t="s">
        <v>1219</v>
      </c>
      <c r="C398" s="113">
        <v>2</v>
      </c>
      <c r="D398" s="117">
        <v>0.0007319878314017781</v>
      </c>
      <c r="E398" s="117">
        <v>1.9587761743086354</v>
      </c>
      <c r="F398" s="113" t="s">
        <v>343</v>
      </c>
      <c r="G398" s="113" t="b">
        <v>0</v>
      </c>
      <c r="H398" s="113" t="b">
        <v>0</v>
      </c>
      <c r="I398" s="113" t="b">
        <v>0</v>
      </c>
      <c r="J398" s="113" t="b">
        <v>0</v>
      </c>
      <c r="K398" s="113" t="b">
        <v>0</v>
      </c>
      <c r="L398" s="113" t="b">
        <v>0</v>
      </c>
    </row>
    <row r="399" spans="1:12" ht="15">
      <c r="A399" s="115" t="s">
        <v>1219</v>
      </c>
      <c r="B399" s="113" t="s">
        <v>1220</v>
      </c>
      <c r="C399" s="113">
        <v>2</v>
      </c>
      <c r="D399" s="117">
        <v>0.0007319878314017781</v>
      </c>
      <c r="E399" s="117">
        <v>2.91301868374796</v>
      </c>
      <c r="F399" s="113" t="s">
        <v>343</v>
      </c>
      <c r="G399" s="113" t="b">
        <v>0</v>
      </c>
      <c r="H399" s="113" t="b">
        <v>0</v>
      </c>
      <c r="I399" s="113" t="b">
        <v>0</v>
      </c>
      <c r="J399" s="113" t="b">
        <v>0</v>
      </c>
      <c r="K399" s="113" t="b">
        <v>0</v>
      </c>
      <c r="L399" s="113" t="b">
        <v>0</v>
      </c>
    </row>
    <row r="400" spans="1:12" ht="15">
      <c r="A400" s="115" t="s">
        <v>1177</v>
      </c>
      <c r="B400" s="113" t="s">
        <v>825</v>
      </c>
      <c r="C400" s="113">
        <v>2</v>
      </c>
      <c r="D400" s="117">
        <v>0.0007319878314017781</v>
      </c>
      <c r="E400" s="117">
        <v>2.736927424692279</v>
      </c>
      <c r="F400" s="113" t="s">
        <v>343</v>
      </c>
      <c r="G400" s="113" t="b">
        <v>0</v>
      </c>
      <c r="H400" s="113" t="b">
        <v>0</v>
      </c>
      <c r="I400" s="113" t="b">
        <v>0</v>
      </c>
      <c r="J400" s="113" t="b">
        <v>0</v>
      </c>
      <c r="K400" s="113" t="b">
        <v>0</v>
      </c>
      <c r="L400" s="113" t="b">
        <v>0</v>
      </c>
    </row>
    <row r="401" spans="1:12" ht="15">
      <c r="A401" s="115" t="s">
        <v>825</v>
      </c>
      <c r="B401" s="113" t="s">
        <v>854</v>
      </c>
      <c r="C401" s="113">
        <v>2</v>
      </c>
      <c r="D401" s="117">
        <v>0.0007319878314017781</v>
      </c>
      <c r="E401" s="117">
        <v>2.560836165636598</v>
      </c>
      <c r="F401" s="113" t="s">
        <v>343</v>
      </c>
      <c r="G401" s="113" t="b">
        <v>0</v>
      </c>
      <c r="H401" s="113" t="b">
        <v>0</v>
      </c>
      <c r="I401" s="113" t="b">
        <v>0</v>
      </c>
      <c r="J401" s="113" t="b">
        <v>0</v>
      </c>
      <c r="K401" s="113" t="b">
        <v>0</v>
      </c>
      <c r="L401" s="113" t="b">
        <v>0</v>
      </c>
    </row>
    <row r="402" spans="1:12" ht="15">
      <c r="A402" s="115" t="s">
        <v>429</v>
      </c>
      <c r="B402" s="113" t="s">
        <v>370</v>
      </c>
      <c r="C402" s="113">
        <v>2</v>
      </c>
      <c r="D402" s="117">
        <v>0.0010979817471026669</v>
      </c>
      <c r="E402" s="117">
        <v>1.9587761743086354</v>
      </c>
      <c r="F402" s="113" t="s">
        <v>343</v>
      </c>
      <c r="G402" s="113" t="b">
        <v>0</v>
      </c>
      <c r="H402" s="113" t="b">
        <v>0</v>
      </c>
      <c r="I402" s="113" t="b">
        <v>0</v>
      </c>
      <c r="J402" s="113" t="b">
        <v>0</v>
      </c>
      <c r="K402" s="113" t="b">
        <v>0</v>
      </c>
      <c r="L402" s="113" t="b">
        <v>0</v>
      </c>
    </row>
    <row r="403" spans="1:12" ht="15">
      <c r="A403" s="115" t="s">
        <v>1199</v>
      </c>
      <c r="B403" s="113" t="s">
        <v>372</v>
      </c>
      <c r="C403" s="113">
        <v>2</v>
      </c>
      <c r="D403" s="117">
        <v>0.0007319878314017781</v>
      </c>
      <c r="E403" s="117">
        <v>1.891829384678022</v>
      </c>
      <c r="F403" s="113" t="s">
        <v>343</v>
      </c>
      <c r="G403" s="113" t="b">
        <v>0</v>
      </c>
      <c r="H403" s="113" t="b">
        <v>0</v>
      </c>
      <c r="I403" s="113" t="b">
        <v>0</v>
      </c>
      <c r="J403" s="113" t="b">
        <v>0</v>
      </c>
      <c r="K403" s="113" t="b">
        <v>0</v>
      </c>
      <c r="L403" s="113" t="b">
        <v>0</v>
      </c>
    </row>
    <row r="404" spans="1:12" ht="15">
      <c r="A404" s="115" t="s">
        <v>365</v>
      </c>
      <c r="B404" s="113" t="s">
        <v>861</v>
      </c>
      <c r="C404" s="113">
        <v>2</v>
      </c>
      <c r="D404" s="117">
        <v>0.0007319878314017781</v>
      </c>
      <c r="E404" s="117">
        <v>1.590799389014041</v>
      </c>
      <c r="F404" s="113" t="s">
        <v>343</v>
      </c>
      <c r="G404" s="113" t="b">
        <v>0</v>
      </c>
      <c r="H404" s="113" t="b">
        <v>0</v>
      </c>
      <c r="I404" s="113" t="b">
        <v>0</v>
      </c>
      <c r="J404" s="113" t="b">
        <v>0</v>
      </c>
      <c r="K404" s="113" t="b">
        <v>0</v>
      </c>
      <c r="L404" s="113" t="b">
        <v>0</v>
      </c>
    </row>
    <row r="405" spans="1:12" ht="15">
      <c r="A405" s="115" t="s">
        <v>752</v>
      </c>
      <c r="B405" s="113" t="s">
        <v>372</v>
      </c>
      <c r="C405" s="113">
        <v>2</v>
      </c>
      <c r="D405" s="117">
        <v>0.0007319878314017781</v>
      </c>
      <c r="E405" s="117">
        <v>1.891829384678022</v>
      </c>
      <c r="F405" s="113" t="s">
        <v>343</v>
      </c>
      <c r="G405" s="113" t="b">
        <v>0</v>
      </c>
      <c r="H405" s="113" t="b">
        <v>0</v>
      </c>
      <c r="I405" s="113" t="b">
        <v>0</v>
      </c>
      <c r="J405" s="113" t="b">
        <v>0</v>
      </c>
      <c r="K405" s="113" t="b">
        <v>0</v>
      </c>
      <c r="L405" s="113" t="b">
        <v>0</v>
      </c>
    </row>
    <row r="406" spans="1:12" ht="15">
      <c r="A406" s="115" t="s">
        <v>1175</v>
      </c>
      <c r="B406" s="113" t="s">
        <v>499</v>
      </c>
      <c r="C406" s="113">
        <v>2</v>
      </c>
      <c r="D406" s="117">
        <v>0.0007319878314017781</v>
      </c>
      <c r="E406" s="117">
        <v>2.91301868374796</v>
      </c>
      <c r="F406" s="113" t="s">
        <v>343</v>
      </c>
      <c r="G406" s="113" t="b">
        <v>0</v>
      </c>
      <c r="H406" s="113" t="b">
        <v>0</v>
      </c>
      <c r="I406" s="113" t="b">
        <v>0</v>
      </c>
      <c r="J406" s="113" t="b">
        <v>0</v>
      </c>
      <c r="K406" s="113" t="b">
        <v>0</v>
      </c>
      <c r="L406" s="113" t="b">
        <v>0</v>
      </c>
    </row>
    <row r="407" spans="1:12" ht="15">
      <c r="A407" s="115" t="s">
        <v>379</v>
      </c>
      <c r="B407" s="113" t="s">
        <v>364</v>
      </c>
      <c r="C407" s="113">
        <v>2</v>
      </c>
      <c r="D407" s="117">
        <v>0.0010979817471026669</v>
      </c>
      <c r="E407" s="117">
        <v>0.793268059863376</v>
      </c>
      <c r="F407" s="113" t="s">
        <v>343</v>
      </c>
      <c r="G407" s="113" t="b">
        <v>0</v>
      </c>
      <c r="H407" s="113" t="b">
        <v>0</v>
      </c>
      <c r="I407" s="113" t="b">
        <v>0</v>
      </c>
      <c r="J407" s="113" t="b">
        <v>0</v>
      </c>
      <c r="K407" s="113" t="b">
        <v>0</v>
      </c>
      <c r="L407" s="113" t="b">
        <v>0</v>
      </c>
    </row>
    <row r="408" spans="1:12" ht="15">
      <c r="A408" s="115" t="s">
        <v>541</v>
      </c>
      <c r="B408" s="113" t="s">
        <v>800</v>
      </c>
      <c r="C408" s="113">
        <v>2</v>
      </c>
      <c r="D408" s="117">
        <v>0.0010979817471026669</v>
      </c>
      <c r="E408" s="117">
        <v>2.5150786750759226</v>
      </c>
      <c r="F408" s="113" t="s">
        <v>343</v>
      </c>
      <c r="G408" s="113" t="b">
        <v>0</v>
      </c>
      <c r="H408" s="113" t="b">
        <v>0</v>
      </c>
      <c r="I408" s="113" t="b">
        <v>0</v>
      </c>
      <c r="J408" s="113" t="b">
        <v>0</v>
      </c>
      <c r="K408" s="113" t="b">
        <v>0</v>
      </c>
      <c r="L408" s="113" t="b">
        <v>0</v>
      </c>
    </row>
    <row r="409" spans="1:12" ht="15">
      <c r="A409" s="115" t="s">
        <v>800</v>
      </c>
      <c r="B409" s="113" t="s">
        <v>404</v>
      </c>
      <c r="C409" s="113">
        <v>2</v>
      </c>
      <c r="D409" s="117">
        <v>0.0010979817471026669</v>
      </c>
      <c r="E409" s="117">
        <v>2.1348674333643167</v>
      </c>
      <c r="F409" s="113" t="s">
        <v>343</v>
      </c>
      <c r="G409" s="113" t="b">
        <v>0</v>
      </c>
      <c r="H409" s="113" t="b">
        <v>0</v>
      </c>
      <c r="I409" s="113" t="b">
        <v>0</v>
      </c>
      <c r="J409" s="113" t="b">
        <v>0</v>
      </c>
      <c r="K409" s="113" t="b">
        <v>0</v>
      </c>
      <c r="L409" s="113" t="b">
        <v>0</v>
      </c>
    </row>
    <row r="410" spans="1:12" ht="15">
      <c r="A410" s="115" t="s">
        <v>379</v>
      </c>
      <c r="B410" s="113" t="s">
        <v>398</v>
      </c>
      <c r="C410" s="113">
        <v>2</v>
      </c>
      <c r="D410" s="117">
        <v>0.0010979817471026669</v>
      </c>
      <c r="E410" s="117">
        <v>1.2846297536976485</v>
      </c>
      <c r="F410" s="113" t="s">
        <v>343</v>
      </c>
      <c r="G410" s="113" t="b">
        <v>0</v>
      </c>
      <c r="H410" s="113" t="b">
        <v>0</v>
      </c>
      <c r="I410" s="113" t="b">
        <v>0</v>
      </c>
      <c r="J410" s="113" t="b">
        <v>0</v>
      </c>
      <c r="K410" s="113" t="b">
        <v>0</v>
      </c>
      <c r="L410" s="113" t="b">
        <v>0</v>
      </c>
    </row>
    <row r="411" spans="1:12" ht="15">
      <c r="A411" s="115" t="s">
        <v>404</v>
      </c>
      <c r="B411" s="113" t="s">
        <v>598</v>
      </c>
      <c r="C411" s="113">
        <v>2</v>
      </c>
      <c r="D411" s="117">
        <v>0.0010979817471026669</v>
      </c>
      <c r="E411" s="117">
        <v>1.9587761743086354</v>
      </c>
      <c r="F411" s="113" t="s">
        <v>343</v>
      </c>
      <c r="G411" s="113" t="b">
        <v>0</v>
      </c>
      <c r="H411" s="113" t="b">
        <v>0</v>
      </c>
      <c r="I411" s="113" t="b">
        <v>0</v>
      </c>
      <c r="J411" s="113" t="b">
        <v>0</v>
      </c>
      <c r="K411" s="113" t="b">
        <v>0</v>
      </c>
      <c r="L411" s="113" t="b">
        <v>0</v>
      </c>
    </row>
    <row r="412" spans="1:12" ht="15">
      <c r="A412" s="115" t="s">
        <v>516</v>
      </c>
      <c r="B412" s="113" t="s">
        <v>840</v>
      </c>
      <c r="C412" s="113">
        <v>2</v>
      </c>
      <c r="D412" s="117">
        <v>0.0010979817471026669</v>
      </c>
      <c r="E412" s="117">
        <v>2.736927424692279</v>
      </c>
      <c r="F412" s="113" t="s">
        <v>343</v>
      </c>
      <c r="G412" s="113" t="b">
        <v>0</v>
      </c>
      <c r="H412" s="113" t="b">
        <v>0</v>
      </c>
      <c r="I412" s="113" t="b">
        <v>0</v>
      </c>
      <c r="J412" s="113" t="b">
        <v>0</v>
      </c>
      <c r="K412" s="113" t="b">
        <v>0</v>
      </c>
      <c r="L412" s="113" t="b">
        <v>0</v>
      </c>
    </row>
    <row r="413" spans="1:12" ht="15">
      <c r="A413" s="115" t="s">
        <v>375</v>
      </c>
      <c r="B413" s="113" t="s">
        <v>395</v>
      </c>
      <c r="C413" s="113">
        <v>5</v>
      </c>
      <c r="D413" s="117">
        <v>0.0042212689311401435</v>
      </c>
      <c r="E413" s="117">
        <v>1.7007211941357823</v>
      </c>
      <c r="F413" s="113" t="s">
        <v>344</v>
      </c>
      <c r="G413" s="113" t="b">
        <v>1</v>
      </c>
      <c r="H413" s="113" t="b">
        <v>0</v>
      </c>
      <c r="I413" s="113" t="b">
        <v>0</v>
      </c>
      <c r="J413" s="113" t="b">
        <v>0</v>
      </c>
      <c r="K413" s="113" t="b">
        <v>0</v>
      </c>
      <c r="L413" s="113" t="b">
        <v>0</v>
      </c>
    </row>
    <row r="414" spans="1:12" ht="15">
      <c r="A414" s="115" t="s">
        <v>672</v>
      </c>
      <c r="B414" s="113" t="s">
        <v>673</v>
      </c>
      <c r="C414" s="113">
        <v>4</v>
      </c>
      <c r="D414" s="117">
        <v>0.003377015144912115</v>
      </c>
      <c r="E414" s="117">
        <v>2.395326393069351</v>
      </c>
      <c r="F414" s="113" t="s">
        <v>344</v>
      </c>
      <c r="G414" s="113" t="b">
        <v>0</v>
      </c>
      <c r="H414" s="113" t="b">
        <v>0</v>
      </c>
      <c r="I414" s="113" t="b">
        <v>0</v>
      </c>
      <c r="J414" s="113" t="b">
        <v>0</v>
      </c>
      <c r="K414" s="113" t="b">
        <v>0</v>
      </c>
      <c r="L414" s="113" t="b">
        <v>0</v>
      </c>
    </row>
    <row r="415" spans="1:12" ht="15">
      <c r="A415" s="115" t="s">
        <v>632</v>
      </c>
      <c r="B415" s="113" t="s">
        <v>583</v>
      </c>
      <c r="C415" s="113">
        <v>3</v>
      </c>
      <c r="D415" s="117">
        <v>0.0016305735594913356</v>
      </c>
      <c r="E415" s="117">
        <v>2.520265129677651</v>
      </c>
      <c r="F415" s="113" t="s">
        <v>344</v>
      </c>
      <c r="G415" s="113" t="b">
        <v>0</v>
      </c>
      <c r="H415" s="113" t="b">
        <v>0</v>
      </c>
      <c r="I415" s="113" t="b">
        <v>0</v>
      </c>
      <c r="J415" s="113" t="b">
        <v>0</v>
      </c>
      <c r="K415" s="113" t="b">
        <v>0</v>
      </c>
      <c r="L415" s="113" t="b">
        <v>0</v>
      </c>
    </row>
    <row r="416" spans="1:12" ht="15">
      <c r="A416" s="115" t="s">
        <v>499</v>
      </c>
      <c r="B416" s="113" t="s">
        <v>672</v>
      </c>
      <c r="C416" s="113">
        <v>3</v>
      </c>
      <c r="D416" s="117">
        <v>0.0025327613586840865</v>
      </c>
      <c r="E416" s="117">
        <v>2.270387656461051</v>
      </c>
      <c r="F416" s="113" t="s">
        <v>344</v>
      </c>
      <c r="G416" s="113" t="b">
        <v>0</v>
      </c>
      <c r="H416" s="113" t="b">
        <v>0</v>
      </c>
      <c r="I416" s="113" t="b">
        <v>0</v>
      </c>
      <c r="J416" s="113" t="b">
        <v>0</v>
      </c>
      <c r="K416" s="113" t="b">
        <v>0</v>
      </c>
      <c r="L416" s="113" t="b">
        <v>0</v>
      </c>
    </row>
    <row r="417" spans="1:12" ht="15">
      <c r="A417" s="115" t="s">
        <v>228</v>
      </c>
      <c r="B417" s="113" t="s">
        <v>228</v>
      </c>
      <c r="C417" s="113">
        <v>2</v>
      </c>
      <c r="D417" s="117">
        <v>0.0016885075724560575</v>
      </c>
      <c r="E417" s="117">
        <v>1.1778424488554446</v>
      </c>
      <c r="F417" s="113" t="s">
        <v>344</v>
      </c>
      <c r="G417" s="113" t="b">
        <v>0</v>
      </c>
      <c r="H417" s="113" t="b">
        <v>0</v>
      </c>
      <c r="I417" s="113" t="b">
        <v>0</v>
      </c>
      <c r="J417" s="113" t="b">
        <v>0</v>
      </c>
      <c r="K417" s="113" t="b">
        <v>0</v>
      </c>
      <c r="L417" s="113" t="b">
        <v>0</v>
      </c>
    </row>
    <row r="418" spans="1:12" ht="15">
      <c r="A418" s="115" t="s">
        <v>557</v>
      </c>
      <c r="B418" s="113" t="s">
        <v>384</v>
      </c>
      <c r="C418" s="113">
        <v>2</v>
      </c>
      <c r="D418" s="117">
        <v>0.0016885075724560575</v>
      </c>
      <c r="E418" s="117">
        <v>1.9973863843973132</v>
      </c>
      <c r="F418" s="113" t="s">
        <v>344</v>
      </c>
      <c r="G418" s="113" t="b">
        <v>0</v>
      </c>
      <c r="H418" s="113" t="b">
        <v>0</v>
      </c>
      <c r="I418" s="113" t="b">
        <v>0</v>
      </c>
      <c r="J418" s="113" t="b">
        <v>0</v>
      </c>
      <c r="K418" s="113" t="b">
        <v>0</v>
      </c>
      <c r="L418" s="113" t="b">
        <v>0</v>
      </c>
    </row>
    <row r="419" spans="1:12" ht="15">
      <c r="A419" s="115" t="s">
        <v>384</v>
      </c>
      <c r="B419" s="113" t="s">
        <v>444</v>
      </c>
      <c r="C419" s="113">
        <v>2</v>
      </c>
      <c r="D419" s="117">
        <v>0.0010870490396608905</v>
      </c>
      <c r="E419" s="117">
        <v>1.754348335711019</v>
      </c>
      <c r="F419" s="113" t="s">
        <v>344</v>
      </c>
      <c r="G419" s="113" t="b">
        <v>0</v>
      </c>
      <c r="H419" s="113" t="b">
        <v>0</v>
      </c>
      <c r="I419" s="113" t="b">
        <v>0</v>
      </c>
      <c r="J419" s="113" t="b">
        <v>0</v>
      </c>
      <c r="K419" s="113" t="b">
        <v>0</v>
      </c>
      <c r="L419" s="113" t="b">
        <v>0</v>
      </c>
    </row>
    <row r="420" spans="1:12" ht="15">
      <c r="A420" s="115" t="s">
        <v>896</v>
      </c>
      <c r="B420" s="113" t="s">
        <v>227</v>
      </c>
      <c r="C420" s="113">
        <v>2</v>
      </c>
      <c r="D420" s="117">
        <v>0.0016885075724560575</v>
      </c>
      <c r="E420" s="117">
        <v>1.8670526159023073</v>
      </c>
      <c r="F420" s="113" t="s">
        <v>344</v>
      </c>
      <c r="G420" s="113" t="b">
        <v>0</v>
      </c>
      <c r="H420" s="113" t="b">
        <v>0</v>
      </c>
      <c r="I420" s="113" t="b">
        <v>0</v>
      </c>
      <c r="J420" s="113" t="b">
        <v>0</v>
      </c>
      <c r="K420" s="113" t="b">
        <v>0</v>
      </c>
      <c r="L420" s="113" t="b">
        <v>0</v>
      </c>
    </row>
    <row r="421" spans="1:12" ht="15">
      <c r="A421" s="115" t="s">
        <v>455</v>
      </c>
      <c r="B421" s="113" t="s">
        <v>716</v>
      </c>
      <c r="C421" s="113">
        <v>2</v>
      </c>
      <c r="D421" s="117">
        <v>0.0016885075724560575</v>
      </c>
      <c r="E421" s="117">
        <v>2.09429639740537</v>
      </c>
      <c r="F421" s="113" t="s">
        <v>344</v>
      </c>
      <c r="G421" s="113" t="b">
        <v>0</v>
      </c>
      <c r="H421" s="113" t="b">
        <v>0</v>
      </c>
      <c r="I421" s="113" t="b">
        <v>0</v>
      </c>
      <c r="J421" s="113" t="b">
        <v>0</v>
      </c>
      <c r="K421" s="113" t="b">
        <v>0</v>
      </c>
      <c r="L421" s="113" t="b">
        <v>0</v>
      </c>
    </row>
    <row r="422" spans="1:12" ht="15">
      <c r="A422" s="115" t="s">
        <v>460</v>
      </c>
      <c r="B422" s="113" t="s">
        <v>496</v>
      </c>
      <c r="C422" s="113">
        <v>2</v>
      </c>
      <c r="D422" s="117">
        <v>0.0010870490396608905</v>
      </c>
      <c r="E422" s="117">
        <v>2.395326393069351</v>
      </c>
      <c r="F422" s="113" t="s">
        <v>344</v>
      </c>
      <c r="G422" s="113" t="b">
        <v>0</v>
      </c>
      <c r="H422" s="113" t="b">
        <v>0</v>
      </c>
      <c r="I422" s="113" t="b">
        <v>0</v>
      </c>
      <c r="J422" s="113" t="b">
        <v>0</v>
      </c>
      <c r="K422" s="113" t="b">
        <v>0</v>
      </c>
      <c r="L422" s="113" t="b">
        <v>0</v>
      </c>
    </row>
    <row r="423" spans="1:12" ht="15">
      <c r="A423" s="115" t="s">
        <v>659</v>
      </c>
      <c r="B423" s="113" t="s">
        <v>408</v>
      </c>
      <c r="C423" s="113">
        <v>2</v>
      </c>
      <c r="D423" s="117">
        <v>0.0016885075724560575</v>
      </c>
      <c r="E423" s="117">
        <v>2.395326393069351</v>
      </c>
      <c r="F423" s="113" t="s">
        <v>344</v>
      </c>
      <c r="G423" s="113" t="b">
        <v>0</v>
      </c>
      <c r="H423" s="113" t="b">
        <v>0</v>
      </c>
      <c r="I423" s="113" t="b">
        <v>0</v>
      </c>
      <c r="J423" s="113" t="b">
        <v>0</v>
      </c>
      <c r="K423" s="113" t="b">
        <v>0</v>
      </c>
      <c r="L423" s="113" t="b">
        <v>0</v>
      </c>
    </row>
    <row r="424" spans="1:12" ht="15">
      <c r="A424" s="115" t="s">
        <v>1066</v>
      </c>
      <c r="B424" s="113" t="s">
        <v>382</v>
      </c>
      <c r="C424" s="113">
        <v>2</v>
      </c>
      <c r="D424" s="117">
        <v>0.0016885075724560575</v>
      </c>
      <c r="E424" s="117">
        <v>1.7932664017413886</v>
      </c>
      <c r="F424" s="113" t="s">
        <v>344</v>
      </c>
      <c r="G424" s="113" t="b">
        <v>0</v>
      </c>
      <c r="H424" s="113" t="b">
        <v>1</v>
      </c>
      <c r="I424" s="113" t="b">
        <v>0</v>
      </c>
      <c r="J424" s="113" t="b">
        <v>0</v>
      </c>
      <c r="K424" s="113" t="b">
        <v>0</v>
      </c>
      <c r="L424" s="113" t="b">
        <v>0</v>
      </c>
    </row>
    <row r="425" spans="1:12" ht="15">
      <c r="A425" s="115" t="s">
        <v>1067</v>
      </c>
      <c r="B425" s="113" t="s">
        <v>448</v>
      </c>
      <c r="C425" s="113">
        <v>2</v>
      </c>
      <c r="D425" s="117">
        <v>0.0016885075724560575</v>
      </c>
      <c r="E425" s="117">
        <v>2.696356388733332</v>
      </c>
      <c r="F425" s="113" t="s">
        <v>344</v>
      </c>
      <c r="G425" s="113" t="b">
        <v>0</v>
      </c>
      <c r="H425" s="113" t="b">
        <v>0</v>
      </c>
      <c r="I425" s="113" t="b">
        <v>0</v>
      </c>
      <c r="J425" s="113" t="b">
        <v>0</v>
      </c>
      <c r="K425" s="113" t="b">
        <v>0</v>
      </c>
      <c r="L425" s="113" t="b">
        <v>0</v>
      </c>
    </row>
    <row r="426" spans="1:12" ht="15">
      <c r="A426" s="115" t="s">
        <v>1070</v>
      </c>
      <c r="B426" s="113" t="s">
        <v>496</v>
      </c>
      <c r="C426" s="113">
        <v>2</v>
      </c>
      <c r="D426" s="117">
        <v>0.0016885075724560575</v>
      </c>
      <c r="E426" s="117">
        <v>2.395326393069351</v>
      </c>
      <c r="F426" s="113" t="s">
        <v>344</v>
      </c>
      <c r="G426" s="113" t="b">
        <v>0</v>
      </c>
      <c r="H426" s="113" t="b">
        <v>0</v>
      </c>
      <c r="I426" s="113" t="b">
        <v>0</v>
      </c>
      <c r="J426" s="113" t="b">
        <v>0</v>
      </c>
      <c r="K426" s="113" t="b">
        <v>0</v>
      </c>
      <c r="L426" s="113" t="b">
        <v>0</v>
      </c>
    </row>
    <row r="427" spans="1:12" ht="15">
      <c r="A427" s="115" t="s">
        <v>474</v>
      </c>
      <c r="B427" s="113" t="s">
        <v>895</v>
      </c>
      <c r="C427" s="113">
        <v>2</v>
      </c>
      <c r="D427" s="117">
        <v>0.0016885075724560575</v>
      </c>
      <c r="E427" s="117">
        <v>2.3441738706219697</v>
      </c>
      <c r="F427" s="113" t="s">
        <v>344</v>
      </c>
      <c r="G427" s="113" t="b">
        <v>0</v>
      </c>
      <c r="H427" s="113" t="b">
        <v>0</v>
      </c>
      <c r="I427" s="113" t="b">
        <v>0</v>
      </c>
      <c r="J427" s="113" t="b">
        <v>0</v>
      </c>
      <c r="K427" s="113" t="b">
        <v>0</v>
      </c>
      <c r="L427" s="113" t="b">
        <v>0</v>
      </c>
    </row>
    <row r="428" spans="1:12" ht="15">
      <c r="A428" s="115" t="s">
        <v>410</v>
      </c>
      <c r="B428" s="113" t="s">
        <v>390</v>
      </c>
      <c r="C428" s="113">
        <v>2</v>
      </c>
      <c r="D428" s="117">
        <v>0.0016885075724560575</v>
      </c>
      <c r="E428" s="117">
        <v>1.4119256548888126</v>
      </c>
      <c r="F428" s="113" t="s">
        <v>344</v>
      </c>
      <c r="G428" s="113" t="b">
        <v>0</v>
      </c>
      <c r="H428" s="113" t="b">
        <v>0</v>
      </c>
      <c r="I428" s="113" t="b">
        <v>0</v>
      </c>
      <c r="J428" s="113" t="b">
        <v>0</v>
      </c>
      <c r="K428" s="113" t="b">
        <v>0</v>
      </c>
      <c r="L428" s="113" t="b">
        <v>0</v>
      </c>
    </row>
    <row r="429" spans="1:12" ht="15">
      <c r="A429" s="115" t="s">
        <v>410</v>
      </c>
      <c r="B429" s="113" t="s">
        <v>422</v>
      </c>
      <c r="C429" s="113">
        <v>2</v>
      </c>
      <c r="D429" s="117">
        <v>0.0010870490396608905</v>
      </c>
      <c r="E429" s="117">
        <v>1.4119256548888126</v>
      </c>
      <c r="F429" s="113" t="s">
        <v>344</v>
      </c>
      <c r="G429" s="113" t="b">
        <v>0</v>
      </c>
      <c r="H429" s="113" t="b">
        <v>0</v>
      </c>
      <c r="I429" s="113" t="b">
        <v>0</v>
      </c>
      <c r="J429" s="113" t="b">
        <v>0</v>
      </c>
      <c r="K429" s="113" t="b">
        <v>0</v>
      </c>
      <c r="L429" s="113" t="b">
        <v>0</v>
      </c>
    </row>
    <row r="430" spans="1:12" ht="15">
      <c r="A430" s="115" t="s">
        <v>422</v>
      </c>
      <c r="B430" s="113" t="s">
        <v>1314</v>
      </c>
      <c r="C430" s="113">
        <v>2</v>
      </c>
      <c r="D430" s="117">
        <v>0.0016885075724560575</v>
      </c>
      <c r="E430" s="117">
        <v>2.1522883443830563</v>
      </c>
      <c r="F430" s="113" t="s">
        <v>344</v>
      </c>
      <c r="G430" s="113" t="b">
        <v>0</v>
      </c>
      <c r="H430" s="113" t="b">
        <v>0</v>
      </c>
      <c r="I430" s="113" t="b">
        <v>0</v>
      </c>
      <c r="J430" s="113" t="b">
        <v>0</v>
      </c>
      <c r="K430" s="113" t="b">
        <v>0</v>
      </c>
      <c r="L430" s="113" t="b">
        <v>0</v>
      </c>
    </row>
    <row r="431" spans="1:12" ht="15">
      <c r="A431" s="115" t="s">
        <v>820</v>
      </c>
      <c r="B431" s="113" t="s">
        <v>632</v>
      </c>
      <c r="C431" s="113">
        <v>2</v>
      </c>
      <c r="D431" s="117">
        <v>0.0016885075724560575</v>
      </c>
      <c r="E431" s="117">
        <v>2.3441738706219697</v>
      </c>
      <c r="F431" s="113" t="s">
        <v>344</v>
      </c>
      <c r="G431" s="113" t="b">
        <v>0</v>
      </c>
      <c r="H431" s="113" t="b">
        <v>0</v>
      </c>
      <c r="I431" s="113" t="b">
        <v>0</v>
      </c>
      <c r="J431" s="113" t="b">
        <v>0</v>
      </c>
      <c r="K431" s="113" t="b">
        <v>0</v>
      </c>
      <c r="L431" s="113" t="b">
        <v>0</v>
      </c>
    </row>
    <row r="432" spans="1:12" ht="15">
      <c r="A432" s="115" t="s">
        <v>826</v>
      </c>
      <c r="B432" s="113" t="s">
        <v>369</v>
      </c>
      <c r="C432" s="113">
        <v>2</v>
      </c>
      <c r="D432" s="117">
        <v>0.0016885075724560575</v>
      </c>
      <c r="E432" s="117">
        <v>2.395326393069351</v>
      </c>
      <c r="F432" s="113" t="s">
        <v>344</v>
      </c>
      <c r="G432" s="113" t="b">
        <v>0</v>
      </c>
      <c r="H432" s="113" t="b">
        <v>0</v>
      </c>
      <c r="I432" s="113" t="b">
        <v>0</v>
      </c>
      <c r="J432" s="113" t="b">
        <v>0</v>
      </c>
      <c r="K432" s="113" t="b">
        <v>0</v>
      </c>
      <c r="L432" s="113" t="b">
        <v>0</v>
      </c>
    </row>
    <row r="433" spans="1:12" ht="15">
      <c r="A433" s="115" t="s">
        <v>414</v>
      </c>
      <c r="B433" s="113" t="s">
        <v>375</v>
      </c>
      <c r="C433" s="113">
        <v>2</v>
      </c>
      <c r="D433" s="117">
        <v>0.0016885075724560575</v>
      </c>
      <c r="E433" s="117">
        <v>1.7421138792940072</v>
      </c>
      <c r="F433" s="113" t="s">
        <v>344</v>
      </c>
      <c r="G433" s="113" t="b">
        <v>0</v>
      </c>
      <c r="H433" s="113" t="b">
        <v>0</v>
      </c>
      <c r="I433" s="113" t="b">
        <v>0</v>
      </c>
      <c r="J433" s="113" t="b">
        <v>1</v>
      </c>
      <c r="K433" s="113" t="b">
        <v>0</v>
      </c>
      <c r="L433" s="113" t="b">
        <v>0</v>
      </c>
    </row>
    <row r="434" spans="1:12" ht="15">
      <c r="A434" s="115" t="s">
        <v>395</v>
      </c>
      <c r="B434" s="113" t="s">
        <v>444</v>
      </c>
      <c r="C434" s="113">
        <v>2</v>
      </c>
      <c r="D434" s="117">
        <v>0.0016885075724560575</v>
      </c>
      <c r="E434" s="117">
        <v>1.4119256548888126</v>
      </c>
      <c r="F434" s="113" t="s">
        <v>344</v>
      </c>
      <c r="G434" s="113" t="b">
        <v>0</v>
      </c>
      <c r="H434" s="113" t="b">
        <v>0</v>
      </c>
      <c r="I434" s="113" t="b">
        <v>0</v>
      </c>
      <c r="J434" s="113" t="b">
        <v>0</v>
      </c>
      <c r="K434" s="113" t="b">
        <v>0</v>
      </c>
      <c r="L434" s="113" t="b">
        <v>0</v>
      </c>
    </row>
    <row r="435" spans="1:12" ht="15">
      <c r="A435" s="115" t="s">
        <v>375</v>
      </c>
      <c r="B435" s="113" t="s">
        <v>565</v>
      </c>
      <c r="C435" s="113">
        <v>2</v>
      </c>
      <c r="D435" s="117">
        <v>0.0016885075724560575</v>
      </c>
      <c r="E435" s="117">
        <v>1.7421138792940072</v>
      </c>
      <c r="F435" s="113" t="s">
        <v>344</v>
      </c>
      <c r="G435" s="113" t="b">
        <v>1</v>
      </c>
      <c r="H435" s="113" t="b">
        <v>0</v>
      </c>
      <c r="I435" s="113" t="b">
        <v>0</v>
      </c>
      <c r="J435" s="113" t="b">
        <v>0</v>
      </c>
      <c r="K435" s="113" t="b">
        <v>0</v>
      </c>
      <c r="L435" s="113" t="b">
        <v>0</v>
      </c>
    </row>
    <row r="436" spans="1:12" ht="15">
      <c r="A436" s="115" t="s">
        <v>364</v>
      </c>
      <c r="B436" s="113" t="s">
        <v>365</v>
      </c>
      <c r="C436" s="113">
        <v>7</v>
      </c>
      <c r="D436" s="117">
        <v>0.0029220024348535754</v>
      </c>
      <c r="E436" s="117">
        <v>2.210662424673478</v>
      </c>
      <c r="F436" s="113" t="s">
        <v>345</v>
      </c>
      <c r="G436" s="113" t="b">
        <v>0</v>
      </c>
      <c r="H436" s="113" t="b">
        <v>0</v>
      </c>
      <c r="I436" s="113" t="b">
        <v>0</v>
      </c>
      <c r="J436" s="113" t="b">
        <v>0</v>
      </c>
      <c r="K436" s="113" t="b">
        <v>0</v>
      </c>
      <c r="L436" s="113" t="b">
        <v>0</v>
      </c>
    </row>
    <row r="437" spans="1:12" ht="15">
      <c r="A437" s="115" t="s">
        <v>367</v>
      </c>
      <c r="B437" s="113" t="s">
        <v>366</v>
      </c>
      <c r="C437" s="113">
        <v>4</v>
      </c>
      <c r="D437" s="117">
        <v>0.002723188977720538</v>
      </c>
      <c r="E437" s="117">
        <v>1.2776092143040911</v>
      </c>
      <c r="F437" s="113" t="s">
        <v>345</v>
      </c>
      <c r="G437" s="113" t="b">
        <v>1</v>
      </c>
      <c r="H437" s="113" t="b">
        <v>0</v>
      </c>
      <c r="I437" s="113" t="b">
        <v>0</v>
      </c>
      <c r="J437" s="113" t="b">
        <v>0</v>
      </c>
      <c r="K437" s="113" t="b">
        <v>0</v>
      </c>
      <c r="L437" s="113" t="b">
        <v>0</v>
      </c>
    </row>
    <row r="438" spans="1:12" ht="15">
      <c r="A438" s="115" t="s">
        <v>369</v>
      </c>
      <c r="B438" s="113" t="s">
        <v>435</v>
      </c>
      <c r="C438" s="113">
        <v>4</v>
      </c>
      <c r="D438" s="117">
        <v>0.002723188977720538</v>
      </c>
      <c r="E438" s="117">
        <v>1.8584799065621154</v>
      </c>
      <c r="F438" s="113" t="s">
        <v>345</v>
      </c>
      <c r="G438" s="113" t="b">
        <v>0</v>
      </c>
      <c r="H438" s="113" t="b">
        <v>0</v>
      </c>
      <c r="I438" s="113" t="b">
        <v>0</v>
      </c>
      <c r="J438" s="113" t="b">
        <v>0</v>
      </c>
      <c r="K438" s="113" t="b">
        <v>0</v>
      </c>
      <c r="L438" s="113" t="b">
        <v>0</v>
      </c>
    </row>
    <row r="439" spans="1:12" ht="15">
      <c r="A439" s="115" t="s">
        <v>377</v>
      </c>
      <c r="B439" s="113" t="s">
        <v>419</v>
      </c>
      <c r="C439" s="113">
        <v>4</v>
      </c>
      <c r="D439" s="117">
        <v>0.002723188977720538</v>
      </c>
      <c r="E439" s="117">
        <v>2.152670477695791</v>
      </c>
      <c r="F439" s="113" t="s">
        <v>345</v>
      </c>
      <c r="G439" s="113" t="b">
        <v>0</v>
      </c>
      <c r="H439" s="113" t="b">
        <v>0</v>
      </c>
      <c r="I439" s="113" t="b">
        <v>0</v>
      </c>
      <c r="J439" s="113" t="b">
        <v>0</v>
      </c>
      <c r="K439" s="113" t="b">
        <v>0</v>
      </c>
      <c r="L439" s="113" t="b">
        <v>0</v>
      </c>
    </row>
    <row r="440" spans="1:12" ht="15">
      <c r="A440" s="115" t="s">
        <v>375</v>
      </c>
      <c r="B440" s="113" t="s">
        <v>366</v>
      </c>
      <c r="C440" s="113">
        <v>4</v>
      </c>
      <c r="D440" s="117">
        <v>0.002723188977720538</v>
      </c>
      <c r="E440" s="117">
        <v>1.657820456015697</v>
      </c>
      <c r="F440" s="113" t="s">
        <v>345</v>
      </c>
      <c r="G440" s="113" t="b">
        <v>1</v>
      </c>
      <c r="H440" s="113" t="b">
        <v>0</v>
      </c>
      <c r="I440" s="113" t="b">
        <v>0</v>
      </c>
      <c r="J440" s="113" t="b">
        <v>0</v>
      </c>
      <c r="K440" s="113" t="b">
        <v>0</v>
      </c>
      <c r="L440" s="113" t="b">
        <v>0</v>
      </c>
    </row>
    <row r="441" spans="1:12" ht="15">
      <c r="A441" s="115" t="s">
        <v>548</v>
      </c>
      <c r="B441" s="113" t="s">
        <v>549</v>
      </c>
      <c r="C441" s="113">
        <v>4</v>
      </c>
      <c r="D441" s="117">
        <v>0.002723188977720538</v>
      </c>
      <c r="E441" s="117">
        <v>2.4537004733597723</v>
      </c>
      <c r="F441" s="113" t="s">
        <v>345</v>
      </c>
      <c r="G441" s="113" t="b">
        <v>0</v>
      </c>
      <c r="H441" s="113" t="b">
        <v>0</v>
      </c>
      <c r="I441" s="113" t="b">
        <v>0</v>
      </c>
      <c r="J441" s="113" t="b">
        <v>0</v>
      </c>
      <c r="K441" s="113" t="b">
        <v>0</v>
      </c>
      <c r="L441" s="113" t="b">
        <v>0</v>
      </c>
    </row>
    <row r="442" spans="1:12" ht="15">
      <c r="A442" s="115" t="s">
        <v>433</v>
      </c>
      <c r="B442" s="113" t="s">
        <v>367</v>
      </c>
      <c r="C442" s="113">
        <v>3</v>
      </c>
      <c r="D442" s="117">
        <v>0.0012522867577943895</v>
      </c>
      <c r="E442" s="117">
        <v>1.4994579639204475</v>
      </c>
      <c r="F442" s="113" t="s">
        <v>345</v>
      </c>
      <c r="G442" s="113" t="b">
        <v>0</v>
      </c>
      <c r="H442" s="113" t="b">
        <v>0</v>
      </c>
      <c r="I442" s="113" t="b">
        <v>0</v>
      </c>
      <c r="J442" s="113" t="b">
        <v>1</v>
      </c>
      <c r="K442" s="113" t="b">
        <v>0</v>
      </c>
      <c r="L442" s="113" t="b">
        <v>0</v>
      </c>
    </row>
    <row r="443" spans="1:12" ht="15">
      <c r="A443" s="115" t="s">
        <v>367</v>
      </c>
      <c r="B443" s="113" t="s">
        <v>207</v>
      </c>
      <c r="C443" s="113">
        <v>3</v>
      </c>
      <c r="D443" s="117">
        <v>0.0020423917332904034</v>
      </c>
      <c r="E443" s="117">
        <v>1.1526704776957912</v>
      </c>
      <c r="F443" s="113" t="s">
        <v>345</v>
      </c>
      <c r="G443" s="113" t="b">
        <v>1</v>
      </c>
      <c r="H443" s="113" t="b">
        <v>0</v>
      </c>
      <c r="I443" s="113" t="b">
        <v>0</v>
      </c>
      <c r="J443" s="113" t="b">
        <v>0</v>
      </c>
      <c r="K443" s="113" t="b">
        <v>0</v>
      </c>
      <c r="L443" s="113" t="b">
        <v>0</v>
      </c>
    </row>
    <row r="444" spans="1:12" ht="15">
      <c r="A444" s="115" t="s">
        <v>207</v>
      </c>
      <c r="B444" s="113" t="s">
        <v>582</v>
      </c>
      <c r="C444" s="113">
        <v>3</v>
      </c>
      <c r="D444" s="117">
        <v>0.0020423917332904034</v>
      </c>
      <c r="E444" s="117">
        <v>1.511692420337459</v>
      </c>
      <c r="F444" s="113" t="s">
        <v>345</v>
      </c>
      <c r="G444" s="113" t="b">
        <v>0</v>
      </c>
      <c r="H444" s="113" t="b">
        <v>0</v>
      </c>
      <c r="I444" s="113" t="b">
        <v>0</v>
      </c>
      <c r="J444" s="113" t="b">
        <v>0</v>
      </c>
      <c r="K444" s="113" t="b">
        <v>0</v>
      </c>
      <c r="L444" s="113" t="b">
        <v>0</v>
      </c>
    </row>
    <row r="445" spans="1:12" ht="15">
      <c r="A445" s="115" t="s">
        <v>818</v>
      </c>
      <c r="B445" s="113" t="s">
        <v>819</v>
      </c>
      <c r="C445" s="113">
        <v>3</v>
      </c>
      <c r="D445" s="117">
        <v>0.0020423917332904034</v>
      </c>
      <c r="E445" s="117">
        <v>2.578639209968072</v>
      </c>
      <c r="F445" s="113" t="s">
        <v>345</v>
      </c>
      <c r="G445" s="113" t="b">
        <v>0</v>
      </c>
      <c r="H445" s="113" t="b">
        <v>0</v>
      </c>
      <c r="I445" s="113" t="b">
        <v>0</v>
      </c>
      <c r="J445" s="113" t="b">
        <v>0</v>
      </c>
      <c r="K445" s="113" t="b">
        <v>0</v>
      </c>
      <c r="L445" s="113" t="b">
        <v>0</v>
      </c>
    </row>
    <row r="446" spans="1:12" ht="15">
      <c r="A446" s="115" t="s">
        <v>414</v>
      </c>
      <c r="B446" s="113" t="s">
        <v>225</v>
      </c>
      <c r="C446" s="113">
        <v>3</v>
      </c>
      <c r="D446" s="117">
        <v>0.0020423917332904034</v>
      </c>
      <c r="E446" s="117">
        <v>1.511692420337459</v>
      </c>
      <c r="F446" s="113" t="s">
        <v>345</v>
      </c>
      <c r="G446" s="113" t="b">
        <v>0</v>
      </c>
      <c r="H446" s="113" t="b">
        <v>0</v>
      </c>
      <c r="I446" s="113" t="b">
        <v>0</v>
      </c>
      <c r="J446" s="113" t="b">
        <v>0</v>
      </c>
      <c r="K446" s="113" t="b">
        <v>0</v>
      </c>
      <c r="L446" s="113" t="b">
        <v>0</v>
      </c>
    </row>
    <row r="447" spans="1:12" ht="15">
      <c r="A447" s="115" t="s">
        <v>1153</v>
      </c>
      <c r="B447" s="113" t="s">
        <v>366</v>
      </c>
      <c r="C447" s="113">
        <v>2</v>
      </c>
      <c r="D447" s="117">
        <v>0.001361594488860269</v>
      </c>
      <c r="E447" s="117">
        <v>1.7547304690237535</v>
      </c>
      <c r="F447" s="113" t="s">
        <v>345</v>
      </c>
      <c r="G447" s="113" t="b">
        <v>0</v>
      </c>
      <c r="H447" s="113" t="b">
        <v>0</v>
      </c>
      <c r="I447" s="113" t="b">
        <v>0</v>
      </c>
      <c r="J447" s="113" t="b">
        <v>0</v>
      </c>
      <c r="K447" s="113" t="b">
        <v>0</v>
      </c>
      <c r="L447" s="113" t="b">
        <v>0</v>
      </c>
    </row>
    <row r="448" spans="1:12" ht="15">
      <c r="A448" s="115" t="s">
        <v>366</v>
      </c>
      <c r="B448" s="113" t="s">
        <v>846</v>
      </c>
      <c r="C448" s="113">
        <v>2</v>
      </c>
      <c r="D448" s="117">
        <v>0.001361594488860269</v>
      </c>
      <c r="E448" s="117">
        <v>1.7547304690237535</v>
      </c>
      <c r="F448" s="113" t="s">
        <v>345</v>
      </c>
      <c r="G448" s="113" t="b">
        <v>0</v>
      </c>
      <c r="H448" s="113" t="b">
        <v>0</v>
      </c>
      <c r="I448" s="113" t="b">
        <v>0</v>
      </c>
      <c r="J448" s="113" t="b">
        <v>0</v>
      </c>
      <c r="K448" s="113" t="b">
        <v>0</v>
      </c>
      <c r="L448" s="113" t="b">
        <v>0</v>
      </c>
    </row>
    <row r="449" spans="1:12" ht="15">
      <c r="A449" s="115" t="s">
        <v>846</v>
      </c>
      <c r="B449" s="113" t="s">
        <v>1154</v>
      </c>
      <c r="C449" s="113">
        <v>2</v>
      </c>
      <c r="D449" s="117">
        <v>0.001361594488860269</v>
      </c>
      <c r="E449" s="117">
        <v>2.7547304690237535</v>
      </c>
      <c r="F449" s="113" t="s">
        <v>345</v>
      </c>
      <c r="G449" s="113" t="b">
        <v>0</v>
      </c>
      <c r="H449" s="113" t="b">
        <v>0</v>
      </c>
      <c r="I449" s="113" t="b">
        <v>0</v>
      </c>
      <c r="J449" s="113" t="b">
        <v>0</v>
      </c>
      <c r="K449" s="113" t="b">
        <v>0</v>
      </c>
      <c r="L449" s="113" t="b">
        <v>0</v>
      </c>
    </row>
    <row r="450" spans="1:12" ht="15">
      <c r="A450" s="115" t="s">
        <v>1154</v>
      </c>
      <c r="B450" s="113" t="s">
        <v>464</v>
      </c>
      <c r="C450" s="113">
        <v>2</v>
      </c>
      <c r="D450" s="117">
        <v>0.001361594488860269</v>
      </c>
      <c r="E450" s="117">
        <v>2.578639209968072</v>
      </c>
      <c r="F450" s="113" t="s">
        <v>345</v>
      </c>
      <c r="G450" s="113" t="b">
        <v>0</v>
      </c>
      <c r="H450" s="113" t="b">
        <v>0</v>
      </c>
      <c r="I450" s="113" t="b">
        <v>0</v>
      </c>
      <c r="J450" s="113" t="b">
        <v>1</v>
      </c>
      <c r="K450" s="113" t="b">
        <v>0</v>
      </c>
      <c r="L450" s="113" t="b">
        <v>0</v>
      </c>
    </row>
    <row r="451" spans="1:12" ht="15">
      <c r="A451" s="115" t="s">
        <v>464</v>
      </c>
      <c r="B451" s="113" t="s">
        <v>377</v>
      </c>
      <c r="C451" s="113">
        <v>2</v>
      </c>
      <c r="D451" s="117">
        <v>0.001361594488860269</v>
      </c>
      <c r="E451" s="117">
        <v>1.9765792186401099</v>
      </c>
      <c r="F451" s="113" t="s">
        <v>345</v>
      </c>
      <c r="G451" s="113" t="b">
        <v>1</v>
      </c>
      <c r="H451" s="113" t="b">
        <v>0</v>
      </c>
      <c r="I451" s="113" t="b">
        <v>0</v>
      </c>
      <c r="J451" s="113" t="b">
        <v>0</v>
      </c>
      <c r="K451" s="113" t="b">
        <v>0</v>
      </c>
      <c r="L451" s="113" t="b">
        <v>0</v>
      </c>
    </row>
    <row r="452" spans="1:12" ht="15">
      <c r="A452" s="115" t="s">
        <v>435</v>
      </c>
      <c r="B452" s="113" t="s">
        <v>366</v>
      </c>
      <c r="C452" s="113">
        <v>2</v>
      </c>
      <c r="D452" s="117">
        <v>0.001361594488860269</v>
      </c>
      <c r="E452" s="117">
        <v>1.210662424673478</v>
      </c>
      <c r="F452" s="113" t="s">
        <v>345</v>
      </c>
      <c r="G452" s="113" t="b">
        <v>0</v>
      </c>
      <c r="H452" s="113" t="b">
        <v>0</v>
      </c>
      <c r="I452" s="113" t="b">
        <v>0</v>
      </c>
      <c r="J452" s="113" t="b">
        <v>0</v>
      </c>
      <c r="K452" s="113" t="b">
        <v>0</v>
      </c>
      <c r="L452" s="113" t="b">
        <v>0</v>
      </c>
    </row>
    <row r="453" spans="1:12" ht="15">
      <c r="A453" s="115" t="s">
        <v>377</v>
      </c>
      <c r="B453" s="113" t="s">
        <v>847</v>
      </c>
      <c r="C453" s="113">
        <v>2</v>
      </c>
      <c r="D453" s="117">
        <v>0.001361594488860269</v>
      </c>
      <c r="E453" s="117">
        <v>2.152670477695791</v>
      </c>
      <c r="F453" s="113" t="s">
        <v>345</v>
      </c>
      <c r="G453" s="113" t="b">
        <v>0</v>
      </c>
      <c r="H453" s="113" t="b">
        <v>0</v>
      </c>
      <c r="I453" s="113" t="b">
        <v>0</v>
      </c>
      <c r="J453" s="113" t="b">
        <v>0</v>
      </c>
      <c r="K453" s="113" t="b">
        <v>0</v>
      </c>
      <c r="L453" s="113" t="b">
        <v>0</v>
      </c>
    </row>
    <row r="454" spans="1:12" ht="15">
      <c r="A454" s="115" t="s">
        <v>1156</v>
      </c>
      <c r="B454" s="113" t="s">
        <v>369</v>
      </c>
      <c r="C454" s="113">
        <v>2</v>
      </c>
      <c r="D454" s="117">
        <v>0.001361594488860269</v>
      </c>
      <c r="E454" s="117">
        <v>2.10151795524841</v>
      </c>
      <c r="F454" s="113" t="s">
        <v>345</v>
      </c>
      <c r="G454" s="113" t="b">
        <v>0</v>
      </c>
      <c r="H454" s="113" t="b">
        <v>0</v>
      </c>
      <c r="I454" s="113" t="b">
        <v>0</v>
      </c>
      <c r="J454" s="113" t="b">
        <v>0</v>
      </c>
      <c r="K454" s="113" t="b">
        <v>0</v>
      </c>
      <c r="L454" s="113" t="b">
        <v>0</v>
      </c>
    </row>
    <row r="455" spans="1:12" ht="15">
      <c r="A455" s="115" t="s">
        <v>453</v>
      </c>
      <c r="B455" s="113" t="s">
        <v>828</v>
      </c>
      <c r="C455" s="113">
        <v>2</v>
      </c>
      <c r="D455" s="117">
        <v>0.001361594488860269</v>
      </c>
      <c r="E455" s="117">
        <v>2.578639209968072</v>
      </c>
      <c r="F455" s="113" t="s">
        <v>345</v>
      </c>
      <c r="G455" s="113" t="b">
        <v>0</v>
      </c>
      <c r="H455" s="113" t="b">
        <v>0</v>
      </c>
      <c r="I455" s="113" t="b">
        <v>0</v>
      </c>
      <c r="J455" s="113" t="b">
        <v>0</v>
      </c>
      <c r="K455" s="113" t="b">
        <v>1</v>
      </c>
      <c r="L455" s="113" t="b">
        <v>0</v>
      </c>
    </row>
    <row r="456" spans="1:12" ht="15">
      <c r="A456" s="115" t="s">
        <v>642</v>
      </c>
      <c r="B456" s="113" t="s">
        <v>1120</v>
      </c>
      <c r="C456" s="113">
        <v>2</v>
      </c>
      <c r="D456" s="117">
        <v>0.001361594488860269</v>
      </c>
      <c r="E456" s="117">
        <v>2.7547304690237535</v>
      </c>
      <c r="F456" s="113" t="s">
        <v>345</v>
      </c>
      <c r="G456" s="113" t="b">
        <v>0</v>
      </c>
      <c r="H456" s="113" t="b">
        <v>0</v>
      </c>
      <c r="I456" s="113" t="b">
        <v>0</v>
      </c>
      <c r="J456" s="113" t="b">
        <v>0</v>
      </c>
      <c r="K456" s="113" t="b">
        <v>0</v>
      </c>
      <c r="L456" s="113" t="b">
        <v>0</v>
      </c>
    </row>
    <row r="457" spans="1:12" ht="15">
      <c r="A457" s="115" t="s">
        <v>1120</v>
      </c>
      <c r="B457" s="113" t="s">
        <v>1121</v>
      </c>
      <c r="C457" s="113">
        <v>2</v>
      </c>
      <c r="D457" s="117">
        <v>0.001361594488860269</v>
      </c>
      <c r="E457" s="117">
        <v>2.7547304690237535</v>
      </c>
      <c r="F457" s="113" t="s">
        <v>345</v>
      </c>
      <c r="G457" s="113" t="b">
        <v>0</v>
      </c>
      <c r="H457" s="113" t="b">
        <v>0</v>
      </c>
      <c r="I457" s="113" t="b">
        <v>0</v>
      </c>
      <c r="J457" s="113" t="b">
        <v>0</v>
      </c>
      <c r="K457" s="113" t="b">
        <v>0</v>
      </c>
      <c r="L457" s="113" t="b">
        <v>0</v>
      </c>
    </row>
    <row r="458" spans="1:12" ht="15">
      <c r="A458" s="115" t="s">
        <v>379</v>
      </c>
      <c r="B458" s="113" t="s">
        <v>364</v>
      </c>
      <c r="C458" s="113">
        <v>2</v>
      </c>
      <c r="D458" s="117">
        <v>0.001361594488860269</v>
      </c>
      <c r="E458" s="117">
        <v>1.8796692056320534</v>
      </c>
      <c r="F458" s="113" t="s">
        <v>345</v>
      </c>
      <c r="G458" s="113" t="b">
        <v>0</v>
      </c>
      <c r="H458" s="113" t="b">
        <v>0</v>
      </c>
      <c r="I458" s="113" t="b">
        <v>0</v>
      </c>
      <c r="J458" s="113" t="b">
        <v>0</v>
      </c>
      <c r="K458" s="113" t="b">
        <v>0</v>
      </c>
      <c r="L458" s="113" t="b">
        <v>0</v>
      </c>
    </row>
    <row r="459" spans="1:12" ht="15">
      <c r="A459" s="115" t="s">
        <v>463</v>
      </c>
      <c r="B459" s="113" t="s">
        <v>450</v>
      </c>
      <c r="C459" s="113">
        <v>2</v>
      </c>
      <c r="D459" s="117">
        <v>0.001361594488860269</v>
      </c>
      <c r="E459" s="117">
        <v>2.4025479509123913</v>
      </c>
      <c r="F459" s="113" t="s">
        <v>345</v>
      </c>
      <c r="G459" s="113" t="b">
        <v>0</v>
      </c>
      <c r="H459" s="113" t="b">
        <v>0</v>
      </c>
      <c r="I459" s="113" t="b">
        <v>0</v>
      </c>
      <c r="J459" s="113" t="b">
        <v>0</v>
      </c>
      <c r="K459" s="113" t="b">
        <v>0</v>
      </c>
      <c r="L459" s="113" t="b">
        <v>0</v>
      </c>
    </row>
    <row r="460" spans="1:12" ht="15">
      <c r="A460" s="115" t="s">
        <v>592</v>
      </c>
      <c r="B460" s="113" t="s">
        <v>379</v>
      </c>
      <c r="C460" s="113">
        <v>2</v>
      </c>
      <c r="D460" s="117">
        <v>0.001361594488860269</v>
      </c>
      <c r="E460" s="117">
        <v>2.356790460351716</v>
      </c>
      <c r="F460" s="113" t="s">
        <v>345</v>
      </c>
      <c r="G460" s="113" t="b">
        <v>0</v>
      </c>
      <c r="H460" s="113" t="b">
        <v>1</v>
      </c>
      <c r="I460" s="113" t="b">
        <v>0</v>
      </c>
      <c r="J460" s="113" t="b">
        <v>0</v>
      </c>
      <c r="K460" s="113" t="b">
        <v>0</v>
      </c>
      <c r="L460" s="113" t="b">
        <v>0</v>
      </c>
    </row>
    <row r="461" spans="1:12" ht="15">
      <c r="A461" s="115" t="s">
        <v>680</v>
      </c>
      <c r="B461" s="113" t="s">
        <v>834</v>
      </c>
      <c r="C461" s="113">
        <v>2</v>
      </c>
      <c r="D461" s="117">
        <v>0.001361594488860269</v>
      </c>
      <c r="E461" s="117">
        <v>2.578639209968072</v>
      </c>
      <c r="F461" s="113" t="s">
        <v>345</v>
      </c>
      <c r="G461" s="113" t="b">
        <v>0</v>
      </c>
      <c r="H461" s="113" t="b">
        <v>0</v>
      </c>
      <c r="I461" s="113" t="b">
        <v>0</v>
      </c>
      <c r="J461" s="113" t="b">
        <v>0</v>
      </c>
      <c r="K461" s="113" t="b">
        <v>0</v>
      </c>
      <c r="L461" s="113" t="b">
        <v>0</v>
      </c>
    </row>
    <row r="462" spans="1:12" ht="15">
      <c r="A462" s="115" t="s">
        <v>449</v>
      </c>
      <c r="B462" s="113" t="s">
        <v>378</v>
      </c>
      <c r="C462" s="113">
        <v>2</v>
      </c>
      <c r="D462" s="117">
        <v>0.001361594488860269</v>
      </c>
      <c r="E462" s="117">
        <v>1.9096324290094968</v>
      </c>
      <c r="F462" s="113" t="s">
        <v>345</v>
      </c>
      <c r="G462" s="113" t="b">
        <v>0</v>
      </c>
      <c r="H462" s="113" t="b">
        <v>0</v>
      </c>
      <c r="I462" s="113" t="b">
        <v>0</v>
      </c>
      <c r="J462" s="113" t="b">
        <v>0</v>
      </c>
      <c r="K462" s="113" t="b">
        <v>0</v>
      </c>
      <c r="L462" s="113" t="b">
        <v>0</v>
      </c>
    </row>
    <row r="463" spans="1:12" ht="15">
      <c r="A463" s="115" t="s">
        <v>451</v>
      </c>
      <c r="B463" s="113" t="s">
        <v>434</v>
      </c>
      <c r="C463" s="113">
        <v>2</v>
      </c>
      <c r="D463" s="117">
        <v>0.001361594488860269</v>
      </c>
      <c r="E463" s="117">
        <v>2.7547304690237535</v>
      </c>
      <c r="F463" s="113" t="s">
        <v>345</v>
      </c>
      <c r="G463" s="113" t="b">
        <v>0</v>
      </c>
      <c r="H463" s="113" t="b">
        <v>0</v>
      </c>
      <c r="I463" s="113" t="b">
        <v>0</v>
      </c>
      <c r="J463" s="113" t="b">
        <v>0</v>
      </c>
      <c r="K463" s="113" t="b">
        <v>0</v>
      </c>
      <c r="L463" s="113" t="b">
        <v>0</v>
      </c>
    </row>
    <row r="464" spans="1:12" ht="15">
      <c r="A464" s="115" t="s">
        <v>207</v>
      </c>
      <c r="B464" s="113" t="s">
        <v>367</v>
      </c>
      <c r="C464" s="113">
        <v>2</v>
      </c>
      <c r="D464" s="117">
        <v>0.001361594488860269</v>
      </c>
      <c r="E464" s="117">
        <v>0.9553899195701718</v>
      </c>
      <c r="F464" s="113" t="s">
        <v>345</v>
      </c>
      <c r="G464" s="113" t="b">
        <v>0</v>
      </c>
      <c r="H464" s="113" t="b">
        <v>0</v>
      </c>
      <c r="I464" s="113" t="b">
        <v>0</v>
      </c>
      <c r="J464" s="113" t="b">
        <v>1</v>
      </c>
      <c r="K464" s="113" t="b">
        <v>0</v>
      </c>
      <c r="L464" s="113" t="b">
        <v>0</v>
      </c>
    </row>
    <row r="465" spans="1:12" ht="15">
      <c r="A465" s="115" t="s">
        <v>373</v>
      </c>
      <c r="B465" s="113" t="s">
        <v>207</v>
      </c>
      <c r="C465" s="113">
        <v>2</v>
      </c>
      <c r="D465" s="117">
        <v>0.001361594488860269</v>
      </c>
      <c r="E465" s="117">
        <v>1.1015179552484098</v>
      </c>
      <c r="F465" s="113" t="s">
        <v>345</v>
      </c>
      <c r="G465" s="113" t="b">
        <v>0</v>
      </c>
      <c r="H465" s="113" t="b">
        <v>0</v>
      </c>
      <c r="I465" s="113" t="b">
        <v>0</v>
      </c>
      <c r="J465" s="113" t="b">
        <v>0</v>
      </c>
      <c r="K465" s="113" t="b">
        <v>0</v>
      </c>
      <c r="L465" s="113" t="b">
        <v>0</v>
      </c>
    </row>
    <row r="466" spans="1:12" ht="15">
      <c r="A466" s="115" t="s">
        <v>433</v>
      </c>
      <c r="B466" s="113" t="s">
        <v>812</v>
      </c>
      <c r="C466" s="113">
        <v>2</v>
      </c>
      <c r="D466" s="117">
        <v>0.0008348578385295931</v>
      </c>
      <c r="E466" s="117">
        <v>1.9254266961927287</v>
      </c>
      <c r="F466" s="113" t="s">
        <v>345</v>
      </c>
      <c r="G466" s="113" t="b">
        <v>0</v>
      </c>
      <c r="H466" s="113" t="b">
        <v>0</v>
      </c>
      <c r="I466" s="113" t="b">
        <v>0</v>
      </c>
      <c r="J466" s="113" t="b">
        <v>0</v>
      </c>
      <c r="K466" s="113" t="b">
        <v>0</v>
      </c>
      <c r="L466" s="113" t="b">
        <v>0</v>
      </c>
    </row>
    <row r="467" spans="1:12" ht="15">
      <c r="A467" s="115" t="s">
        <v>207</v>
      </c>
      <c r="B467" s="113" t="s">
        <v>443</v>
      </c>
      <c r="C467" s="113">
        <v>2</v>
      </c>
      <c r="D467" s="117">
        <v>0.001361594488860269</v>
      </c>
      <c r="E467" s="117">
        <v>1.7335411699538155</v>
      </c>
      <c r="F467" s="113" t="s">
        <v>345</v>
      </c>
      <c r="G467" s="113" t="b">
        <v>0</v>
      </c>
      <c r="H467" s="113" t="b">
        <v>0</v>
      </c>
      <c r="I467" s="113" t="b">
        <v>0</v>
      </c>
      <c r="J467" s="113" t="b">
        <v>0</v>
      </c>
      <c r="K467" s="113" t="b">
        <v>0</v>
      </c>
      <c r="L467" s="113" t="b">
        <v>0</v>
      </c>
    </row>
    <row r="468" spans="1:12" ht="15">
      <c r="A468" s="115" t="s">
        <v>492</v>
      </c>
      <c r="B468" s="113" t="s">
        <v>1084</v>
      </c>
      <c r="C468" s="113">
        <v>2</v>
      </c>
      <c r="D468" s="117">
        <v>0.001361594488860269</v>
      </c>
      <c r="E468" s="117">
        <v>2.4537004733597723</v>
      </c>
      <c r="F468" s="113" t="s">
        <v>345</v>
      </c>
      <c r="G468" s="113" t="b">
        <v>0</v>
      </c>
      <c r="H468" s="113" t="b">
        <v>0</v>
      </c>
      <c r="I468" s="113" t="b">
        <v>0</v>
      </c>
      <c r="J468" s="113" t="b">
        <v>0</v>
      </c>
      <c r="K468" s="113" t="b">
        <v>0</v>
      </c>
      <c r="L468" s="113" t="b">
        <v>0</v>
      </c>
    </row>
    <row r="469" spans="1:12" ht="15">
      <c r="A469" s="115" t="s">
        <v>433</v>
      </c>
      <c r="B469" s="113" t="s">
        <v>483</v>
      </c>
      <c r="C469" s="113">
        <v>2</v>
      </c>
      <c r="D469" s="117">
        <v>0.001361594488860269</v>
      </c>
      <c r="E469" s="117">
        <v>1.8004879595844288</v>
      </c>
      <c r="F469" s="113" t="s">
        <v>345</v>
      </c>
      <c r="G469" s="113" t="b">
        <v>0</v>
      </c>
      <c r="H469" s="113" t="b">
        <v>0</v>
      </c>
      <c r="I469" s="113" t="b">
        <v>0</v>
      </c>
      <c r="J469" s="113" t="b">
        <v>0</v>
      </c>
      <c r="K469" s="113" t="b">
        <v>0</v>
      </c>
      <c r="L469" s="113" t="b">
        <v>0</v>
      </c>
    </row>
    <row r="470" spans="1:12" ht="15">
      <c r="A470" s="115" t="s">
        <v>225</v>
      </c>
      <c r="B470" s="113" t="s">
        <v>725</v>
      </c>
      <c r="C470" s="113">
        <v>2</v>
      </c>
      <c r="D470" s="117">
        <v>0.0008348578385295931</v>
      </c>
      <c r="E470" s="117">
        <v>1.7335411699538155</v>
      </c>
      <c r="F470" s="113" t="s">
        <v>345</v>
      </c>
      <c r="G470" s="113" t="b">
        <v>0</v>
      </c>
      <c r="H470" s="113" t="b">
        <v>0</v>
      </c>
      <c r="I470" s="113" t="b">
        <v>0</v>
      </c>
      <c r="J470" s="113" t="b">
        <v>0</v>
      </c>
      <c r="K470" s="113" t="b">
        <v>0</v>
      </c>
      <c r="L470" s="113" t="b">
        <v>0</v>
      </c>
    </row>
    <row r="471" spans="1:12" ht="15">
      <c r="A471" s="115" t="s">
        <v>547</v>
      </c>
      <c r="B471" s="113" t="s">
        <v>898</v>
      </c>
      <c r="C471" s="113">
        <v>2</v>
      </c>
      <c r="D471" s="117">
        <v>0.001361594488860269</v>
      </c>
      <c r="E471" s="117">
        <v>2.578639209968072</v>
      </c>
      <c r="F471" s="113" t="s">
        <v>345</v>
      </c>
      <c r="G471" s="113" t="b">
        <v>0</v>
      </c>
      <c r="H471" s="113" t="b">
        <v>0</v>
      </c>
      <c r="I471" s="113" t="b">
        <v>0</v>
      </c>
      <c r="J471" s="113" t="b">
        <v>0</v>
      </c>
      <c r="K471" s="113" t="b">
        <v>0</v>
      </c>
      <c r="L471" s="113" t="b">
        <v>0</v>
      </c>
    </row>
    <row r="472" spans="1:12" ht="15">
      <c r="A472" s="115" t="s">
        <v>719</v>
      </c>
      <c r="B472" s="113" t="s">
        <v>390</v>
      </c>
      <c r="C472" s="113">
        <v>2</v>
      </c>
      <c r="D472" s="117">
        <v>0.001361594488860269</v>
      </c>
      <c r="E472" s="117">
        <v>2.10151795524841</v>
      </c>
      <c r="F472" s="113" t="s">
        <v>345</v>
      </c>
      <c r="G472" s="113" t="b">
        <v>0</v>
      </c>
      <c r="H472" s="113" t="b">
        <v>0</v>
      </c>
      <c r="I472" s="113" t="b">
        <v>0</v>
      </c>
      <c r="J472" s="113" t="b">
        <v>0</v>
      </c>
      <c r="K472" s="113" t="b">
        <v>0</v>
      </c>
      <c r="L472" s="113" t="b">
        <v>0</v>
      </c>
    </row>
    <row r="473" spans="1:12" ht="15">
      <c r="A473" s="115" t="s">
        <v>390</v>
      </c>
      <c r="B473" s="113" t="s">
        <v>400</v>
      </c>
      <c r="C473" s="113">
        <v>2</v>
      </c>
      <c r="D473" s="117">
        <v>0.001361594488860269</v>
      </c>
      <c r="E473" s="117">
        <v>1.9765792186401099</v>
      </c>
      <c r="F473" s="113" t="s">
        <v>345</v>
      </c>
      <c r="G473" s="113" t="b">
        <v>0</v>
      </c>
      <c r="H473" s="113" t="b">
        <v>0</v>
      </c>
      <c r="I473" s="113" t="b">
        <v>0</v>
      </c>
      <c r="J473" s="113" t="b">
        <v>0</v>
      </c>
      <c r="K473" s="113" t="b">
        <v>0</v>
      </c>
      <c r="L473" s="113" t="b">
        <v>0</v>
      </c>
    </row>
    <row r="474" spans="1:12" ht="15">
      <c r="A474" s="115" t="s">
        <v>400</v>
      </c>
      <c r="B474" s="113" t="s">
        <v>603</v>
      </c>
      <c r="C474" s="113">
        <v>2</v>
      </c>
      <c r="D474" s="117">
        <v>0.001361594488860269</v>
      </c>
      <c r="E474" s="117">
        <v>2.2776092143040914</v>
      </c>
      <c r="F474" s="113" t="s">
        <v>345</v>
      </c>
      <c r="G474" s="113" t="b">
        <v>0</v>
      </c>
      <c r="H474" s="113" t="b">
        <v>0</v>
      </c>
      <c r="I474" s="113" t="b">
        <v>0</v>
      </c>
      <c r="J474" s="113" t="b">
        <v>0</v>
      </c>
      <c r="K474" s="113" t="b">
        <v>0</v>
      </c>
      <c r="L474" s="113" t="b">
        <v>0</v>
      </c>
    </row>
    <row r="475" spans="1:12" ht="15">
      <c r="A475" s="115" t="s">
        <v>549</v>
      </c>
      <c r="B475" s="113" t="s">
        <v>390</v>
      </c>
      <c r="C475" s="113">
        <v>2</v>
      </c>
      <c r="D475" s="117">
        <v>0.001361594488860269</v>
      </c>
      <c r="E475" s="117">
        <v>1.9765792186401099</v>
      </c>
      <c r="F475" s="113" t="s">
        <v>345</v>
      </c>
      <c r="G475" s="113" t="b">
        <v>0</v>
      </c>
      <c r="H475" s="113" t="b">
        <v>0</v>
      </c>
      <c r="I475" s="113" t="b">
        <v>0</v>
      </c>
      <c r="J475" s="113" t="b">
        <v>0</v>
      </c>
      <c r="K475" s="113" t="b">
        <v>0</v>
      </c>
      <c r="L475" s="113" t="b">
        <v>0</v>
      </c>
    </row>
    <row r="476" spans="1:12" ht="15">
      <c r="A476" s="115" t="s">
        <v>367</v>
      </c>
      <c r="B476" s="113" t="s">
        <v>387</v>
      </c>
      <c r="C476" s="113">
        <v>5</v>
      </c>
      <c r="D476" s="117">
        <v>0.002456419806617516</v>
      </c>
      <c r="E476" s="117">
        <v>1.5961657129419697</v>
      </c>
      <c r="F476" s="113" t="s">
        <v>346</v>
      </c>
      <c r="G476" s="113" t="b">
        <v>1</v>
      </c>
      <c r="H476" s="113" t="b">
        <v>0</v>
      </c>
      <c r="I476" s="113" t="b">
        <v>0</v>
      </c>
      <c r="J476" s="113" t="b">
        <v>0</v>
      </c>
      <c r="K476" s="113" t="b">
        <v>0</v>
      </c>
      <c r="L476" s="113" t="b">
        <v>0</v>
      </c>
    </row>
    <row r="477" spans="1:12" ht="15">
      <c r="A477" s="115" t="s">
        <v>415</v>
      </c>
      <c r="B477" s="113" t="s">
        <v>546</v>
      </c>
      <c r="C477" s="113">
        <v>5</v>
      </c>
      <c r="D477" s="117">
        <v>0.004314629656395178</v>
      </c>
      <c r="E477" s="117">
        <v>1.7852219491620187</v>
      </c>
      <c r="F477" s="113" t="s">
        <v>346</v>
      </c>
      <c r="G477" s="113" t="b">
        <v>0</v>
      </c>
      <c r="H477" s="113" t="b">
        <v>0</v>
      </c>
      <c r="I477" s="113" t="b">
        <v>0</v>
      </c>
      <c r="J477" s="113" t="b">
        <v>0</v>
      </c>
      <c r="K477" s="113" t="b">
        <v>0</v>
      </c>
      <c r="L477" s="113" t="b">
        <v>0</v>
      </c>
    </row>
    <row r="478" spans="1:12" ht="15">
      <c r="A478" s="115" t="s">
        <v>425</v>
      </c>
      <c r="B478" s="113" t="s">
        <v>391</v>
      </c>
      <c r="C478" s="113">
        <v>4</v>
      </c>
      <c r="D478" s="117">
        <v>0.001965135845294013</v>
      </c>
      <c r="E478" s="117">
        <v>2.1099158630237933</v>
      </c>
      <c r="F478" s="113" t="s">
        <v>346</v>
      </c>
      <c r="G478" s="113" t="b">
        <v>0</v>
      </c>
      <c r="H478" s="113" t="b">
        <v>0</v>
      </c>
      <c r="I478" s="113" t="b">
        <v>0</v>
      </c>
      <c r="J478" s="113" t="b">
        <v>0</v>
      </c>
      <c r="K478" s="113" t="b">
        <v>0</v>
      </c>
      <c r="L478" s="113" t="b">
        <v>0</v>
      </c>
    </row>
    <row r="479" spans="1:12" ht="15">
      <c r="A479" s="115" t="s">
        <v>415</v>
      </c>
      <c r="B479" s="113" t="s">
        <v>457</v>
      </c>
      <c r="C479" s="113">
        <v>4</v>
      </c>
      <c r="D479" s="117">
        <v>0.0034517037251161425</v>
      </c>
      <c r="E479" s="117">
        <v>1.6883119361539622</v>
      </c>
      <c r="F479" s="113" t="s">
        <v>346</v>
      </c>
      <c r="G479" s="113" t="b">
        <v>0</v>
      </c>
      <c r="H479" s="113" t="b">
        <v>0</v>
      </c>
      <c r="I479" s="113" t="b">
        <v>0</v>
      </c>
      <c r="J479" s="113" t="b">
        <v>0</v>
      </c>
      <c r="K479" s="113" t="b">
        <v>0</v>
      </c>
      <c r="L479" s="113" t="b">
        <v>0</v>
      </c>
    </row>
    <row r="480" spans="1:12" ht="15">
      <c r="A480" s="115" t="s">
        <v>364</v>
      </c>
      <c r="B480" s="113" t="s">
        <v>365</v>
      </c>
      <c r="C480" s="113">
        <v>4</v>
      </c>
      <c r="D480" s="117">
        <v>0.0034517037251161425</v>
      </c>
      <c r="E480" s="117">
        <v>1.7754621118728624</v>
      </c>
      <c r="F480" s="113" t="s">
        <v>346</v>
      </c>
      <c r="G480" s="113" t="b">
        <v>0</v>
      </c>
      <c r="H480" s="113" t="b">
        <v>0</v>
      </c>
      <c r="I480" s="113" t="b">
        <v>0</v>
      </c>
      <c r="J480" s="113" t="b">
        <v>0</v>
      </c>
      <c r="K480" s="113" t="b">
        <v>0</v>
      </c>
      <c r="L480" s="113" t="b">
        <v>0</v>
      </c>
    </row>
    <row r="481" spans="1:12" ht="15">
      <c r="A481" s="115" t="s">
        <v>364</v>
      </c>
      <c r="B481" s="113" t="s">
        <v>593</v>
      </c>
      <c r="C481" s="113">
        <v>4</v>
      </c>
      <c r="D481" s="117">
        <v>0.0034517037251161425</v>
      </c>
      <c r="E481" s="117">
        <v>1.9515533709285435</v>
      </c>
      <c r="F481" s="113" t="s">
        <v>346</v>
      </c>
      <c r="G481" s="113" t="b">
        <v>0</v>
      </c>
      <c r="H481" s="113" t="b">
        <v>0</v>
      </c>
      <c r="I481" s="113" t="b">
        <v>0</v>
      </c>
      <c r="J481" s="113" t="b">
        <v>0</v>
      </c>
      <c r="K481" s="113" t="b">
        <v>0</v>
      </c>
      <c r="L481" s="113" t="b">
        <v>0</v>
      </c>
    </row>
    <row r="482" spans="1:12" ht="15">
      <c r="A482" s="115" t="s">
        <v>367</v>
      </c>
      <c r="B482" s="113" t="s">
        <v>366</v>
      </c>
      <c r="C482" s="113">
        <v>3</v>
      </c>
      <c r="D482" s="117">
        <v>0.0008216620356161348</v>
      </c>
      <c r="E482" s="117">
        <v>1.5504082223812945</v>
      </c>
      <c r="F482" s="113" t="s">
        <v>346</v>
      </c>
      <c r="G482" s="113" t="b">
        <v>1</v>
      </c>
      <c r="H482" s="113" t="b">
        <v>0</v>
      </c>
      <c r="I482" s="113" t="b">
        <v>0</v>
      </c>
      <c r="J482" s="113" t="b">
        <v>0</v>
      </c>
      <c r="K482" s="113" t="b">
        <v>0</v>
      </c>
      <c r="L482" s="113" t="b">
        <v>0</v>
      </c>
    </row>
    <row r="483" spans="1:12" ht="15">
      <c r="A483" s="115" t="s">
        <v>402</v>
      </c>
      <c r="B483" s="113" t="s">
        <v>559</v>
      </c>
      <c r="C483" s="113">
        <v>3</v>
      </c>
      <c r="D483" s="117">
        <v>0.0014738518839705096</v>
      </c>
      <c r="E483" s="117">
        <v>2.3037358890399062</v>
      </c>
      <c r="F483" s="113" t="s">
        <v>346</v>
      </c>
      <c r="G483" s="113" t="b">
        <v>0</v>
      </c>
      <c r="H483" s="113" t="b">
        <v>0</v>
      </c>
      <c r="I483" s="113" t="b">
        <v>0</v>
      </c>
      <c r="J483" s="113" t="b">
        <v>0</v>
      </c>
      <c r="K483" s="113" t="b">
        <v>0</v>
      </c>
      <c r="L483" s="113" t="b">
        <v>0</v>
      </c>
    </row>
    <row r="484" spans="1:12" ht="15">
      <c r="A484" s="115" t="s">
        <v>890</v>
      </c>
      <c r="B484" s="113" t="s">
        <v>891</v>
      </c>
      <c r="C484" s="113">
        <v>3</v>
      </c>
      <c r="D484" s="117">
        <v>0.002588777793837107</v>
      </c>
      <c r="E484" s="117">
        <v>2.428674625648206</v>
      </c>
      <c r="F484" s="113" t="s">
        <v>346</v>
      </c>
      <c r="G484" s="113" t="b">
        <v>1</v>
      </c>
      <c r="H484" s="113" t="b">
        <v>0</v>
      </c>
      <c r="I484" s="113" t="b">
        <v>0</v>
      </c>
      <c r="J484" s="113" t="b">
        <v>0</v>
      </c>
      <c r="K484" s="113" t="b">
        <v>1</v>
      </c>
      <c r="L484" s="113" t="b">
        <v>0</v>
      </c>
    </row>
    <row r="485" spans="1:12" ht="15">
      <c r="A485" s="115" t="s">
        <v>883</v>
      </c>
      <c r="B485" s="113" t="s">
        <v>542</v>
      </c>
      <c r="C485" s="113">
        <v>3</v>
      </c>
      <c r="D485" s="117">
        <v>0.002588777793837107</v>
      </c>
      <c r="E485" s="117">
        <v>2.2068258760318495</v>
      </c>
      <c r="F485" s="113" t="s">
        <v>346</v>
      </c>
      <c r="G485" s="113" t="b">
        <v>0</v>
      </c>
      <c r="H485" s="113" t="b">
        <v>0</v>
      </c>
      <c r="I485" s="113" t="b">
        <v>0</v>
      </c>
      <c r="J485" s="113" t="b">
        <v>0</v>
      </c>
      <c r="K485" s="113" t="b">
        <v>0</v>
      </c>
      <c r="L485" s="113" t="b">
        <v>0</v>
      </c>
    </row>
    <row r="486" spans="1:12" ht="15">
      <c r="A486" s="115" t="s">
        <v>411</v>
      </c>
      <c r="B486" s="113" t="s">
        <v>370</v>
      </c>
      <c r="C486" s="113">
        <v>3</v>
      </c>
      <c r="D486" s="117">
        <v>0.002588777793837107</v>
      </c>
      <c r="E486" s="117">
        <v>1.5255846386562624</v>
      </c>
      <c r="F486" s="113" t="s">
        <v>346</v>
      </c>
      <c r="G486" s="113" t="b">
        <v>0</v>
      </c>
      <c r="H486" s="113" t="b">
        <v>0</v>
      </c>
      <c r="I486" s="113" t="b">
        <v>0</v>
      </c>
      <c r="J486" s="113" t="b">
        <v>0</v>
      </c>
      <c r="K486" s="113" t="b">
        <v>0</v>
      </c>
      <c r="L486" s="113" t="b">
        <v>0</v>
      </c>
    </row>
    <row r="487" spans="1:12" ht="15">
      <c r="A487" s="115" t="s">
        <v>602</v>
      </c>
      <c r="B487" s="113" t="s">
        <v>711</v>
      </c>
      <c r="C487" s="113">
        <v>3</v>
      </c>
      <c r="D487" s="117">
        <v>0.002588777793837107</v>
      </c>
      <c r="E487" s="117">
        <v>2.3037358890399062</v>
      </c>
      <c r="F487" s="113" t="s">
        <v>346</v>
      </c>
      <c r="G487" s="113" t="b">
        <v>0</v>
      </c>
      <c r="H487" s="113" t="b">
        <v>0</v>
      </c>
      <c r="I487" s="113" t="b">
        <v>0</v>
      </c>
      <c r="J487" s="113" t="b">
        <v>0</v>
      </c>
      <c r="K487" s="113" t="b">
        <v>0</v>
      </c>
      <c r="L487" s="113" t="b">
        <v>0</v>
      </c>
    </row>
    <row r="488" spans="1:12" ht="15">
      <c r="A488" s="115" t="s">
        <v>472</v>
      </c>
      <c r="B488" s="113" t="s">
        <v>685</v>
      </c>
      <c r="C488" s="113">
        <v>2</v>
      </c>
      <c r="D488" s="117">
        <v>0.0017258518625580712</v>
      </c>
      <c r="E488" s="117">
        <v>2.428674625648206</v>
      </c>
      <c r="F488" s="113" t="s">
        <v>346</v>
      </c>
      <c r="G488" s="113" t="b">
        <v>0</v>
      </c>
      <c r="H488" s="113" t="b">
        <v>0</v>
      </c>
      <c r="I488" s="113" t="b">
        <v>0</v>
      </c>
      <c r="J488" s="113" t="b">
        <v>0</v>
      </c>
      <c r="K488" s="113" t="b">
        <v>0</v>
      </c>
      <c r="L488" s="113" t="b">
        <v>0</v>
      </c>
    </row>
    <row r="489" spans="1:12" ht="15">
      <c r="A489" s="115" t="s">
        <v>453</v>
      </c>
      <c r="B489" s="113" t="s">
        <v>367</v>
      </c>
      <c r="C489" s="113">
        <v>2</v>
      </c>
      <c r="D489" s="117">
        <v>0.0017258518625580712</v>
      </c>
      <c r="E489" s="117">
        <v>1.4006459020479625</v>
      </c>
      <c r="F489" s="113" t="s">
        <v>346</v>
      </c>
      <c r="G489" s="113" t="b">
        <v>0</v>
      </c>
      <c r="H489" s="113" t="b">
        <v>0</v>
      </c>
      <c r="I489" s="113" t="b">
        <v>0</v>
      </c>
      <c r="J489" s="113" t="b">
        <v>1</v>
      </c>
      <c r="K489" s="113" t="b">
        <v>0</v>
      </c>
      <c r="L489" s="113" t="b">
        <v>0</v>
      </c>
    </row>
    <row r="490" spans="1:12" ht="15">
      <c r="A490" s="115" t="s">
        <v>381</v>
      </c>
      <c r="B490" s="113" t="s">
        <v>367</v>
      </c>
      <c r="C490" s="113">
        <v>2</v>
      </c>
      <c r="D490" s="117">
        <v>0.0009825679226470065</v>
      </c>
      <c r="E490" s="117">
        <v>1.3037358890399062</v>
      </c>
      <c r="F490" s="113" t="s">
        <v>346</v>
      </c>
      <c r="G490" s="113" t="b">
        <v>1</v>
      </c>
      <c r="H490" s="113" t="b">
        <v>0</v>
      </c>
      <c r="I490" s="113" t="b">
        <v>0</v>
      </c>
      <c r="J490" s="113" t="b">
        <v>1</v>
      </c>
      <c r="K490" s="113" t="b">
        <v>0</v>
      </c>
      <c r="L490" s="113" t="b">
        <v>0</v>
      </c>
    </row>
    <row r="491" spans="1:12" ht="15">
      <c r="A491" s="115" t="s">
        <v>403</v>
      </c>
      <c r="B491" s="113" t="s">
        <v>762</v>
      </c>
      <c r="C491" s="113">
        <v>2</v>
      </c>
      <c r="D491" s="117">
        <v>0.0009825679226470065</v>
      </c>
      <c r="E491" s="117">
        <v>2.060697840353612</v>
      </c>
      <c r="F491" s="113" t="s">
        <v>346</v>
      </c>
      <c r="G491" s="113" t="b">
        <v>0</v>
      </c>
      <c r="H491" s="113" t="b">
        <v>0</v>
      </c>
      <c r="I491" s="113" t="b">
        <v>0</v>
      </c>
      <c r="J491" s="113" t="b">
        <v>0</v>
      </c>
      <c r="K491" s="113" t="b">
        <v>0</v>
      </c>
      <c r="L491" s="113" t="b">
        <v>0</v>
      </c>
    </row>
    <row r="492" spans="1:12" ht="15">
      <c r="A492" s="115" t="s">
        <v>1201</v>
      </c>
      <c r="B492" s="113" t="s">
        <v>475</v>
      </c>
      <c r="C492" s="113">
        <v>2</v>
      </c>
      <c r="D492" s="117">
        <v>0.0009825679226470065</v>
      </c>
      <c r="E492" s="117">
        <v>2.428674625648206</v>
      </c>
      <c r="F492" s="113" t="s">
        <v>346</v>
      </c>
      <c r="G492" s="113" t="b">
        <v>0</v>
      </c>
      <c r="H492" s="113" t="b">
        <v>0</v>
      </c>
      <c r="I492" s="113" t="b">
        <v>0</v>
      </c>
      <c r="J492" s="113" t="b">
        <v>1</v>
      </c>
      <c r="K492" s="113" t="b">
        <v>0</v>
      </c>
      <c r="L492" s="113" t="b">
        <v>0</v>
      </c>
    </row>
    <row r="493" spans="1:12" ht="15">
      <c r="A493" s="115" t="s">
        <v>475</v>
      </c>
      <c r="B493" s="113" t="s">
        <v>1202</v>
      </c>
      <c r="C493" s="113">
        <v>2</v>
      </c>
      <c r="D493" s="117">
        <v>0.0009825679226470065</v>
      </c>
      <c r="E493" s="117">
        <v>2.428674625648206</v>
      </c>
      <c r="F493" s="113" t="s">
        <v>346</v>
      </c>
      <c r="G493" s="113" t="b">
        <v>1</v>
      </c>
      <c r="H493" s="113" t="b">
        <v>0</v>
      </c>
      <c r="I493" s="113" t="b">
        <v>0</v>
      </c>
      <c r="J493" s="113" t="b">
        <v>1</v>
      </c>
      <c r="K493" s="113" t="b">
        <v>0</v>
      </c>
      <c r="L493" s="113" t="b">
        <v>0</v>
      </c>
    </row>
    <row r="494" spans="1:12" ht="15">
      <c r="A494" s="115" t="s">
        <v>403</v>
      </c>
      <c r="B494" s="113" t="s">
        <v>392</v>
      </c>
      <c r="C494" s="113">
        <v>2</v>
      </c>
      <c r="D494" s="117">
        <v>0.0017258518625580712</v>
      </c>
      <c r="E494" s="117">
        <v>2.060697840353612</v>
      </c>
      <c r="F494" s="113" t="s">
        <v>346</v>
      </c>
      <c r="G494" s="113" t="b">
        <v>0</v>
      </c>
      <c r="H494" s="113" t="b">
        <v>0</v>
      </c>
      <c r="I494" s="113" t="b">
        <v>0</v>
      </c>
      <c r="J494" s="113" t="b">
        <v>0</v>
      </c>
      <c r="K494" s="113" t="b">
        <v>0</v>
      </c>
      <c r="L494" s="113" t="b">
        <v>0</v>
      </c>
    </row>
    <row r="495" spans="1:12" ht="15">
      <c r="A495" s="115" t="s">
        <v>1272</v>
      </c>
      <c r="B495" s="113" t="s">
        <v>369</v>
      </c>
      <c r="C495" s="113">
        <v>2</v>
      </c>
      <c r="D495" s="117">
        <v>0.0017258518625580712</v>
      </c>
      <c r="E495" s="117">
        <v>1.9057958803678685</v>
      </c>
      <c r="F495" s="113" t="s">
        <v>346</v>
      </c>
      <c r="G495" s="113" t="b">
        <v>0</v>
      </c>
      <c r="H495" s="113" t="b">
        <v>0</v>
      </c>
      <c r="I495" s="113" t="b">
        <v>0</v>
      </c>
      <c r="J495" s="113" t="b">
        <v>0</v>
      </c>
      <c r="K495" s="113" t="b">
        <v>0</v>
      </c>
      <c r="L495" s="113" t="b">
        <v>0</v>
      </c>
    </row>
    <row r="496" spans="1:12" ht="15">
      <c r="A496" s="115" t="s">
        <v>830</v>
      </c>
      <c r="B496" s="113" t="s">
        <v>371</v>
      </c>
      <c r="C496" s="113">
        <v>2</v>
      </c>
      <c r="D496" s="117">
        <v>0.0017258518625580712</v>
      </c>
      <c r="E496" s="117">
        <v>2.6047658847038875</v>
      </c>
      <c r="F496" s="113" t="s">
        <v>346</v>
      </c>
      <c r="G496" s="113" t="b">
        <v>0</v>
      </c>
      <c r="H496" s="113" t="b">
        <v>0</v>
      </c>
      <c r="I496" s="113" t="b">
        <v>0</v>
      </c>
      <c r="J496" s="113" t="b">
        <v>0</v>
      </c>
      <c r="K496" s="113" t="b">
        <v>0</v>
      </c>
      <c r="L496" s="113" t="b">
        <v>0</v>
      </c>
    </row>
    <row r="497" spans="1:12" ht="15">
      <c r="A497" s="115" t="s">
        <v>391</v>
      </c>
      <c r="B497" s="113" t="s">
        <v>480</v>
      </c>
      <c r="C497" s="113">
        <v>2</v>
      </c>
      <c r="D497" s="117">
        <v>0.0017258518625580712</v>
      </c>
      <c r="E497" s="117">
        <v>2.0307346169761686</v>
      </c>
      <c r="F497" s="113" t="s">
        <v>346</v>
      </c>
      <c r="G497" s="113" t="b">
        <v>0</v>
      </c>
      <c r="H497" s="113" t="b">
        <v>0</v>
      </c>
      <c r="I497" s="113" t="b">
        <v>0</v>
      </c>
      <c r="J497" s="113" t="b">
        <v>0</v>
      </c>
      <c r="K497" s="113" t="b">
        <v>0</v>
      </c>
      <c r="L497" s="113" t="b">
        <v>0</v>
      </c>
    </row>
    <row r="498" spans="1:12" ht="15">
      <c r="A498" s="115" t="s">
        <v>370</v>
      </c>
      <c r="B498" s="113" t="s">
        <v>364</v>
      </c>
      <c r="C498" s="113">
        <v>2</v>
      </c>
      <c r="D498" s="117">
        <v>0.0017258518625580712</v>
      </c>
      <c r="E498" s="117">
        <v>1.2983408571531998</v>
      </c>
      <c r="F498" s="113" t="s">
        <v>346</v>
      </c>
      <c r="G498" s="113" t="b">
        <v>0</v>
      </c>
      <c r="H498" s="113" t="b">
        <v>0</v>
      </c>
      <c r="I498" s="113" t="b">
        <v>0</v>
      </c>
      <c r="J498" s="113" t="b">
        <v>0</v>
      </c>
      <c r="K498" s="113" t="b">
        <v>0</v>
      </c>
      <c r="L498" s="113" t="b">
        <v>0</v>
      </c>
    </row>
    <row r="499" spans="1:12" ht="15">
      <c r="A499" s="115" t="s">
        <v>370</v>
      </c>
      <c r="B499" s="113" t="s">
        <v>1276</v>
      </c>
      <c r="C499" s="113">
        <v>2</v>
      </c>
      <c r="D499" s="117">
        <v>0.0017258518625580712</v>
      </c>
      <c r="E499" s="117">
        <v>1.9515533709285435</v>
      </c>
      <c r="F499" s="113" t="s">
        <v>346</v>
      </c>
      <c r="G499" s="113" t="b">
        <v>0</v>
      </c>
      <c r="H499" s="113" t="b">
        <v>0</v>
      </c>
      <c r="I499" s="113" t="b">
        <v>0</v>
      </c>
      <c r="J499" s="113" t="b">
        <v>0</v>
      </c>
      <c r="K499" s="113" t="b">
        <v>0</v>
      </c>
      <c r="L499" s="113" t="b">
        <v>0</v>
      </c>
    </row>
    <row r="500" spans="1:12" ht="15">
      <c r="A500" s="115" t="s">
        <v>527</v>
      </c>
      <c r="B500" s="113" t="s">
        <v>568</v>
      </c>
      <c r="C500" s="113">
        <v>2</v>
      </c>
      <c r="D500" s="117">
        <v>0.0017258518625580712</v>
      </c>
      <c r="E500" s="117">
        <v>2.428674625648206</v>
      </c>
      <c r="F500" s="113" t="s">
        <v>346</v>
      </c>
      <c r="G500" s="113" t="b">
        <v>0</v>
      </c>
      <c r="H500" s="113" t="b">
        <v>0</v>
      </c>
      <c r="I500" s="113" t="b">
        <v>0</v>
      </c>
      <c r="J500" s="113" t="b">
        <v>0</v>
      </c>
      <c r="K500" s="113" t="b">
        <v>0</v>
      </c>
      <c r="L500" s="113" t="b">
        <v>0</v>
      </c>
    </row>
    <row r="501" spans="1:12" ht="15">
      <c r="A501" s="115" t="s">
        <v>1279</v>
      </c>
      <c r="B501" s="113" t="s">
        <v>788</v>
      </c>
      <c r="C501" s="113">
        <v>2</v>
      </c>
      <c r="D501" s="117">
        <v>0.0017258518625580712</v>
      </c>
      <c r="E501" s="117">
        <v>2.6047658847038875</v>
      </c>
      <c r="F501" s="113" t="s">
        <v>346</v>
      </c>
      <c r="G501" s="113" t="b">
        <v>0</v>
      </c>
      <c r="H501" s="113" t="b">
        <v>0</v>
      </c>
      <c r="I501" s="113" t="b">
        <v>0</v>
      </c>
      <c r="J501" s="113" t="b">
        <v>0</v>
      </c>
      <c r="K501" s="113" t="b">
        <v>0</v>
      </c>
      <c r="L501" s="113" t="b">
        <v>0</v>
      </c>
    </row>
    <row r="502" spans="1:12" ht="15">
      <c r="A502" s="115" t="s">
        <v>788</v>
      </c>
      <c r="B502" s="113" t="s">
        <v>364</v>
      </c>
      <c r="C502" s="113">
        <v>2</v>
      </c>
      <c r="D502" s="117">
        <v>0.0017258518625580712</v>
      </c>
      <c r="E502" s="117">
        <v>1.9515533709285435</v>
      </c>
      <c r="F502" s="113" t="s">
        <v>346</v>
      </c>
      <c r="G502" s="113" t="b">
        <v>0</v>
      </c>
      <c r="H502" s="113" t="b">
        <v>0</v>
      </c>
      <c r="I502" s="113" t="b">
        <v>0</v>
      </c>
      <c r="J502" s="113" t="b">
        <v>0</v>
      </c>
      <c r="K502" s="113" t="b">
        <v>0</v>
      </c>
      <c r="L502" s="113" t="b">
        <v>0</v>
      </c>
    </row>
    <row r="503" spans="1:12" ht="15">
      <c r="A503" s="115" t="s">
        <v>452</v>
      </c>
      <c r="B503" s="113" t="s">
        <v>411</v>
      </c>
      <c r="C503" s="113">
        <v>2</v>
      </c>
      <c r="D503" s="117">
        <v>0.0017258518625580712</v>
      </c>
      <c r="E503" s="117">
        <v>2.002705893375925</v>
      </c>
      <c r="F503" s="113" t="s">
        <v>346</v>
      </c>
      <c r="G503" s="113" t="b">
        <v>0</v>
      </c>
      <c r="H503" s="113" t="b">
        <v>0</v>
      </c>
      <c r="I503" s="113" t="b">
        <v>0</v>
      </c>
      <c r="J503" s="113" t="b">
        <v>0</v>
      </c>
      <c r="K503" s="113" t="b">
        <v>0</v>
      </c>
      <c r="L503" s="113" t="b">
        <v>0</v>
      </c>
    </row>
    <row r="504" spans="1:12" ht="15">
      <c r="A504" s="115" t="s">
        <v>369</v>
      </c>
      <c r="B504" s="113" t="s">
        <v>415</v>
      </c>
      <c r="C504" s="113">
        <v>2</v>
      </c>
      <c r="D504" s="117">
        <v>0.0017258518625580712</v>
      </c>
      <c r="E504" s="117">
        <v>1.2068258760318498</v>
      </c>
      <c r="F504" s="113" t="s">
        <v>346</v>
      </c>
      <c r="G504" s="113" t="b">
        <v>0</v>
      </c>
      <c r="H504" s="113" t="b">
        <v>0</v>
      </c>
      <c r="I504" s="113" t="b">
        <v>0</v>
      </c>
      <c r="J504" s="113" t="b">
        <v>0</v>
      </c>
      <c r="K504" s="113" t="b">
        <v>0</v>
      </c>
      <c r="L504" s="11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DC16264-7773-487D-9C49-9BB1D3F7791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2021-01-24T20:29:02Z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