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530"/>
  <workbookPr codeName="ThisWorkbook" defaultThemeVersion="124226"/>
  <bookViews>
    <workbookView xWindow="366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<sst xmlns="http://schemas.openxmlformats.org/spreadsheetml/2006/main" count="4250" uniqueCount="1612">
  <si>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</si>
  <si>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</si>
  <si>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</si>
  <si>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</si>
  <si>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</si>
  <si>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</si>
  <si>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</si>
  <si>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</si>
  <si>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</si>
  <si>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</si>
  <si>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</si>
  <si>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</si>
  <si>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</si>
  <si>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</si>
  <si>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</si>
  <si>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</si>
  <si>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</si>
  <si>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</si>
  <si>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</si>
  <si>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</si>
  <si>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</si>
  <si>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</si>
  <si>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</si>
  <si>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</si>
  <si>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</si>
  <si>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</si>
  <si>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</si>
  <si>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</si>
  <si>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</si>
  <si>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</si>
  <si>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</si>
  <si>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</si>
  <si>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</si>
  <si>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</si>
  <si>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</si>
  <si>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</si>
  <si>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</si>
  <si>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</si>
  <si>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</si>
  <si>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</si>
  <si>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</si>
  <si>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</si>
  <si>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</si>
  <si>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</si>
  <si>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</si>
  <si>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</si>
  <si>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</si>
  <si>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</si>
  <si>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</si>
  <si>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</si>
  <si>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</si>
  <si>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</si>
  <si>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</si>
  <si>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</si>
  <si>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</si>
  <si>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</si>
  <si>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</si>
  <si>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</si>
  <si>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</si>
  <si>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</si>
  <si>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</si>
  <si>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</si>
  <si>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</si>
  <si>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</si>
  <si>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</si>
  <si>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</si>
  <si>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</si>
  <si>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</si>
  <si>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</si>
  <si>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</si>
  <si>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</si>
  <si>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</si>
  <si>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</si>
  <si>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</si>
  <si>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</si>
  <si>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</si>
  <si>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</si>
  <si>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</si>
  <si>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</si>
  <si>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</si>
  <si>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</si>
  <si>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</si>
  <si>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</si>
  <si>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</si>
  <si>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</si>
  <si>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</si>
  <si>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</si>
  <si>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</si>
  <si>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</si>
  <si>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</si>
  <si>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</si>
  <si>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</si>
  <si>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</si>
  <si>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</si>
  <si>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</si>
  <si>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</si>
  <si>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</si>
  <si>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</si>
  <si>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</si>
  <si>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</si>
  <si>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</si>
  <si>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</si>
  <si>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</si>
  <si>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</si>
  <si>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</si>
  <si>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</si>
  <si>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</si>
  <si>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</si>
  <si>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</si>
  <si>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</si>
  <si>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</si>
  <si>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</si>
  <si>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</si>
  <si>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</si>
  <si>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</si>
  <si>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</si>
  <si>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</si>
  <si>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</si>
  <si>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</si>
  <si>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</si>
  <si>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</si>
  <si>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</si>
  <si>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</si>
  <si>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</si>
  <si>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</si>
  <si>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</si>
  <si>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</si>
  <si>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</si>
  <si>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</si>
  <si>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</si>
  <si>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</si>
  <si>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</si>
  <si>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</si>
  <si>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</si>
  <si>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</si>
  <si>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</si>
  <si>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</si>
  <si>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</si>
  <si>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</si>
  <si>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</si>
  <si>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</si>
  <si>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</si>
  <si>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</si>
  <si>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</si>
  <si>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</si>
  <si>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</si>
  <si>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</si>
  <si>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</si>
  <si>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</si>
  <si>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</si>
  <si>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</si>
  <si>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</si>
  <si>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</si>
  <si>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</si>
  <si>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</si>
  <si>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</si>
  <si>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</si>
  <si>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</si>
  <si>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</si>
  <si>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</si>
  <si>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</si>
  <si>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</si>
  <si>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</si>
  <si>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</si>
  <si>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</si>
  <si>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</si>
  <si>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</si>
  <si>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</si>
  <si>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</si>
  <si>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</si>
  <si>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</si>
  <si>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</si>
  <si>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</si>
  <si>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</si>
  <si>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</si>
  <si>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</si>
  <si>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▓0▓0▓0▓True▓Black▓Black▓▓▓0▓0▓0▓0▓0▓False▓▓0▓0▓0▓0▓0▓False▓▓0▓0▓0▓True▓Black▓Black▓▓▓0▓0▓0▓0▓0▓False▓▓0▓0▓0▓0▓0▓False▓▓0▓0▓0▓0▓0▓False▓▓0▓0▓0▓0▓0▓False</t>
  </si>
  <si>
    <t>Graph History</t>
  </si>
  <si>
    <t>value</t>
  </si>
  <si>
    <t>counter</t>
  </si>
  <si>
    <t>rank</t>
  </si>
  <si>
    <t>20.500.12657/24772</t>
  </si>
  <si>
    <t>20.500.12657/24773</t>
  </si>
  <si>
    <t>20.500.12657/33872</t>
  </si>
  <si>
    <t>20.500.12657/33874</t>
  </si>
  <si>
    <t>20.500.12657/33279</t>
  </si>
  <si>
    <t>20.500.12657/33280</t>
  </si>
  <si>
    <t>20.500.12657/33301</t>
  </si>
  <si>
    <t>20.500.12657/33302</t>
  </si>
  <si>
    <t>20.500.12657/32131</t>
  </si>
  <si>
    <t>20.500.12657/32132</t>
  </si>
  <si>
    <t>20.500.12657/32805</t>
  </si>
  <si>
    <t>20.500.12657/32804</t>
  </si>
  <si>
    <t>20.500.12657/22376</t>
  </si>
  <si>
    <t>20.500.12657/22435</t>
  </si>
  <si>
    <t>20.500.12657/33305</t>
  </si>
  <si>
    <t>20.500.12657/34416</t>
  </si>
  <si>
    <t>20.500.12657/31963</t>
  </si>
  <si>
    <t>20.500.12657/32392</t>
  </si>
  <si>
    <t>20.500.12657/31020</t>
  </si>
  <si>
    <t>20.500.12657/31170</t>
  </si>
  <si>
    <t>20.500.12657/34422</t>
  </si>
  <si>
    <t>20.500.12657/34378</t>
  </si>
  <si>
    <t>20.500.12657/33394</t>
  </si>
  <si>
    <t>20.500.12657/33052</t>
  </si>
  <si>
    <t>20.500.12657/22332</t>
  </si>
  <si>
    <t>20.500.12657/33894</t>
  </si>
  <si>
    <t>20.500.12657/23779</t>
  </si>
  <si>
    <t>20.500.12657/34363</t>
  </si>
  <si>
    <t>20.500.12657/31318</t>
  </si>
  <si>
    <t>20.500.12657/34380</t>
  </si>
  <si>
    <t>20.500.12657/41785</t>
  </si>
  <si>
    <t>20.500.12657/34386</t>
  </si>
  <si>
    <t>20.500.12657/34411</t>
  </si>
  <si>
    <t>20.500.12657/33459</t>
  </si>
  <si>
    <t>20.500.12657/34372</t>
  </si>
  <si>
    <t>20.500.12657/30997</t>
  </si>
  <si>
    <t>20.500.12657/33449</t>
  </si>
  <si>
    <t>20.500.12657/29392</t>
  </si>
  <si>
    <t>20.500.12657/29394</t>
  </si>
  <si>
    <t>20.500.12657/29395</t>
  </si>
  <si>
    <t>20.500.12657/24765</t>
  </si>
  <si>
    <t>20.500.12657/24774</t>
  </si>
  <si>
    <t>20.500.12657/24775</t>
  </si>
  <si>
    <t>20.500.12657/24769</t>
  </si>
  <si>
    <t>20.500.12657/34366</t>
  </si>
  <si>
    <t>20.500.12657/34398</t>
  </si>
  <si>
    <t>20.500.12657/34384</t>
  </si>
  <si>
    <t>20.500.12657/33366</t>
  </si>
  <si>
    <t>20.500.12657/29410</t>
  </si>
  <si>
    <t>20.500.12657/34387</t>
  </si>
  <si>
    <t>20.500.12657/34427</t>
  </si>
  <si>
    <t>20.500.12657/34438</t>
  </si>
  <si>
    <t>20.500.12657/34437</t>
  </si>
  <si>
    <t>20.500.12657/24764</t>
  </si>
  <si>
    <t>20.500.12657/24768</t>
  </si>
  <si>
    <t>20.500.12657/24770</t>
  </si>
  <si>
    <t>20.500.12657/33290</t>
  </si>
  <si>
    <t>20.500.12657/32404</t>
  </si>
  <si>
    <t>20.500.12657/32406</t>
  </si>
  <si>
    <t>20.500.12657/32407</t>
  </si>
  <si>
    <t>20.500.12657/34382</t>
  </si>
  <si>
    <t>20.500.12657/33917</t>
  </si>
  <si>
    <t>20.500.12657/33100</t>
  </si>
  <si>
    <t>20.500.12657/25870</t>
  </si>
  <si>
    <t>20.500.12657/33088</t>
  </si>
  <si>
    <t>20.500.12657/30711</t>
  </si>
  <si>
    <t>20.500.12657/33089</t>
  </si>
  <si>
    <t>20.500.12657/30998</t>
  </si>
  <si>
    <t>20.500.12657/33081</t>
  </si>
  <si>
    <t>20.500.12657/30857</t>
  </si>
  <si>
    <t>20.500.12657/31400</t>
  </si>
  <si>
    <t>20.500.12657/34419</t>
  </si>
  <si>
    <t>20.500.12657/31058</t>
  </si>
  <si>
    <t>20.500.12657/33066</t>
  </si>
  <si>
    <t>20.500.12657/34394</t>
  </si>
  <si>
    <t>20.500.12657/33846</t>
  </si>
  <si>
    <t>20.500.12657/31968</t>
  </si>
  <si>
    <t>20.500.12657/32397</t>
  </si>
  <si>
    <t>20.500.12657/32396</t>
  </si>
  <si>
    <t>20.500.12657/33286</t>
  </si>
  <si>
    <t>20.500.12657/29393</t>
  </si>
  <si>
    <t>20.500.12657/31956</t>
  </si>
  <si>
    <t>20.500.12657/29391</t>
  </si>
  <si>
    <t>20.500.12657/31605</t>
  </si>
  <si>
    <t>20.500.12657/33031</t>
  </si>
  <si>
    <t>20.500.12657/34383</t>
  </si>
  <si>
    <t>20.500.12657/34399</t>
  </si>
  <si>
    <t>20.500.12657/29411</t>
  </si>
  <si>
    <t>20.500.12657/24383</t>
  </si>
  <si>
    <t>20.500.12657/33842</t>
  </si>
  <si>
    <t>20.500.12657/33398</t>
  </si>
  <si>
    <t>20.500.12657/29403</t>
  </si>
  <si>
    <t>20.500.12657/33407</t>
  </si>
  <si>
    <t>20.500.12657/31371</t>
  </si>
  <si>
    <t>20.500.12657/34353</t>
  </si>
  <si>
    <t>20.500.12657/29402</t>
  </si>
  <si>
    <t>20.500.12657/33518</t>
  </si>
  <si>
    <t>20.500.12657/34425</t>
  </si>
  <si>
    <t>20.500.12657/33495</t>
  </si>
  <si>
    <t>20.500.12657/34431</t>
  </si>
  <si>
    <t>20.500.12657/33833</t>
  </si>
  <si>
    <t>20.500.12657/34379</t>
  </si>
  <si>
    <t>20.500.12657/33424</t>
  </si>
  <si>
    <t>20.500.12657/33456</t>
  </si>
  <si>
    <t>20.500.12657/33873</t>
  </si>
  <si>
    <t>20.500.12657/33425</t>
  </si>
  <si>
    <t>20.500.12657/34441</t>
  </si>
  <si>
    <t>20.500.12657/33116</t>
  </si>
  <si>
    <t>20.500.12657/32130</t>
  </si>
  <si>
    <t>20.500.12657/34224</t>
  </si>
  <si>
    <t>20.500.12657/33494</t>
  </si>
  <si>
    <t>20.500.12657/33295</t>
  </si>
  <si>
    <t>20.500.12657/34352</t>
  </si>
  <si>
    <t>20.500.12657/25866</t>
  </si>
  <si>
    <t>20.500.12657/32942</t>
  </si>
  <si>
    <t>20.500.12657/34385</t>
  </si>
  <si>
    <t>20.500.12657/31966</t>
  </si>
  <si>
    <t>20.500.12657/34428</t>
  </si>
  <si>
    <t>20.500.12657/29397</t>
  </si>
  <si>
    <t>20.500.12657/33896</t>
  </si>
  <si>
    <t>20.500.12657/33051</t>
  </si>
  <si>
    <t>20.500.12657/33050</t>
  </si>
  <si>
    <t>20.500.12657/31104</t>
  </si>
  <si>
    <t>20.500.12657/31103</t>
  </si>
  <si>
    <t>20.500.12657/32828</t>
  </si>
  <si>
    <t>20.500.12657/32829</t>
  </si>
  <si>
    <t>20.500.12657/33703</t>
  </si>
  <si>
    <t>20.500.12657/32139</t>
  </si>
  <si>
    <t>20.500.12657/31845</t>
  </si>
  <si>
    <t>20.500.12657/31886</t>
  </si>
  <si>
    <t>20.500.12657/33110</t>
  </si>
  <si>
    <t>20.500.12657/33891</t>
  </si>
  <si>
    <t>20.500.12657/23408</t>
  </si>
  <si>
    <t>20.500.12657/34396</t>
  </si>
  <si>
    <t>20.500.12657/29558</t>
  </si>
  <si>
    <t>20.500.12657/33288</t>
  </si>
  <si>
    <t>20.500.12657/30939</t>
  </si>
  <si>
    <t>20.500.12657/23504</t>
  </si>
  <si>
    <t>20.500.12657/33296</t>
  </si>
  <si>
    <t>20.500.12657/33521</t>
  </si>
  <si>
    <t>20.500.12657/33119</t>
  </si>
  <si>
    <t>20.500.12657/33067</t>
  </si>
  <si>
    <t>20.500.12657/31373</t>
  </si>
  <si>
    <t>20.500.12657/34391</t>
  </si>
  <si>
    <t>20.500.12657/33848</t>
  </si>
  <si>
    <t>20.500.12657/33095</t>
  </si>
  <si>
    <t>20.500.12657/30597</t>
  </si>
  <si>
    <t>20.500.12657/33278</t>
  </si>
  <si>
    <t>20.500.12657/33281</t>
  </si>
  <si>
    <t>20.500.12657/31171</t>
  </si>
  <si>
    <t>20.500.12657/31673</t>
  </si>
  <si>
    <t>20.500.12657/33498</t>
  </si>
  <si>
    <t>20.500.12657/32825</t>
  </si>
  <si>
    <t>20.500.12657/29409</t>
  </si>
  <si>
    <t>20.500.12657/29399</t>
  </si>
  <si>
    <t>20.500.12657/34374</t>
  </si>
  <si>
    <t>20.500.12657/29396</t>
  </si>
  <si>
    <t>20.500.12657/32394</t>
  </si>
  <si>
    <t>20.500.12657/33402</t>
  </si>
  <si>
    <t>20.500.12657/31321</t>
  </si>
  <si>
    <t>20.500.12657/31320</t>
  </si>
  <si>
    <t>20.500.12657/34375</t>
  </si>
  <si>
    <t>20.500.12657/30273</t>
  </si>
  <si>
    <t>20.500.12657/23780</t>
  </si>
  <si>
    <t>20.500.12657/34376</t>
  </si>
  <si>
    <t>20.500.12657/34377</t>
  </si>
  <si>
    <t>20.500.12657/34440</t>
  </si>
  <si>
    <t>20.500.12657/34435</t>
  </si>
  <si>
    <t>20.500.12657/33113</t>
  </si>
  <si>
    <t>20.500.12657/34365</t>
  </si>
  <si>
    <t>20.500.12657/33292</t>
  </si>
  <si>
    <t>20.500.12657/32138</t>
  </si>
  <si>
    <t>20.500.12657/23201</t>
  </si>
  <si>
    <t>20.500.12657/31423</t>
  </si>
  <si>
    <t>20.500.12657/31422</t>
  </si>
  <si>
    <t>20.500.12657/34404</t>
  </si>
  <si>
    <t>20.500.12657/31424</t>
  </si>
  <si>
    <t>20.500.12657/32362</t>
  </si>
  <si>
    <t>20.500.12657/32405</t>
  </si>
  <si>
    <t>20.500.12657/33441</t>
  </si>
  <si>
    <t>20.500.12657/33064</t>
  </si>
  <si>
    <t>20.500.12657/34401</t>
  </si>
  <si>
    <t>20.500.12657/33096</t>
  </si>
  <si>
    <t>20.500.12657/33104</t>
  </si>
  <si>
    <t>20.500.12657/33105</t>
  </si>
  <si>
    <t>20.500.12657/33103</t>
  </si>
  <si>
    <t>20.500.12657/34361</t>
  </si>
  <si>
    <t>20.500.12657/34407</t>
  </si>
  <si>
    <t>20.500.12657/30272</t>
  </si>
  <si>
    <t>20.500.12657/25868</t>
  </si>
  <si>
    <t>20.500.12657/25069</t>
  </si>
  <si>
    <t>20.500.12657/32358</t>
  </si>
  <si>
    <t>20.500.12657/33070</t>
  </si>
  <si>
    <t>20.500.12657/34400</t>
  </si>
  <si>
    <t>20.500.12657/25173</t>
  </si>
  <si>
    <t>20.500.12657/23622</t>
  </si>
  <si>
    <t>20.500.12657/39507</t>
  </si>
  <si>
    <t>20.500.12657/34434</t>
  </si>
  <si>
    <t>20.500.12657/33118</t>
  </si>
  <si>
    <t>20.500.12657/34446</t>
  </si>
  <si>
    <t>20.500.12657/33061</t>
  </si>
  <si>
    <t>20.500.12657/33369</t>
  </si>
  <si>
    <t>20.500.12657/32363</t>
  </si>
  <si>
    <t>20.500.12657/33297</t>
  </si>
  <si>
    <t>20.500.12657/33115</t>
  </si>
  <si>
    <t>20.500.12657/33511</t>
  </si>
  <si>
    <t>20.500.12657/33417</t>
  </si>
  <si>
    <t>20.500.12657/33076</t>
  </si>
  <si>
    <t>20.500.12657/33109</t>
  </si>
  <si>
    <t>20.500.12657/24772 - 20.500.12657/24773</t>
  </si>
  <si>
    <t>20.500.12657/24773 - 20.500.12657/24772</t>
  </si>
  <si>
    <t>20.500.12657/33872 - 20.500.12657/33874</t>
  </si>
  <si>
    <t>20.500.12657/33874 - 20.500.12657/33872</t>
  </si>
  <si>
    <t>20.500.12657/33279 - 20.500.12657/33280</t>
  </si>
  <si>
    <t>20.500.12657/33280 - 20.500.12657/33279</t>
  </si>
  <si>
    <t>20.500.12657/33301 - 20.500.12657/33302</t>
  </si>
  <si>
    <t>20.500.12657/33302 - 20.500.12657/33301</t>
  </si>
  <si>
    <t>20.500.12657/32131 - 20.500.12657/32132</t>
  </si>
  <si>
    <t>20.500.12657/32132 - 20.500.12657/32131</t>
  </si>
  <si>
    <t>20.500.12657/32805 - 20.500.12657/32804</t>
  </si>
  <si>
    <t>20.500.12657/32804 - 20.500.12657/32805</t>
  </si>
  <si>
    <t>20.500.12657/22376 - 20.500.12657/22435</t>
  </si>
  <si>
    <t>20.500.12657/22435 - 20.500.12657/22376</t>
  </si>
  <si>
    <t>20.500.12657/33305 - 20.500.12657/34416</t>
  </si>
  <si>
    <t>20.500.12657/34416 - 20.500.12657/33305</t>
  </si>
  <si>
    <t>20.500.12657/34416 - 20.500.12657/32392</t>
  </si>
  <si>
    <t>20.500.12657/34416 - 20.500.12657/31963</t>
  </si>
  <si>
    <t>20.500.12657/31963 - 20.500.12657/34416</t>
  </si>
  <si>
    <t>20.500.12657/32392 - 20.500.12657/34416</t>
  </si>
  <si>
    <t>20.500.12657/31963 - 20.500.12657/32392</t>
  </si>
  <si>
    <t>20.500.12657/32392 - 20.500.12657/31963</t>
  </si>
  <si>
    <t>20.500.12657/31020 - 20.500.12657/31170</t>
  </si>
  <si>
    <t>20.500.12657/31170 - 20.500.12657/31020</t>
  </si>
  <si>
    <t>20.500.12657/34422 - 20.500.12657/34378</t>
  </si>
  <si>
    <t>20.500.12657/34378 - 20.500.12657/34422</t>
  </si>
  <si>
    <t>20.500.12657/34378 - 20.500.12657/33394</t>
  </si>
  <si>
    <t>20.500.12657/33394 - 20.500.12657/34378</t>
  </si>
  <si>
    <t>20.500.12657/33052 - 20.500.12657/22332</t>
  </si>
  <si>
    <t>20.500.12657/22332 - 20.500.12657/33894</t>
  </si>
  <si>
    <t>20.500.12657/22332 - 20.500.12657/33052</t>
  </si>
  <si>
    <t>20.500.12657/22332 - 20.500.12657/23779</t>
  </si>
  <si>
    <t>20.500.12657/33894 - 20.500.12657/22332</t>
  </si>
  <si>
    <t>20.500.12657/23779 - 20.500.12657/22332</t>
  </si>
  <si>
    <t>20.500.12657/34363 - 20.500.12657/31318</t>
  </si>
  <si>
    <t>20.500.12657/31318 - 20.500.12657/34363</t>
  </si>
  <si>
    <t>20.500.12657/33894 - 20.500.12657/34380</t>
  </si>
  <si>
    <t>20.500.12657/34380 - 20.500.12657/33894</t>
  </si>
  <si>
    <t>20.500.12657/41785 - 20.500.12657/34386</t>
  </si>
  <si>
    <t>20.500.12657/34386 - 20.500.12657/41785</t>
  </si>
  <si>
    <t>20.500.12657/34411 - 20.500.12657/33459</t>
  </si>
  <si>
    <t>20.500.12657/33459 - 20.500.12657/34411</t>
  </si>
  <si>
    <t>20.500.12657/34372 - 20.500.12657/30997</t>
  </si>
  <si>
    <t>20.500.12657/30997 - 20.500.12657/34372</t>
  </si>
  <si>
    <t>20.500.12657/33449 - 20.500.12657/30997</t>
  </si>
  <si>
    <t>20.500.12657/30997 - 20.500.12657/33449</t>
  </si>
  <si>
    <t>20.500.12657/29392 - 20.500.12657/29394</t>
  </si>
  <si>
    <t>20.500.12657/29394 - 20.500.12657/29392</t>
  </si>
  <si>
    <t>20.500.12657/29394 - 20.500.12657/29395</t>
  </si>
  <si>
    <t>20.500.12657/29395 - 20.500.12657/29394</t>
  </si>
  <si>
    <t>20.500.12657/24765 - 20.500.12657/24775</t>
  </si>
  <si>
    <t>20.500.12657/24765 - 20.500.12657/24774</t>
  </si>
  <si>
    <t>20.500.12657/24774 - 20.500.12657/24765</t>
  </si>
  <si>
    <t>20.500.12657/24775 - 20.500.12657/24765</t>
  </si>
  <si>
    <t>20.500.12657/24772 - 20.500.12657/24774</t>
  </si>
  <si>
    <t>20.500.12657/24769 - 20.500.12657/24774</t>
  </si>
  <si>
    <t>20.500.12657/24774 - 20.500.12657/24772</t>
  </si>
  <si>
    <t>20.500.12657/24774 - 20.500.12657/24775</t>
  </si>
  <si>
    <t>20.500.12657/24774 - 20.500.12657/24769</t>
  </si>
  <si>
    <t>20.500.12657/24775 - 20.500.12657/24774</t>
  </si>
  <si>
    <t>20.500.12657/34366 - 20.500.12657/34398</t>
  </si>
  <si>
    <t>20.500.12657/34398 - 20.500.12657/34366</t>
  </si>
  <si>
    <t>20.500.12657/34384 - 20.500.12657/33366</t>
  </si>
  <si>
    <t>20.500.12657/33366 - 20.500.12657/29410</t>
  </si>
  <si>
    <t>20.500.12657/33366 - 20.500.12657/34384</t>
  </si>
  <si>
    <t>20.500.12657/29410 - 20.500.12657/33366</t>
  </si>
  <si>
    <t>20.500.12657/34384 - 20.500.12657/29410</t>
  </si>
  <si>
    <t>20.500.12657/29410 - 20.500.12657/34384</t>
  </si>
  <si>
    <t>20.500.12657/32392 - 20.500.12657/34387</t>
  </si>
  <si>
    <t>20.500.12657/34387 - 20.500.12657/32392</t>
  </si>
  <si>
    <t>20.500.12657/34427 - 20.500.12657/34438</t>
  </si>
  <si>
    <t>20.500.12657/34427 - 20.500.12657/34437</t>
  </si>
  <si>
    <t>20.500.12657/34438 - 20.500.12657/34427</t>
  </si>
  <si>
    <t>20.500.12657/34437 - 20.500.12657/34427</t>
  </si>
  <si>
    <t>20.500.12657/34438 - 20.500.12657/34437</t>
  </si>
  <si>
    <t>20.500.12657/34437 - 20.500.12657/34438</t>
  </si>
  <si>
    <t>20.500.12657/24772 - 20.500.12657/24764</t>
  </si>
  <si>
    <t>20.500.12657/24764 - 20.500.12657/24772</t>
  </si>
  <si>
    <t>20.500.12657/24769 - 20.500.12657/24764</t>
  </si>
  <si>
    <t>20.500.12657/24764 - 20.500.12657/24769</t>
  </si>
  <si>
    <t>20.500.12657/24764 - 20.500.12657/24768</t>
  </si>
  <si>
    <t>20.500.12657/24768 - 20.500.12657/24770</t>
  </si>
  <si>
    <t>20.500.12657/24768 - 20.500.12657/24764</t>
  </si>
  <si>
    <t>20.500.12657/24770 - 20.500.12657/24768</t>
  </si>
  <si>
    <t>20.500.12657/24764 - 20.500.12657/24770</t>
  </si>
  <si>
    <t>20.500.12657/24770 - 20.500.12657/24764</t>
  </si>
  <si>
    <t>20.500.12657/33290 - 20.500.12657/32406</t>
  </si>
  <si>
    <t>20.500.12657/33290 - 20.500.12657/32407</t>
  </si>
  <si>
    <t>20.500.12657/33290 - 20.500.12657/32404</t>
  </si>
  <si>
    <t>20.500.12657/32404 - 20.500.12657/33290</t>
  </si>
  <si>
    <t>20.500.12657/32406 - 20.500.12657/33290</t>
  </si>
  <si>
    <t>20.500.12657/32407 - 20.500.12657/33290</t>
  </si>
  <si>
    <t>20.500.12657/32404 - 20.500.12657/32407</t>
  </si>
  <si>
    <t>20.500.12657/32404 - 20.500.12657/32406</t>
  </si>
  <si>
    <t>20.500.12657/32406 - 20.500.12657/32404</t>
  </si>
  <si>
    <t>20.500.12657/32407 - 20.500.12657/32404</t>
  </si>
  <si>
    <t>20.500.12657/32406 - 20.500.12657/32407</t>
  </si>
  <si>
    <t>20.500.12657/32407 - 20.500.12657/32406</t>
  </si>
  <si>
    <t>20.500.12657/34382 - 20.500.12657/33917</t>
  </si>
  <si>
    <t>20.500.12657/33917 - 20.500.12657/33100</t>
  </si>
  <si>
    <t>20.500.12657/33917 - 20.500.12657/25870</t>
  </si>
  <si>
    <t>20.500.12657/33917 - 20.500.12657/34382</t>
  </si>
  <si>
    <t>20.500.12657/33100 - 20.500.12657/33917</t>
  </si>
  <si>
    <t>20.500.12657/25870 - 20.500.12657/33917</t>
  </si>
  <si>
    <t>20.500.12657/34382 - 20.500.12657/33100</t>
  </si>
  <si>
    <t>20.500.12657/33100 - 20.500.12657/25870</t>
  </si>
  <si>
    <t>20.500.12657/33100 - 20.500.12657/34382</t>
  </si>
  <si>
    <t>20.500.12657/25870 - 20.500.12657/33100</t>
  </si>
  <si>
    <t>20.500.12657/34382 - 20.500.12657/25870</t>
  </si>
  <si>
    <t>20.500.12657/25870 - 20.500.12657/34382</t>
  </si>
  <si>
    <t>20.500.12657/33088 - 20.500.12657/33089</t>
  </si>
  <si>
    <t>20.500.12657/33088 - 20.500.12657/30711</t>
  </si>
  <si>
    <t>20.500.12657/30711 - 20.500.12657/33088</t>
  </si>
  <si>
    <t>20.500.12657/33089 - 20.500.12657/33088</t>
  </si>
  <si>
    <t>20.500.12657/30711 - 20.500.12657/33089</t>
  </si>
  <si>
    <t>20.500.12657/33089 - 20.500.12657/30711</t>
  </si>
  <si>
    <t>20.500.12657/30998 - 20.500.12657/33081</t>
  </si>
  <si>
    <t>20.500.12657/33081 - 20.500.12657/30998</t>
  </si>
  <si>
    <t>20.500.12657/31318 - 20.500.12657/33081</t>
  </si>
  <si>
    <t>20.500.12657/33081 - 20.500.12657/31318</t>
  </si>
  <si>
    <t>20.500.12657/30857 - 20.500.12657/31400</t>
  </si>
  <si>
    <t>20.500.12657/31400 - 20.500.12657/30857</t>
  </si>
  <si>
    <t>20.500.12657/34419 - 20.500.12657/33894</t>
  </si>
  <si>
    <t>20.500.12657/34419 - 20.500.12657/31058</t>
  </si>
  <si>
    <t>20.500.12657/33894 - 20.500.12657/34419</t>
  </si>
  <si>
    <t>20.500.12657/31058 - 20.500.12657/34419</t>
  </si>
  <si>
    <t>20.500.12657/33894 - 20.500.12657/31058</t>
  </si>
  <si>
    <t>20.500.12657/31058 - 20.500.12657/33894</t>
  </si>
  <si>
    <t>20.500.12657/33066 - 20.500.12657/31058</t>
  </si>
  <si>
    <t>20.500.12657/31058 - 20.500.12657/33066</t>
  </si>
  <si>
    <t>20.500.12657/34394 - 20.500.12657/33846</t>
  </si>
  <si>
    <t>20.500.12657/33846 - 20.500.12657/34394</t>
  </si>
  <si>
    <t>20.500.12657/31968 - 20.500.12657/33846</t>
  </si>
  <si>
    <t>20.500.12657/32397 - 20.500.12657/33846</t>
  </si>
  <si>
    <t>20.500.12657/33846 - 20.500.12657/32397</t>
  </si>
  <si>
    <t>20.500.12657/33846 - 20.500.12657/31968</t>
  </si>
  <si>
    <t>20.500.12657/32396 - 20.500.12657/33286</t>
  </si>
  <si>
    <t>20.500.12657/33286 - 20.500.12657/32396</t>
  </si>
  <si>
    <t>20.500.12657/29393 - 20.500.12657/31956</t>
  </si>
  <si>
    <t>20.500.12657/31956 - 20.500.12657/29393</t>
  </si>
  <si>
    <t>20.500.12657/33286 - 20.500.12657/29391</t>
  </si>
  <si>
    <t>20.500.12657/29391 - 20.500.12657/33286</t>
  </si>
  <si>
    <t>20.500.12657/31605 - 20.500.12657/29391</t>
  </si>
  <si>
    <t>20.500.12657/29391 - 20.500.12657/31605</t>
  </si>
  <si>
    <t>20.500.12657/31968 - 20.500.12657/32397</t>
  </si>
  <si>
    <t>20.500.12657/32397 - 20.500.12657/31968</t>
  </si>
  <si>
    <t>20.500.12657/32397 - 20.500.12657/33031</t>
  </si>
  <si>
    <t>20.500.12657/33031 - 20.500.12657/32397</t>
  </si>
  <si>
    <t>20.500.12657/34383 - 20.500.12657/34399</t>
  </si>
  <si>
    <t>20.500.12657/34399 - 20.500.12657/34383</t>
  </si>
  <si>
    <t>20.500.12657/29411 - 20.500.12657/34399</t>
  </si>
  <si>
    <t>20.500.12657/34399 - 20.500.12657/29411</t>
  </si>
  <si>
    <t>20.500.12657/24383 - 20.500.12657/33842</t>
  </si>
  <si>
    <t>20.500.12657/33842 - 20.500.12657/24383</t>
  </si>
  <si>
    <t>20.500.12657/31020 - 20.500.12657/33398</t>
  </si>
  <si>
    <t>20.500.12657/33398 - 20.500.12657/31020</t>
  </si>
  <si>
    <t>20.500.12657/29403 - 20.500.12657/33407</t>
  </si>
  <si>
    <t>20.500.12657/33407 - 20.500.12657/29403</t>
  </si>
  <si>
    <t>20.500.12657/31371 - 20.500.12657/34353</t>
  </si>
  <si>
    <t>20.500.12657/34353 - 20.500.12657/31371</t>
  </si>
  <si>
    <t>20.500.12657/29402 - 20.500.12657/33518</t>
  </si>
  <si>
    <t>20.500.12657/33518 - 20.500.12657/29402</t>
  </si>
  <si>
    <t>20.500.12657/29411 - 20.500.12657/34425</t>
  </si>
  <si>
    <t>20.500.12657/34425 - 20.500.12657/29411</t>
  </si>
  <si>
    <t>20.500.12657/33052 - 20.500.12657/23779</t>
  </si>
  <si>
    <t>20.500.12657/33052 - 20.500.12657/34431</t>
  </si>
  <si>
    <t>20.500.12657/33052 - 20.500.12657/33495</t>
  </si>
  <si>
    <t>20.500.12657/23779 - 20.500.12657/33052</t>
  </si>
  <si>
    <t>20.500.12657/33495 - 20.500.12657/33052</t>
  </si>
  <si>
    <t>20.500.12657/34431 - 20.500.12657/33052</t>
  </si>
  <si>
    <t>20.500.12657/33842 - 20.500.12657/33833</t>
  </si>
  <si>
    <t>20.500.12657/33833 - 20.500.12657/33842</t>
  </si>
  <si>
    <t>20.500.12657/34379 - 20.500.12657/33873</t>
  </si>
  <si>
    <t>20.500.12657/33424 - 20.500.12657/33873</t>
  </si>
  <si>
    <t>20.500.12657/33456 - 20.500.12657/33873</t>
  </si>
  <si>
    <t>20.500.12657/33873 - 20.500.12657/33456</t>
  </si>
  <si>
    <t>20.500.12657/33873 - 20.500.12657/33425</t>
  </si>
  <si>
    <t>20.500.12657/33873 - 20.500.12657/33424</t>
  </si>
  <si>
    <t>20.500.12657/33873 - 20.500.12657/34379</t>
  </si>
  <si>
    <t>20.500.12657/33425 - 20.500.12657/33873</t>
  </si>
  <si>
    <t>20.500.12657/34379 - 20.500.12657/33456</t>
  </si>
  <si>
    <t>20.500.12657/33424 - 20.500.12657/33456</t>
  </si>
  <si>
    <t>20.500.12657/33456 - 20.500.12657/34379</t>
  </si>
  <si>
    <t>20.500.12657/33456 - 20.500.12657/33424</t>
  </si>
  <si>
    <t>20.500.12657/33456 - 20.500.12657/33425</t>
  </si>
  <si>
    <t>20.500.12657/33425 - 20.500.12657/33456</t>
  </si>
  <si>
    <t>20.500.12657/34379 - 20.500.12657/33425</t>
  </si>
  <si>
    <t>20.500.12657/33424 - 20.500.12657/33425</t>
  </si>
  <si>
    <t>20.500.12657/33425 - 20.500.12657/34379</t>
  </si>
  <si>
    <t>20.500.12657/33425 - 20.500.12657/33424</t>
  </si>
  <si>
    <t>20.500.12657/23779 - 20.500.12657/34441</t>
  </si>
  <si>
    <t>20.500.12657/34441 - 20.500.12657/23779</t>
  </si>
  <si>
    <t>20.500.12657/33116 - 20.500.12657/32130</t>
  </si>
  <si>
    <t>20.500.12657/32130 - 20.500.12657/33116</t>
  </si>
  <si>
    <t>20.500.12657/34224 - 20.500.12657/33494</t>
  </si>
  <si>
    <t>20.500.12657/33494 - 20.500.12657/34224</t>
  </si>
  <si>
    <t>20.500.12657/34398 - 20.500.12657/33495</t>
  </si>
  <si>
    <t>20.500.12657/33495 - 20.500.12657/34398</t>
  </si>
  <si>
    <t>20.500.12657/33495 - 20.500.12657/33494</t>
  </si>
  <si>
    <t>20.500.12657/33495 - 20.500.12657/33066</t>
  </si>
  <si>
    <t>20.500.12657/33066 - 20.500.12657/33495</t>
  </si>
  <si>
    <t>20.500.12657/33494 - 20.500.12657/33495</t>
  </si>
  <si>
    <t>20.500.12657/33295 - 20.500.12657/34352</t>
  </si>
  <si>
    <t>20.500.12657/34352 - 20.500.12657/33295</t>
  </si>
  <si>
    <t>20.500.12657/25866 - 20.500.12657/32942</t>
  </si>
  <si>
    <t>20.500.12657/32942 - 20.500.12657/25866</t>
  </si>
  <si>
    <t>20.500.12657/34385 - 20.500.12657/31966</t>
  </si>
  <si>
    <t>20.500.12657/31966 - 20.500.12657/34385</t>
  </si>
  <si>
    <t>20.500.12657/34428 - 20.500.12657/29397</t>
  </si>
  <si>
    <t>20.500.12657/29397 - 20.500.12657/34428</t>
  </si>
  <si>
    <t>20.500.12657/31966 - 20.500.12657/29397</t>
  </si>
  <si>
    <t>20.500.12657/29397 - 20.500.12657/31966</t>
  </si>
  <si>
    <t>20.500.12657/33896 - 20.500.12657/33050</t>
  </si>
  <si>
    <t>20.500.12657/33896 - 20.500.12657/33051</t>
  </si>
  <si>
    <t>20.500.12657/33051 - 20.500.12657/33896</t>
  </si>
  <si>
    <t>20.500.12657/33050 - 20.500.12657/33896</t>
  </si>
  <si>
    <t>20.500.12657/33051 - 20.500.12657/33050</t>
  </si>
  <si>
    <t>20.500.12657/33050 - 20.500.12657/33051</t>
  </si>
  <si>
    <t>20.500.12657/31104 - 20.500.12657/31103</t>
  </si>
  <si>
    <t>20.500.12657/31103 - 20.500.12657/31104</t>
  </si>
  <si>
    <t>20.500.12657/32828 - 20.500.12657/32829</t>
  </si>
  <si>
    <t>20.500.12657/32829 - 20.500.12657/32828</t>
  </si>
  <si>
    <t>20.500.12657/33703 - 20.500.12657/32139</t>
  </si>
  <si>
    <t>20.500.12657/32139 - 20.500.12657/33703</t>
  </si>
  <si>
    <t>20.500.12657/32139 - 20.500.12657/31886</t>
  </si>
  <si>
    <t>20.500.12657/32139 - 20.500.12657/31845</t>
  </si>
  <si>
    <t>20.500.12657/31845 - 20.500.12657/32139</t>
  </si>
  <si>
    <t>20.500.12657/31886 - 20.500.12657/32139</t>
  </si>
  <si>
    <t>20.500.12657/31845 - 20.500.12657/31886</t>
  </si>
  <si>
    <t>20.500.12657/31886 - 20.500.12657/31845</t>
  </si>
  <si>
    <t>20.500.12657/33110 - 20.500.12657/33494</t>
  </si>
  <si>
    <t>20.500.12657/33494 - 20.500.12657/33891</t>
  </si>
  <si>
    <t>20.500.12657/33494 - 20.500.12657/33110</t>
  </si>
  <si>
    <t>20.500.12657/33891 - 20.500.12657/33494</t>
  </si>
  <si>
    <t>20.500.12657/33110 - 20.500.12657/33891</t>
  </si>
  <si>
    <t>20.500.12657/33891 - 20.500.12657/33110</t>
  </si>
  <si>
    <t>20.500.12657/33891 - 20.500.12657/23408</t>
  </si>
  <si>
    <t>20.500.12657/23408 - 20.500.12657/33891</t>
  </si>
  <si>
    <t>20.500.12657/33066 - 20.500.12657/33407</t>
  </si>
  <si>
    <t>20.500.12657/33407 - 20.500.12657/23408</t>
  </si>
  <si>
    <t>20.500.12657/33407 - 20.500.12657/33066</t>
  </si>
  <si>
    <t>20.500.12657/23408 - 20.500.12657/33407</t>
  </si>
  <si>
    <t>20.500.12657/34396 - 20.500.12657/29558</t>
  </si>
  <si>
    <t>20.500.12657/29558 - 20.500.12657/34396</t>
  </si>
  <si>
    <t>20.500.12657/33288 - 20.500.12657/29558</t>
  </si>
  <si>
    <t>20.500.12657/29558 - 20.500.12657/33288</t>
  </si>
  <si>
    <t>20.500.12657/34379 - 20.500.12657/30939</t>
  </si>
  <si>
    <t>20.500.12657/34379 - 20.500.12657/33424</t>
  </si>
  <si>
    <t>20.500.12657/33424 - 20.500.12657/34379</t>
  </si>
  <si>
    <t>20.500.12657/30939 - 20.500.12657/34379</t>
  </si>
  <si>
    <t>20.500.12657/33424 - 20.500.12657/30939</t>
  </si>
  <si>
    <t>20.500.12657/30939 - 20.500.12657/33424</t>
  </si>
  <si>
    <t>20.500.12657/34438 - 20.500.12657/23504</t>
  </si>
  <si>
    <t>20.500.12657/23504 - 20.500.12657/34438</t>
  </si>
  <si>
    <t>20.500.12657/34398 - 20.500.12657/33521</t>
  </si>
  <si>
    <t>20.500.12657/34398 - 20.500.12657/33296</t>
  </si>
  <si>
    <t>20.500.12657/34398 - 20.500.12657/23504</t>
  </si>
  <si>
    <t>20.500.12657/33296 - 20.500.12657/34398</t>
  </si>
  <si>
    <t>20.500.12657/33521 - 20.500.12657/34398</t>
  </si>
  <si>
    <t>20.500.12657/23504 - 20.500.12657/34398</t>
  </si>
  <si>
    <t>20.500.12657/33119 - 20.500.12657/33398</t>
  </si>
  <si>
    <t>20.500.12657/33119 - 20.500.12657/23504</t>
  </si>
  <si>
    <t>20.500.12657/33398 - 20.500.12657/33119</t>
  </si>
  <si>
    <t>20.500.12657/23504 - 20.500.12657/33119</t>
  </si>
  <si>
    <t>20.500.12657/33067 - 20.500.12657/23504</t>
  </si>
  <si>
    <t>20.500.12657/23504 - 20.500.12657/33067</t>
  </si>
  <si>
    <t>20.500.12657/31373 - 20.500.12657/23504</t>
  </si>
  <si>
    <t>20.500.12657/23504 - 20.500.12657/31373</t>
  </si>
  <si>
    <t>20.500.12657/34391 - 20.500.12657/33848</t>
  </si>
  <si>
    <t>20.500.12657/34391 - 20.500.12657/33518</t>
  </si>
  <si>
    <t>20.500.12657/34391 - 20.500.12657/33278</t>
  </si>
  <si>
    <t>20.500.12657/34391 - 20.500.12657/30597</t>
  </si>
  <si>
    <t>20.500.12657/34391 - 20.500.12657/33095</t>
  </si>
  <si>
    <t>20.500.12657/33848 - 20.500.12657/34391</t>
  </si>
  <si>
    <t>20.500.12657/33095 - 20.500.12657/34391</t>
  </si>
  <si>
    <t>20.500.12657/30597 - 20.500.12657/34391</t>
  </si>
  <si>
    <t>20.500.12657/33518 - 20.500.12657/34391</t>
  </si>
  <si>
    <t>20.500.12657/33278 - 20.500.12657/34391</t>
  </si>
  <si>
    <t>20.500.12657/33848 - 20.500.12657/33518</t>
  </si>
  <si>
    <t>20.500.12657/33848 - 20.500.12657/33278</t>
  </si>
  <si>
    <t>20.500.12657/33848 - 20.500.12657/33095</t>
  </si>
  <si>
    <t>20.500.12657/33848 - 20.500.12657/30597</t>
  </si>
  <si>
    <t>20.500.12657/33848 - 20.500.12657/33521</t>
  </si>
  <si>
    <t>20.500.12657/33095 - 20.500.12657/33848</t>
  </si>
  <si>
    <t>20.500.12657/30597 - 20.500.12657/33848</t>
  </si>
  <si>
    <t>20.500.12657/33518 - 20.500.12657/33848</t>
  </si>
  <si>
    <t>20.500.12657/33521 - 20.500.12657/33848</t>
  </si>
  <si>
    <t>20.500.12657/33278 - 20.500.12657/33848</t>
  </si>
  <si>
    <t>20.500.12657/33095 - 20.500.12657/33518</t>
  </si>
  <si>
    <t>20.500.12657/33095 - 20.500.12657/33278</t>
  </si>
  <si>
    <t>20.500.12657/33095 - 20.500.12657/30597</t>
  </si>
  <si>
    <t>20.500.12657/30597 - 20.500.12657/33095</t>
  </si>
  <si>
    <t>20.500.12657/33518 - 20.500.12657/33095</t>
  </si>
  <si>
    <t>20.500.12657/33278 - 20.500.12657/33095</t>
  </si>
  <si>
    <t>20.500.12657/30597 - 20.500.12657/33518</t>
  </si>
  <si>
    <t>20.500.12657/33518 - 20.500.12657/34425</t>
  </si>
  <si>
    <t>20.500.12657/33518 - 20.500.12657/33278</t>
  </si>
  <si>
    <t>20.500.12657/33518 - 20.500.12657/30597</t>
  </si>
  <si>
    <t>20.500.12657/34425 - 20.500.12657/33518</t>
  </si>
  <si>
    <t>20.500.12657/33278 - 20.500.12657/33518</t>
  </si>
  <si>
    <t>20.500.12657/30597 - 20.500.12657/34425</t>
  </si>
  <si>
    <t>20.500.12657/30597 - 20.500.12657/33278</t>
  </si>
  <si>
    <t>20.500.12657/34425 - 20.500.12657/30597</t>
  </si>
  <si>
    <t>20.500.12657/33278 - 20.500.12657/30597</t>
  </si>
  <si>
    <t>20.500.12657/33281 - 20.500.12657/31673</t>
  </si>
  <si>
    <t>20.500.12657/33281 - 20.500.12657/31171</t>
  </si>
  <si>
    <t>20.500.12657/31171 - 20.500.12657/33281</t>
  </si>
  <si>
    <t>20.500.12657/31673 - 20.500.12657/33281</t>
  </si>
  <si>
    <t>20.500.12657/33498 - 20.500.12657/32825</t>
  </si>
  <si>
    <t>20.500.12657/32825 - 20.500.12657/33498</t>
  </si>
  <si>
    <t>20.500.12657/29409 - 20.500.12657/32825</t>
  </si>
  <si>
    <t>20.500.12657/32825 - 20.500.12657/29409</t>
  </si>
  <si>
    <t>20.500.12657/29399 - 20.500.12657/34374</t>
  </si>
  <si>
    <t>20.500.12657/23504 - 20.500.12657/34374</t>
  </si>
  <si>
    <t>20.500.12657/34374 - 20.500.12657/32394</t>
  </si>
  <si>
    <t>20.500.12657/34374 - 20.500.12657/29399</t>
  </si>
  <si>
    <t>20.500.12657/34374 - 20.500.12657/29396</t>
  </si>
  <si>
    <t>20.500.12657/34374 - 20.500.12657/23504</t>
  </si>
  <si>
    <t>20.500.12657/29396 - 20.500.12657/34374</t>
  </si>
  <si>
    <t>20.500.12657/32394 - 20.500.12657/34374</t>
  </si>
  <si>
    <t>20.500.12657/33402 - 20.500.12657/31321</t>
  </si>
  <si>
    <t>20.500.12657/33402 - 20.500.12657/29396</t>
  </si>
  <si>
    <t>20.500.12657/29396 - 20.500.12657/33402</t>
  </si>
  <si>
    <t>20.500.12657/31321 - 20.500.12657/33402</t>
  </si>
  <si>
    <t>20.500.12657/29396 - 20.500.12657/32394</t>
  </si>
  <si>
    <t>20.500.12657/32394 - 20.500.12657/31321</t>
  </si>
  <si>
    <t>20.500.12657/32394 - 20.500.12657/29396</t>
  </si>
  <si>
    <t>20.500.12657/31321 - 20.500.12657/32394</t>
  </si>
  <si>
    <t>20.500.12657/31320 - 20.500.12657/29396</t>
  </si>
  <si>
    <t>20.500.12657/29396 - 20.500.12657/31321</t>
  </si>
  <si>
    <t>20.500.12657/29396 - 20.500.12657/31320</t>
  </si>
  <si>
    <t>20.500.12657/31321 - 20.500.12657/29396</t>
  </si>
  <si>
    <t>20.500.12657/31320 - 20.500.12657/31321</t>
  </si>
  <si>
    <t>20.500.12657/31321 - 20.500.12657/31320</t>
  </si>
  <si>
    <t>20.500.12657/34375 - 20.500.12657/31673</t>
  </si>
  <si>
    <t>20.500.12657/33278 - 20.500.12657/31673</t>
  </si>
  <si>
    <t>20.500.12657/31171 - 20.500.12657/31673</t>
  </si>
  <si>
    <t>20.500.12657/31673 - 20.500.12657/34377</t>
  </si>
  <si>
    <t>20.500.12657/31673 - 20.500.12657/34376</t>
  </si>
  <si>
    <t>20.500.12657/31673 - 20.500.12657/34375</t>
  </si>
  <si>
    <t>20.500.12657/31673 - 20.500.12657/30273</t>
  </si>
  <si>
    <t>20.500.12657/31673 - 20.500.12657/23780</t>
  </si>
  <si>
    <t>20.500.12657/31673 - 20.500.12657/33278</t>
  </si>
  <si>
    <t>20.500.12657/31673 - 20.500.12657/31171</t>
  </si>
  <si>
    <t>20.500.12657/30273 - 20.500.12657/31673</t>
  </si>
  <si>
    <t>20.500.12657/23780 - 20.500.12657/31673</t>
  </si>
  <si>
    <t>20.500.12657/34376 - 20.500.12657/31673</t>
  </si>
  <si>
    <t>20.500.12657/34377 - 20.500.12657/31673</t>
  </si>
  <si>
    <t>20.500.12657/34375 - 20.500.12657/31171</t>
  </si>
  <si>
    <t>20.500.12657/33278 - 20.500.12657/31171</t>
  </si>
  <si>
    <t>20.500.12657/31171 - 20.500.12657/34377</t>
  </si>
  <si>
    <t>20.500.12657/31171 - 20.500.12657/34376</t>
  </si>
  <si>
    <t>20.500.12657/31171 - 20.500.12657/34375</t>
  </si>
  <si>
    <t>20.500.12657/31171 - 20.500.12657/30273</t>
  </si>
  <si>
    <t>20.500.12657/31171 - 20.500.12657/23780</t>
  </si>
  <si>
    <t>20.500.12657/31171 - 20.500.12657/33278</t>
  </si>
  <si>
    <t>20.500.12657/30273 - 20.500.12657/31171</t>
  </si>
  <si>
    <t>20.500.12657/23780 - 20.500.12657/31171</t>
  </si>
  <si>
    <t>20.500.12657/34376 - 20.500.12657/31171</t>
  </si>
  <si>
    <t>20.500.12657/34377 - 20.500.12657/31171</t>
  </si>
  <si>
    <t>20.500.12657/34375 - 20.500.12657/30273</t>
  </si>
  <si>
    <t>20.500.12657/33278 - 20.500.12657/30273</t>
  </si>
  <si>
    <t>20.500.12657/30273 - 20.500.12657/34377</t>
  </si>
  <si>
    <t>20.500.12657/30273 - 20.500.12657/34376</t>
  </si>
  <si>
    <t>20.500.12657/30273 - 20.500.12657/34375</t>
  </si>
  <si>
    <t>20.500.12657/30273 - 20.500.12657/33278</t>
  </si>
  <si>
    <t>20.500.12657/30273 - 20.500.12657/23780</t>
  </si>
  <si>
    <t>20.500.12657/23780 - 20.500.12657/30273</t>
  </si>
  <si>
    <t>20.500.12657/34376 - 20.500.12657/30273</t>
  </si>
  <si>
    <t>20.500.12657/34377 - 20.500.12657/30273</t>
  </si>
  <si>
    <t>20.500.12657/34375 - 20.500.12657/23780</t>
  </si>
  <si>
    <t>20.500.12657/33278 - 20.500.12657/23780</t>
  </si>
  <si>
    <t>20.500.12657/23780 - 20.500.12657/34377</t>
  </si>
  <si>
    <t>20.500.12657/23780 - 20.500.12657/34376</t>
  </si>
  <si>
    <t>20.500.12657/23780 - 20.500.12657/34375</t>
  </si>
  <si>
    <t>20.500.12657/23780 - 20.500.12657/33278</t>
  </si>
  <si>
    <t>20.500.12657/34376 - 20.500.12657/23780</t>
  </si>
  <si>
    <t>20.500.12657/34377 - 20.500.12657/23780</t>
  </si>
  <si>
    <t>20.500.12657/34375 - 20.500.12657/34377</t>
  </si>
  <si>
    <t>20.500.12657/33278 - 20.500.12657/34377</t>
  </si>
  <si>
    <t>20.500.12657/34376 - 20.500.12657/34377</t>
  </si>
  <si>
    <t>20.500.12657/34377 - 20.500.12657/33278</t>
  </si>
  <si>
    <t>20.500.12657/34377 - 20.500.12657/34375</t>
  </si>
  <si>
    <t>20.500.12657/34377 - 20.500.12657/34376</t>
  </si>
  <si>
    <t>20.500.12657/34440 - 20.500.12657/34435</t>
  </si>
  <si>
    <t>20.500.12657/34435 - 20.500.12657/34440</t>
  </si>
  <si>
    <t>20.500.12657/34425 - 20.500.12657/34376</t>
  </si>
  <si>
    <t>20.500.12657/34431 - 20.500.12657/34376</t>
  </si>
  <si>
    <t>20.500.12657/33113 - 20.500.12657/34376</t>
  </si>
  <si>
    <t>20.500.12657/34441 - 20.500.12657/34376</t>
  </si>
  <si>
    <t>20.500.12657/23504 - 20.500.12657/34376</t>
  </si>
  <si>
    <t>20.500.12657/34375 - 20.500.12657/34376</t>
  </si>
  <si>
    <t>20.500.12657/33278 - 20.500.12657/34376</t>
  </si>
  <si>
    <t>20.500.12657/34376 - 20.500.12657/34441</t>
  </si>
  <si>
    <t>20.500.12657/34376 - 20.500.12657/34435</t>
  </si>
  <si>
    <t>20.500.12657/34376 - 20.500.12657/34431</t>
  </si>
  <si>
    <t>20.500.12657/34376 - 20.500.12657/34425</t>
  </si>
  <si>
    <t>20.500.12657/34376 - 20.500.12657/33113</t>
  </si>
  <si>
    <t>20.500.12657/34376 - 20.500.12657/23504</t>
  </si>
  <si>
    <t>20.500.12657/34376 - 20.500.12657/33278</t>
  </si>
  <si>
    <t>20.500.12657/34376 - 20.500.12657/34375</t>
  </si>
  <si>
    <t>20.500.12657/34435 - 20.500.12657/34376</t>
  </si>
  <si>
    <t>20.500.12657/34425 - 20.500.12657/34375</t>
  </si>
  <si>
    <t>20.500.12657/34431 - 20.500.12657/34375</t>
  </si>
  <si>
    <t>20.500.12657/33113 - 20.500.12657/34375</t>
  </si>
  <si>
    <t>20.500.12657/34441 - 20.500.12657/34375</t>
  </si>
  <si>
    <t>20.500.12657/23504 - 20.500.12657/34375</t>
  </si>
  <si>
    <t>20.500.12657/34375 - 20.500.12657/34441</t>
  </si>
  <si>
    <t>20.500.12657/34375 - 20.500.12657/34435</t>
  </si>
  <si>
    <t>20.500.12657/34375 - 20.500.12657/34431</t>
  </si>
  <si>
    <t>20.500.12657/34375 - 20.500.12657/34425</t>
  </si>
  <si>
    <t>20.500.12657/34375 - 20.500.12657/33113</t>
  </si>
  <si>
    <t>20.500.12657/34375 - 20.500.12657/23504</t>
  </si>
  <si>
    <t>20.500.12657/34375 - 20.500.12657/33278</t>
  </si>
  <si>
    <t>20.500.12657/33278 - 20.500.12657/34375</t>
  </si>
  <si>
    <t>20.500.12657/34435 - 20.500.12657/34375</t>
  </si>
  <si>
    <t>20.500.12657/34365 - 20.500.12657/34441</t>
  </si>
  <si>
    <t>20.500.12657/34365 - 20.500.12657/34435</t>
  </si>
  <si>
    <t>20.500.12657/34365 - 20.500.12657/34431</t>
  </si>
  <si>
    <t>20.500.12657/34365 - 20.500.12657/34425</t>
  </si>
  <si>
    <t>20.500.12657/34365 - 20.500.12657/33292</t>
  </si>
  <si>
    <t>20.500.12657/34365 - 20.500.12657/33278</t>
  </si>
  <si>
    <t>20.500.12657/34365 - 20.500.12657/23504</t>
  </si>
  <si>
    <t>20.500.12657/33292 - 20.500.12657/34365</t>
  </si>
  <si>
    <t>20.500.12657/34425 - 20.500.12657/34365</t>
  </si>
  <si>
    <t>20.500.12657/34431 - 20.500.12657/34365</t>
  </si>
  <si>
    <t>20.500.12657/34441 - 20.500.12657/34365</t>
  </si>
  <si>
    <t>20.500.12657/23504 - 20.500.12657/34365</t>
  </si>
  <si>
    <t>20.500.12657/33278 - 20.500.12657/34365</t>
  </si>
  <si>
    <t>20.500.12657/34435 - 20.500.12657/34365</t>
  </si>
  <si>
    <t>20.500.12657/33292 - 20.500.12657/34441</t>
  </si>
  <si>
    <t>20.500.12657/33292 - 20.500.12657/34435</t>
  </si>
  <si>
    <t>20.500.12657/33292 - 20.500.12657/34431</t>
  </si>
  <si>
    <t>20.500.12657/33292 - 20.500.12657/34425</t>
  </si>
  <si>
    <t>20.500.12657/33292 - 20.500.12657/33278</t>
  </si>
  <si>
    <t>20.500.12657/33292 - 20.500.12657/23504</t>
  </si>
  <si>
    <t>20.500.12657/34425 - 20.500.12657/33292</t>
  </si>
  <si>
    <t>20.500.12657/34431 - 20.500.12657/33292</t>
  </si>
  <si>
    <t>20.500.12657/34441 - 20.500.12657/33292</t>
  </si>
  <si>
    <t>20.500.12657/23504 - 20.500.12657/33292</t>
  </si>
  <si>
    <t>20.500.12657/33278 - 20.500.12657/33292</t>
  </si>
  <si>
    <t>20.500.12657/34435 - 20.500.12657/33292</t>
  </si>
  <si>
    <t>20.500.12657/34425 - 20.500.12657/33113</t>
  </si>
  <si>
    <t>20.500.12657/34431 - 20.500.12657/33113</t>
  </si>
  <si>
    <t>20.500.12657/33113 - 20.500.12657/34441</t>
  </si>
  <si>
    <t>20.500.12657/33113 - 20.500.12657/34435</t>
  </si>
  <si>
    <t>20.500.12657/33113 - 20.500.12657/34431</t>
  </si>
  <si>
    <t>20.500.12657/33113 - 20.500.12657/34425</t>
  </si>
  <si>
    <t>20.500.12657/33113 - 20.500.12657/33278</t>
  </si>
  <si>
    <t>20.500.12657/33113 - 20.500.12657/23504</t>
  </si>
  <si>
    <t>20.500.12657/34441 - 20.500.12657/33113</t>
  </si>
  <si>
    <t>20.500.12657/23504 - 20.500.12657/33113</t>
  </si>
  <si>
    <t>20.500.12657/33278 - 20.500.12657/33113</t>
  </si>
  <si>
    <t>20.500.12657/34435 - 20.500.12657/33113</t>
  </si>
  <si>
    <t>20.500.12657/34425 - 20.500.12657/34441</t>
  </si>
  <si>
    <t>20.500.12657/34425 - 20.500.12657/34435</t>
  </si>
  <si>
    <t>20.500.12657/34425 - 20.500.12657/34431</t>
  </si>
  <si>
    <t>20.500.12657/34425 - 20.500.12657/23504</t>
  </si>
  <si>
    <t>20.500.12657/34425 - 20.500.12657/33278</t>
  </si>
  <si>
    <t>20.500.12657/34431 - 20.500.12657/34425</t>
  </si>
  <si>
    <t>20.500.12657/34441 - 20.500.12657/34425</t>
  </si>
  <si>
    <t>20.500.12657/23504 - 20.500.12657/34425</t>
  </si>
  <si>
    <t>20.500.12657/33278 - 20.500.12657/34425</t>
  </si>
  <si>
    <t>20.500.12657/34435 - 20.500.12657/34425</t>
  </si>
  <si>
    <t>20.500.12657/34431 - 20.500.12657/33278</t>
  </si>
  <si>
    <t>20.500.12657/34441 - 20.500.12657/33278</t>
  </si>
  <si>
    <t>20.500.12657/23504 - 20.500.12657/33278</t>
  </si>
  <si>
    <t>20.500.12657/33278 - 20.500.12657/34441</t>
  </si>
  <si>
    <t>20.500.12657/33278 - 20.500.12657/34435</t>
  </si>
  <si>
    <t>20.500.12657/33278 - 20.500.12657/34431</t>
  </si>
  <si>
    <t>20.500.12657/33278 - 20.500.12657/23504</t>
  </si>
  <si>
    <t>20.500.12657/34435 - 20.500.12657/33278</t>
  </si>
  <si>
    <t>20.500.12657/34431 - 20.500.12657/23504</t>
  </si>
  <si>
    <t>20.500.12657/34431 - 20.500.12657/34441</t>
  </si>
  <si>
    <t>20.500.12657/34431 - 20.500.12657/34435</t>
  </si>
  <si>
    <t>20.500.12657/34441 - 20.500.12657/34431</t>
  </si>
  <si>
    <t>20.500.12657/23504 - 20.500.12657/34431</t>
  </si>
  <si>
    <t>20.500.12657/34435 - 20.500.12657/34431</t>
  </si>
  <si>
    <t>20.500.12657/34441 - 20.500.12657/34435</t>
  </si>
  <si>
    <t>20.500.12657/23504 - 20.500.12657/34435</t>
  </si>
  <si>
    <t>20.500.12657/34435 - 20.500.12657/23504</t>
  </si>
  <si>
    <t>20.500.12657/34435 - 20.500.12657/34441</t>
  </si>
  <si>
    <t>20.500.12657/32138 - 20.500.12657/23201</t>
  </si>
  <si>
    <t>20.500.12657/23201 - 20.500.12657/32138</t>
  </si>
  <si>
    <t>20.500.12657/31423 - 20.500.12657/31422</t>
  </si>
  <si>
    <t>20.500.12657/31422 - 20.500.12657/31423</t>
  </si>
  <si>
    <t>20.500.12657/31968 - 20.500.12657/34404</t>
  </si>
  <si>
    <t>20.500.12657/34404 - 20.500.12657/31968</t>
  </si>
  <si>
    <t>20.500.12657/31424 - 20.500.12657/34404</t>
  </si>
  <si>
    <t>20.500.12657/34404 - 20.500.12657/31424</t>
  </si>
  <si>
    <t>20.500.12657/33296 - 20.500.12657/33521</t>
  </si>
  <si>
    <t>20.500.12657/33296 - 20.500.12657/32362</t>
  </si>
  <si>
    <t>20.500.12657/33296 - 20.500.12657/23504</t>
  </si>
  <si>
    <t>20.500.12657/33521 - 20.500.12657/33296</t>
  </si>
  <si>
    <t>20.500.12657/23504 - 20.500.12657/33296</t>
  </si>
  <si>
    <t>20.500.12657/32362 - 20.500.12657/33296</t>
  </si>
  <si>
    <t>20.500.12657/33521 - 20.500.12657/34404</t>
  </si>
  <si>
    <t>20.500.12657/33521 - 20.500.12657/32405</t>
  </si>
  <si>
    <t>20.500.12657/33521 - 20.500.12657/23504</t>
  </si>
  <si>
    <t>20.500.12657/23504 - 20.500.12657/33521</t>
  </si>
  <si>
    <t>20.500.12657/34404 - 20.500.12657/33521</t>
  </si>
  <si>
    <t>20.500.12657/32405 - 20.500.12657/33521</t>
  </si>
  <si>
    <t>20.500.12657/32942 - 20.500.12657/33441</t>
  </si>
  <si>
    <t>20.500.12657/32942 - 20.500.12657/33064</t>
  </si>
  <si>
    <t>20.500.12657/33441 - 20.500.12657/32942</t>
  </si>
  <si>
    <t>20.500.12657/33064 - 20.500.12657/32942</t>
  </si>
  <si>
    <t>20.500.12657/34401 - 20.500.12657/33096</t>
  </si>
  <si>
    <t>20.500.12657/33096 - 20.500.12657/34401</t>
  </si>
  <si>
    <t>20.500.12657/33104 - 20.500.12657/33066</t>
  </si>
  <si>
    <t>20.500.12657/33066 - 20.500.12657/33105</t>
  </si>
  <si>
    <t>20.500.12657/33066 - 20.500.12657/33104</t>
  </si>
  <si>
    <t>20.500.12657/33066 - 20.500.12657/33103</t>
  </si>
  <si>
    <t>20.500.12657/33105 - 20.500.12657/33066</t>
  </si>
  <si>
    <t>20.500.12657/33103 - 20.500.12657/33066</t>
  </si>
  <si>
    <t>20.500.12657/33104 - 20.500.12657/33103</t>
  </si>
  <si>
    <t>20.500.12657/33104 - 20.500.12657/33105</t>
  </si>
  <si>
    <t>20.500.12657/33105 - 20.500.12657/33104</t>
  </si>
  <si>
    <t>20.500.12657/33103 - 20.500.12657/33104</t>
  </si>
  <si>
    <t>20.500.12657/34361 - 20.500.12657/34407</t>
  </si>
  <si>
    <t>20.500.12657/34361 - 20.500.12657/30272</t>
  </si>
  <si>
    <t>20.500.12657/34407 - 20.500.12657/34361</t>
  </si>
  <si>
    <t>20.500.12657/30272 - 20.500.12657/34361</t>
  </si>
  <si>
    <t>20.500.12657/32804 - 20.500.12657/30272</t>
  </si>
  <si>
    <t>20.500.12657/30272 - 20.500.12657/32804</t>
  </si>
  <si>
    <t>20.500.12657/25868 - 20.500.12657/32130</t>
  </si>
  <si>
    <t>20.500.12657/25868 - 20.500.12657/30272</t>
  </si>
  <si>
    <t>20.500.12657/32130 - 20.500.12657/25868</t>
  </si>
  <si>
    <t>20.500.12657/30272 - 20.500.12657/25868</t>
  </si>
  <si>
    <t>20.500.12657/34441 - 20.500.12657/34407</t>
  </si>
  <si>
    <t>20.500.12657/34441 - 20.500.12657/34404</t>
  </si>
  <si>
    <t>20.500.12657/34441 - 20.500.12657/33105</t>
  </si>
  <si>
    <t>20.500.12657/34441 - 20.500.12657/33064</t>
  </si>
  <si>
    <t>20.500.12657/34441 - 20.500.12657/32130</t>
  </si>
  <si>
    <t>20.500.12657/34441 - 20.500.12657/29399</t>
  </si>
  <si>
    <t>20.500.12657/34441 - 20.500.12657/25069</t>
  </si>
  <si>
    <t>20.500.12657/34441 - 20.500.12657/23504</t>
  </si>
  <si>
    <t>20.500.12657/32130 - 20.500.12657/34441</t>
  </si>
  <si>
    <t>20.500.12657/33105 - 20.500.12657/34441</t>
  </si>
  <si>
    <t>20.500.12657/29399 - 20.500.12657/34441</t>
  </si>
  <si>
    <t>20.500.12657/23504 - 20.500.12657/34441</t>
  </si>
  <si>
    <t>20.500.12657/34404 - 20.500.12657/34441</t>
  </si>
  <si>
    <t>20.500.12657/34407 - 20.500.12657/34441</t>
  </si>
  <si>
    <t>20.500.12657/33064 - 20.500.12657/34441</t>
  </si>
  <si>
    <t>20.500.12657/25069 - 20.500.12657/34441</t>
  </si>
  <si>
    <t>20.500.12657/32130 - 20.500.12657/33105</t>
  </si>
  <si>
    <t>20.500.12657/33105 - 20.500.12657/34407</t>
  </si>
  <si>
    <t>20.500.12657/33105 - 20.500.12657/34404</t>
  </si>
  <si>
    <t>20.500.12657/33105 - 20.500.12657/33064</t>
  </si>
  <si>
    <t>20.500.12657/33105 - 20.500.12657/32130</t>
  </si>
  <si>
    <t>20.500.12657/33105 - 20.500.12657/29399</t>
  </si>
  <si>
    <t>20.500.12657/33105 - 20.500.12657/25069</t>
  </si>
  <si>
    <t>20.500.12657/33105 - 20.500.12657/23504</t>
  </si>
  <si>
    <t>20.500.12657/33105 - 20.500.12657/33103</t>
  </si>
  <si>
    <t>20.500.12657/29399 - 20.500.12657/33105</t>
  </si>
  <si>
    <t>20.500.12657/23504 - 20.500.12657/33105</t>
  </si>
  <si>
    <t>20.500.12657/34404 - 20.500.12657/33105</t>
  </si>
  <si>
    <t>20.500.12657/34407 - 20.500.12657/33105</t>
  </si>
  <si>
    <t>20.500.12657/33064 - 20.500.12657/33105</t>
  </si>
  <si>
    <t>20.500.12657/33103 - 20.500.12657/33105</t>
  </si>
  <si>
    <t>20.500.12657/25069 - 20.500.12657/33105</t>
  </si>
  <si>
    <t>20.500.12657/34404 - 20.500.12657/33103</t>
  </si>
  <si>
    <t>20.500.12657/34407 - 20.500.12657/33103</t>
  </si>
  <si>
    <t>20.500.12657/32358 - 20.500.12657/33103</t>
  </si>
  <si>
    <t>20.500.12657/32362 - 20.500.12657/33103</t>
  </si>
  <si>
    <t>20.500.12657/32405 - 20.500.12657/33103</t>
  </si>
  <si>
    <t>20.500.12657/33064 - 20.500.12657/33103</t>
  </si>
  <si>
    <t>20.500.12657/33070 - 20.500.12657/33103</t>
  </si>
  <si>
    <t>20.500.12657/33096 - 20.500.12657/33103</t>
  </si>
  <si>
    <t>20.500.12657/33103 - 20.500.12657/34407</t>
  </si>
  <si>
    <t>20.500.12657/33103 - 20.500.12657/34404</t>
  </si>
  <si>
    <t>20.500.12657/33103 - 20.500.12657/33096</t>
  </si>
  <si>
    <t>20.500.12657/33103 - 20.500.12657/33070</t>
  </si>
  <si>
    <t>20.500.12657/33103 - 20.500.12657/33064</t>
  </si>
  <si>
    <t>20.500.12657/33103 - 20.500.12657/32405</t>
  </si>
  <si>
    <t>20.500.12657/33103 - 20.500.12657/32362</t>
  </si>
  <si>
    <t>20.500.12657/33103 - 20.500.12657/32358</t>
  </si>
  <si>
    <t>20.500.12657/33103 - 20.500.12657/30272</t>
  </si>
  <si>
    <t>20.500.12657/33103 - 20.500.12657/25069</t>
  </si>
  <si>
    <t>20.500.12657/30272 - 20.500.12657/33103</t>
  </si>
  <si>
    <t>20.500.12657/25069 - 20.500.12657/33103</t>
  </si>
  <si>
    <t>20.500.12657/34404 - 20.500.12657/33096</t>
  </si>
  <si>
    <t>20.500.12657/34407 - 20.500.12657/33096</t>
  </si>
  <si>
    <t>20.500.12657/32358 - 20.500.12657/33096</t>
  </si>
  <si>
    <t>20.500.12657/32362 - 20.500.12657/33096</t>
  </si>
  <si>
    <t>20.500.12657/32405 - 20.500.12657/33096</t>
  </si>
  <si>
    <t>20.500.12657/33064 - 20.500.12657/33096</t>
  </si>
  <si>
    <t>20.500.12657/33070 - 20.500.12657/33096</t>
  </si>
  <si>
    <t>20.500.12657/33096 - 20.500.12657/34407</t>
  </si>
  <si>
    <t>20.500.12657/33096 - 20.500.12657/34404</t>
  </si>
  <si>
    <t>20.500.12657/33096 - 20.500.12657/33070</t>
  </si>
  <si>
    <t>20.500.12657/33096 - 20.500.12657/33064</t>
  </si>
  <si>
    <t>20.500.12657/33096 - 20.500.12657/32405</t>
  </si>
  <si>
    <t>20.500.12657/33096 - 20.500.12657/32362</t>
  </si>
  <si>
    <t>20.500.12657/33096 - 20.500.12657/32358</t>
  </si>
  <si>
    <t>20.500.12657/33096 - 20.500.12657/30272</t>
  </si>
  <si>
    <t>20.500.12657/33096 - 20.500.12657/25069</t>
  </si>
  <si>
    <t>20.500.12657/30272 - 20.500.12657/33096</t>
  </si>
  <si>
    <t>20.500.12657/25069 - 20.500.12657/33096</t>
  </si>
  <si>
    <t>20.500.12657/34404 - 20.500.12657/33070</t>
  </si>
  <si>
    <t>20.500.12657/34407 - 20.500.12657/33070</t>
  </si>
  <si>
    <t>20.500.12657/32358 - 20.500.12657/33070</t>
  </si>
  <si>
    <t>20.500.12657/32362 - 20.500.12657/33070</t>
  </si>
  <si>
    <t>20.500.12657/32405 - 20.500.12657/33070</t>
  </si>
  <si>
    <t>20.500.12657/33064 - 20.500.12657/33070</t>
  </si>
  <si>
    <t>20.500.12657/33070 - 20.500.12657/34407</t>
  </si>
  <si>
    <t>20.500.12657/33070 - 20.500.12657/34404</t>
  </si>
  <si>
    <t>20.500.12657/33070 - 20.500.12657/33064</t>
  </si>
  <si>
    <t>20.500.12657/33070 - 20.500.12657/32405</t>
  </si>
  <si>
    <t>20.500.12657/33070 - 20.500.12657/32362</t>
  </si>
  <si>
    <t>20.500.12657/33070 - 20.500.12657/32358</t>
  </si>
  <si>
    <t>20.500.12657/33070 - 20.500.12657/30272</t>
  </si>
  <si>
    <t>20.500.12657/33070 - 20.500.12657/25069</t>
  </si>
  <si>
    <t>20.500.12657/30272 - 20.500.12657/33070</t>
  </si>
  <si>
    <t>20.500.12657/25069 - 20.500.12657/33070</t>
  </si>
  <si>
    <t>20.500.12657/34404 - 20.500.12657/32362</t>
  </si>
  <si>
    <t>20.500.12657/34407 - 20.500.12657/32362</t>
  </si>
  <si>
    <t>20.500.12657/32358 - 20.500.12657/32362</t>
  </si>
  <si>
    <t>20.500.12657/32362 - 20.500.12657/34407</t>
  </si>
  <si>
    <t>20.500.12657/32362 - 20.500.12657/34404</t>
  </si>
  <si>
    <t>20.500.12657/32362 - 20.500.12657/33064</t>
  </si>
  <si>
    <t>20.500.12657/32362 - 20.500.12657/32405</t>
  </si>
  <si>
    <t>20.500.12657/32362 - 20.500.12657/32358</t>
  </si>
  <si>
    <t>20.500.12657/32362 - 20.500.12657/30272</t>
  </si>
  <si>
    <t>20.500.12657/32362 - 20.500.12657/25069</t>
  </si>
  <si>
    <t>20.500.12657/32405 - 20.500.12657/32362</t>
  </si>
  <si>
    <t>20.500.12657/33064 - 20.500.12657/32362</t>
  </si>
  <si>
    <t>20.500.12657/30272 - 20.500.12657/32362</t>
  </si>
  <si>
    <t>20.500.12657/25069 - 20.500.12657/32362</t>
  </si>
  <si>
    <t>20.500.12657/34404 - 20.500.12657/32358</t>
  </si>
  <si>
    <t>20.500.12657/34407 - 20.500.12657/32358</t>
  </si>
  <si>
    <t>20.500.12657/32358 - 20.500.12657/34407</t>
  </si>
  <si>
    <t>20.500.12657/32358 - 20.500.12657/34404</t>
  </si>
  <si>
    <t>20.500.12657/32358 - 20.500.12657/33064</t>
  </si>
  <si>
    <t>20.500.12657/32358 - 20.500.12657/32405</t>
  </si>
  <si>
    <t>20.500.12657/32358 - 20.500.12657/30272</t>
  </si>
  <si>
    <t>20.500.12657/32358 - 20.500.12657/25069</t>
  </si>
  <si>
    <t>20.500.12657/32405 - 20.500.12657/32358</t>
  </si>
  <si>
    <t>20.500.12657/33064 - 20.500.12657/32358</t>
  </si>
  <si>
    <t>20.500.12657/30272 - 20.500.12657/32358</t>
  </si>
  <si>
    <t>20.500.12657/25069 - 20.500.12657/32358</t>
  </si>
  <si>
    <t>20.500.12657/31318 - 20.500.12657/25069</t>
  </si>
  <si>
    <t>20.500.12657/25069 - 20.500.12657/31318</t>
  </si>
  <si>
    <t>20.500.12657/32130 - 20.500.12657/29399</t>
  </si>
  <si>
    <t>20.500.12657/29399 - 20.500.12657/34407</t>
  </si>
  <si>
    <t>20.500.12657/29399 - 20.500.12657/34404</t>
  </si>
  <si>
    <t>20.500.12657/29399 - 20.500.12657/33064</t>
  </si>
  <si>
    <t>20.500.12657/29399 - 20.500.12657/32130</t>
  </si>
  <si>
    <t>20.500.12657/29399 - 20.500.12657/25069</t>
  </si>
  <si>
    <t>20.500.12657/29399 - 20.500.12657/23504</t>
  </si>
  <si>
    <t>20.500.12657/23504 - 20.500.12657/29399</t>
  </si>
  <si>
    <t>20.500.12657/34404 - 20.500.12657/29399</t>
  </si>
  <si>
    <t>20.500.12657/34407 - 20.500.12657/29399</t>
  </si>
  <si>
    <t>20.500.12657/33064 - 20.500.12657/29399</t>
  </si>
  <si>
    <t>20.500.12657/25069 - 20.500.12657/29399</t>
  </si>
  <si>
    <t>20.500.12657/33398 - 20.500.12657/23504</t>
  </si>
  <si>
    <t>20.500.12657/32130 - 20.500.12657/23504</t>
  </si>
  <si>
    <t>20.500.12657/23504 - 20.500.12657/34407</t>
  </si>
  <si>
    <t>20.500.12657/23504 - 20.500.12657/34404</t>
  </si>
  <si>
    <t>20.500.12657/23504 - 20.500.12657/33398</t>
  </si>
  <si>
    <t>20.500.12657/23504 - 20.500.12657/33064</t>
  </si>
  <si>
    <t>20.500.12657/23504 - 20.500.12657/32130</t>
  </si>
  <si>
    <t>20.500.12657/23504 - 20.500.12657/25069</t>
  </si>
  <si>
    <t>20.500.12657/34404 - 20.500.12657/23504</t>
  </si>
  <si>
    <t>20.500.12657/34407 - 20.500.12657/23504</t>
  </si>
  <si>
    <t>20.500.12657/33064 - 20.500.12657/23504</t>
  </si>
  <si>
    <t>20.500.12657/25069 - 20.500.12657/23504</t>
  </si>
  <si>
    <t>20.500.12657/32130 - 20.500.12657/34407</t>
  </si>
  <si>
    <t>20.500.12657/34404 - 20.500.12657/34407</t>
  </si>
  <si>
    <t>20.500.12657/34407 - 20.500.12657/32405</t>
  </si>
  <si>
    <t>20.500.12657/34407 - 20.500.12657/32130</t>
  </si>
  <si>
    <t>20.500.12657/34407 - 20.500.12657/34404</t>
  </si>
  <si>
    <t>20.500.12657/34407 - 20.500.12657/33064</t>
  </si>
  <si>
    <t>20.500.12657/34407 - 20.500.12657/30272</t>
  </si>
  <si>
    <t>20.500.12657/34407 - 20.500.12657/25069</t>
  </si>
  <si>
    <t>20.500.12657/32405 - 20.500.12657/34407</t>
  </si>
  <si>
    <t>20.500.12657/33064 - 20.500.12657/34407</t>
  </si>
  <si>
    <t>20.500.12657/30272 - 20.500.12657/34407</t>
  </si>
  <si>
    <t>20.500.12657/25069 - 20.500.12657/34407</t>
  </si>
  <si>
    <t>20.500.12657/32130 - 20.500.12657/34404</t>
  </si>
  <si>
    <t>20.500.12657/34404 - 20.500.12657/32405</t>
  </si>
  <si>
    <t>20.500.12657/34404 - 20.500.12657/32130</t>
  </si>
  <si>
    <t>20.500.12657/34404 - 20.500.12657/30272</t>
  </si>
  <si>
    <t>20.500.12657/34404 - 20.500.12657/33064</t>
  </si>
  <si>
    <t>20.500.12657/34404 - 20.500.12657/25069</t>
  </si>
  <si>
    <t>20.500.12657/32405 - 20.500.12657/34404</t>
  </si>
  <si>
    <t>20.500.12657/33064 - 20.500.12657/34404</t>
  </si>
  <si>
    <t>20.500.12657/30272 - 20.500.12657/34404</t>
  </si>
  <si>
    <t>20.500.12657/25069 - 20.500.12657/34404</t>
  </si>
  <si>
    <t>20.500.12657/32130 - 20.500.12657/33064</t>
  </si>
  <si>
    <t>20.500.12657/32405 - 20.500.12657/33064</t>
  </si>
  <si>
    <t>20.500.12657/33064 - 20.500.12657/32405</t>
  </si>
  <si>
    <t>20.500.12657/33064 - 20.500.12657/32130</t>
  </si>
  <si>
    <t>20.500.12657/33064 - 20.500.12657/30272</t>
  </si>
  <si>
    <t>20.500.12657/33064 - 20.500.12657/25069</t>
  </si>
  <si>
    <t>20.500.12657/30272 - 20.500.12657/33064</t>
  </si>
  <si>
    <t>20.500.12657/25069 - 20.500.12657/33064</t>
  </si>
  <si>
    <t>20.500.12657/32130 - 20.500.12657/30272</t>
  </si>
  <si>
    <t>20.500.12657/32130 - 20.500.12657/25069</t>
  </si>
  <si>
    <t>20.500.12657/30272 - 20.500.12657/32130</t>
  </si>
  <si>
    <t>20.500.12657/25069 - 20.500.12657/32130</t>
  </si>
  <si>
    <t>20.500.12657/32405 - 20.500.12657/30272</t>
  </si>
  <si>
    <t>20.500.12657/30272 - 20.500.12657/32405</t>
  </si>
  <si>
    <t>20.500.12657/30272 - 20.500.12657/25069</t>
  </si>
  <si>
    <t>20.500.12657/25069 - 20.500.12657/30272</t>
  </si>
  <si>
    <t>20.500.12657/32405 - 20.500.12657/25069</t>
  </si>
  <si>
    <t>20.500.12657/25069 - 20.500.12657/32405</t>
  </si>
  <si>
    <t>20.500.12657/34400 - 20.500.12657/25173</t>
  </si>
  <si>
    <t>20.500.12657/25173 - 20.500.12657/34400</t>
  </si>
  <si>
    <t>20.500.12657/23622 - 20.500.12657/39507</t>
  </si>
  <si>
    <t>20.500.12657/39507 - 20.500.12657/23622</t>
  </si>
  <si>
    <t>20.500.12657/34434 - 20.500.12657/33118</t>
  </si>
  <si>
    <t>20.500.12657/34434 - 20.500.12657/29558</t>
  </si>
  <si>
    <t>20.500.12657/29558 - 20.500.12657/34434</t>
  </si>
  <si>
    <t>20.500.12657/33118 - 20.500.12657/34434</t>
  </si>
  <si>
    <t>20.500.12657/29558 - 20.500.12657/33118</t>
  </si>
  <si>
    <t>20.500.12657/33118 - 20.500.12657/29558</t>
  </si>
  <si>
    <t>20.500.12657/34446 - 20.500.12657/33061</t>
  </si>
  <si>
    <t>20.500.12657/33061 - 20.500.12657/34446</t>
  </si>
  <si>
    <t>20.500.12657/33398 - 20.500.12657/33061</t>
  </si>
  <si>
    <t>20.500.12657/33061 - 20.500.12657/33398</t>
  </si>
  <si>
    <t>20.500.12657/29397 - 20.500.12657/33061</t>
  </si>
  <si>
    <t>20.500.12657/33061 - 20.500.12657/29397</t>
  </si>
  <si>
    <t>20.500.12657/33369 - 20.500.12657/32363</t>
  </si>
  <si>
    <t>20.500.12657/32363 - 20.500.12657/33369</t>
  </si>
  <si>
    <t>20.500.12657/33297 - 20.500.12657/32363</t>
  </si>
  <si>
    <t>20.500.12657/32363 - 20.500.12657/33297</t>
  </si>
  <si>
    <t>20.500.12657/31886 - 20.500.12657/32363</t>
  </si>
  <si>
    <t>20.500.12657/32363 - 20.500.12657/31886</t>
  </si>
  <si>
    <t>20.500.12657/34411 - 20.500.12657/33115</t>
  </si>
  <si>
    <t>20.500.12657/33115 - 20.500.12657/34411</t>
  </si>
  <si>
    <t>20.500.12657/32405 - 20.500.12657/33115</t>
  </si>
  <si>
    <t>20.500.12657/33115 - 20.500.12657/32405</t>
  </si>
  <si>
    <t>20.500.12657/29392 - 20.500.12657/29395</t>
  </si>
  <si>
    <t>20.500.12657/29395 - 20.500.12657/33115</t>
  </si>
  <si>
    <t>20.500.12657/29395 - 20.500.12657/29392</t>
  </si>
  <si>
    <t>20.500.12657/33115 - 20.500.12657/29395</t>
  </si>
  <si>
    <t>20.500.12657/29392 - 20.500.12657/33115</t>
  </si>
  <si>
    <t>20.500.12657/33115 - 20.500.12657/29392</t>
  </si>
  <si>
    <t>20.500.12657/33511 - 20.500.12657/33417</t>
  </si>
  <si>
    <t>20.500.12657/33511 - 20.500.12657/33115</t>
  </si>
  <si>
    <t>20.500.12657/33115 - 20.500.12657/33511</t>
  </si>
  <si>
    <t>20.500.12657/33417 - 20.500.12657/33511</t>
  </si>
  <si>
    <t>20.500.12657/33441 - 20.500.12657/33417</t>
  </si>
  <si>
    <t>20.500.12657/33417 - 20.500.12657/33441</t>
  </si>
  <si>
    <t>20.500.12657/33115 - 20.500.12657/33417</t>
  </si>
  <si>
    <t>20.500.12657/33417 - 20.500.12657/33115</t>
  </si>
  <si>
    <t>20.500.12657/33417 - 20.500.12657/33076</t>
  </si>
  <si>
    <t>20.500.12657/33076 - 20.500.12657/33417</t>
  </si>
  <si>
    <t>20.500.12657/33109 - 20.500.12657/33076</t>
  </si>
  <si>
    <t>20.500.12657/33076 - 20.500.12657/33109</t>
  </si>
  <si>
    <t>thumbnail_URL_t1</t>
  </si>
  <si>
    <t>title</t>
  </si>
  <si>
    <t>funder-t1</t>
  </si>
  <si>
    <t>funder-t2</t>
  </si>
  <si>
    <t>https://library.oapen.org/bitstream/handle/20.500.12657/24772/1005338.pdf.jpg</t>
  </si>
  <si>
    <t>https://library.oapen.org/bitstream/handle/20.500.12657/24773/1005337.pdf.jpg</t>
  </si>
  <si>
    <t>https://library.oapen.org/bitstream/handle/20.500.12657/33872/450775.pdf.jpg</t>
  </si>
  <si>
    <t>https://library.oapen.org/bitstream/handle/20.500.12657/33874/449862.pdf.jpg</t>
  </si>
  <si>
    <t>https://library.oapen.org/bitstream/handle/20.500.12657/33279/512624.pdf.jpg</t>
  </si>
  <si>
    <t>https://library.oapen.org/bitstream/handle/20.500.12657/33280/512623.pdf.jpg</t>
  </si>
  <si>
    <t>https://library.oapen.org/bitstream/handle/20.500.12657/33301/507995.pdf.jpg</t>
  </si>
  <si>
    <t>https://library.oapen.org/bitstream/handle/20.500.12657/33302/507994.pdf.jpg</t>
  </si>
  <si>
    <t>https://library.oapen.org/bitstream/handle/20.500.12657/32131/617073.pdf.jpg</t>
  </si>
  <si>
    <t>https://library.oapen.org/bitstream/handle/20.500.12657/32132/617072.pdf.jpg</t>
  </si>
  <si>
    <t>https://library.oapen.org/bitstream/handle/20.500.12657/32805/604870.pdf.jpg</t>
  </si>
  <si>
    <t>https://library.oapen.org/bitstream/handle/20.500.12657/32804/604871.pdf.jpg</t>
  </si>
  <si>
    <t>https://library.oapen.org/bitstream/handle/20.500.12657/22376/1007806.pdf.jpg</t>
  </si>
  <si>
    <t>https://library.oapen.org/bitstream/handle/20.500.12657/22435/1007744.pdf.jpg</t>
  </si>
  <si>
    <t>https://library.oapen.org/bitstream/handle/20.500.12657/33305/507992.pdf.jpg</t>
  </si>
  <si>
    <t>https://library.oapen.org/bitstream/handle/20.500.12657/34416/437164.pdf.jpg</t>
  </si>
  <si>
    <t>https://library.oapen.org/bitstream/handle/20.500.12657/32392/611246.pdf.jpg</t>
  </si>
  <si>
    <t>https://library.oapen.org/bitstream/handle/20.500.12657/31963/620584.pdf.jpg</t>
  </si>
  <si>
    <t>https://library.oapen.org/bitstream/handle/20.500.12657/31020/9783205207122.pdf.jpg</t>
  </si>
  <si>
    <t>https://library.oapen.org/bitstream/handle/20.500.12657/31170/637194.pdf.jpg</t>
  </si>
  <si>
    <t>https://library.oapen.org/bitstream/handle/20.500.12657/34422/437159.pdf.jpg</t>
  </si>
  <si>
    <t>https://library.oapen.org/bitstream/handle/20.500.12657/34378/437201.pdf.jpg</t>
  </si>
  <si>
    <t>https://library.oapen.org/bitstream/handle/20.500.12657/33394/482373.pdf.jpg</t>
  </si>
  <si>
    <t>https://library.oapen.org/bitstream/handle/20.500.12657/33052/576950.pdf.jpg</t>
  </si>
  <si>
    <t>https://library.oapen.org/bitstream/handle/20.500.12657/22332/1007849.pdf.jpg</t>
  </si>
  <si>
    <t>https://library.oapen.org/bitstream/handle/20.500.12657/33894/446019.pdf.jpg</t>
  </si>
  <si>
    <t>https://library.oapen.org/bitstream/handle/20.500.12657/23779/1006364.pdf.jpg</t>
  </si>
  <si>
    <t>https://library.oapen.org/bitstream/handle/20.500.12657/34363/437216.pdf.jpg</t>
  </si>
  <si>
    <t>https://library.oapen.org/bitstream/handle/20.500.12657/31318/631319.pdf.jpg</t>
  </si>
  <si>
    <t>https://library.oapen.org/bitstream/handle/20.500.12657/34380/437199.pdf.jpg</t>
  </si>
  <si>
    <t>https://library.oapen.org/bitstream/handle/20.500.12657/41785/9783839449981.pdf.jpg</t>
  </si>
  <si>
    <t>https://library.oapen.org/bitstream/handle/20.500.12657/34386/437193.pdf.jpg</t>
  </si>
  <si>
    <t>https://library.oapen.org/bitstream/handle/20.500.12657/34411/437169.pdf.jpg</t>
  </si>
  <si>
    <t>https://library.oapen.org/bitstream/handle/20.500.12657/33459/470590.pdf.jpg</t>
  </si>
  <si>
    <t>https://library.oapen.org/bitstream/handle/20.500.12657/34372/437207.pdf.jpg</t>
  </si>
  <si>
    <t>https://library.oapen.org/bitstream/handle/20.500.12657/30997/640566.pdf.jpg</t>
  </si>
  <si>
    <t>https://library.oapen.org/bitstream/handle/20.500.12657/33449/471650.pdf.jpg</t>
  </si>
  <si>
    <t>https://library.oapen.org/bitstream/handle/20.500.12657/29392/1000565.pdf.jpg</t>
  </si>
  <si>
    <t>https://library.oapen.org/bitstream/handle/20.500.12657/29394/1000563.pdf.jpg</t>
  </si>
  <si>
    <t>https://library.oapen.org/bitstream/handle/20.500.12657/29395/1000562.pdf.jpg</t>
  </si>
  <si>
    <t>https://library.oapen.org/bitstream/handle/20.500.12657/24765/1005345.pdf.jpg</t>
  </si>
  <si>
    <t>https://library.oapen.org/bitstream/handle/20.500.12657/24775/1005335.pdf.jpg</t>
  </si>
  <si>
    <t>https://library.oapen.org/bitstream/handle/20.500.12657/24774/1005336.pdf.jpg</t>
  </si>
  <si>
    <t>https://library.oapen.org/bitstream/handle/20.500.12657/24769/1005341.pdf.jpg</t>
  </si>
  <si>
    <t>https://library.oapen.org/bitstream/handle/20.500.12657/34366/437213.pdf.jpg</t>
  </si>
  <si>
    <t>https://library.oapen.org/bitstream/handle/20.500.12657/34398/437181.pdf.jpg</t>
  </si>
  <si>
    <t>https://library.oapen.org/bitstream/handle/20.500.12657/34384/437195.pdf.jpg</t>
  </si>
  <si>
    <t>https://library.oapen.org/bitstream/handle/20.500.12657/33366/497779.pdf.jpg</t>
  </si>
  <si>
    <t>https://library.oapen.org/bitstream/handle/20.500.12657/29410/1000531.pdf.jpg</t>
  </si>
  <si>
    <t>https://library.oapen.org/bitstream/handle/20.500.12657/34387/437192.pdf.jpg</t>
  </si>
  <si>
    <t>https://library.oapen.org/bitstream/handle/20.500.12657/34427/437154.pdf.jpg</t>
  </si>
  <si>
    <t>https://library.oapen.org/bitstream/handle/20.500.12657/34438/437143.pdf.jpg</t>
  </si>
  <si>
    <t>https://library.oapen.org/bitstream/handle/20.500.12657/34437/437144.pdf.jpg</t>
  </si>
  <si>
    <t>https://library.oapen.org/bitstream/handle/20.500.12657/24764/1005346.pdf.jpg</t>
  </si>
  <si>
    <t>https://library.oapen.org/bitstream/handle/20.500.12657/24768/1005342.pdf.jpg</t>
  </si>
  <si>
    <t>https://library.oapen.org/bitstream/handle/20.500.12657/24770/1005340.pdf.jpg</t>
  </si>
  <si>
    <t>https://library.oapen.org/bitstream/handle/20.500.12657/33290/512194.pdf.jpg</t>
  </si>
  <si>
    <t>https://library.oapen.org/bitstream/handle/20.500.12657/32406/611233.pdf.jpg</t>
  </si>
  <si>
    <t>https://library.oapen.org/bitstream/handle/20.500.12657/32407/611232.pdf.jpg</t>
  </si>
  <si>
    <t>https://library.oapen.org/bitstream/handle/20.500.12657/32404/611235.pdf.jpg</t>
  </si>
  <si>
    <t>https://library.oapen.org/bitstream/handle/20.500.12657/34382/437197.pdf.jpg</t>
  </si>
  <si>
    <t>https://library.oapen.org/bitstream/handle/20.500.12657/33917/442082.pdf.jpg</t>
  </si>
  <si>
    <t>https://library.oapen.org/bitstream/handle/20.500.12657/33100/574666.pdf.jpg</t>
  </si>
  <si>
    <t>https://library.oapen.org/bitstream/handle/20.500.12657/25870/1004214.pdf.jpg</t>
  </si>
  <si>
    <t>https://library.oapen.org/bitstream/handle/20.500.12657/33088/574677.pdf.jpg</t>
  </si>
  <si>
    <t>https://library.oapen.org/bitstream/handle/20.500.12657/33089/574676.pdf.jpg</t>
  </si>
  <si>
    <t>https://library.oapen.org/bitstream/handle/20.500.12657/30711/643751.pdf.jpg</t>
  </si>
  <si>
    <t>https://library.oapen.org/bitstream/handle/20.500.12657/30998/640565.pdf.jpg</t>
  </si>
  <si>
    <t>https://library.oapen.org/bitstream/handle/20.500.12657/33081/574814.pdf.jpg</t>
  </si>
  <si>
    <t>https://library.oapen.org/bitstream/handle/20.500.12657/30857/641612.pdf.jpg</t>
  </si>
  <si>
    <t>https://library.oapen.org/bitstream/handle/20.500.12657/31400/628437.pdf.jpg</t>
  </si>
  <si>
    <t>https://library.oapen.org/bitstream/handle/20.500.12657/34419/437162.pdf.jpg</t>
  </si>
  <si>
    <t>https://library.oapen.org/bitstream/handle/20.500.12657/31058/639917.pdf.jpg</t>
  </si>
  <si>
    <t>https://library.oapen.org/bitstream/handle/20.500.12657/33066/574828.pdf.jpg</t>
  </si>
  <si>
    <t>https://library.oapen.org/bitstream/handle/20.500.12657/34394/437185.pdf.jpg</t>
  </si>
  <si>
    <t>https://library.oapen.org/bitstream/handle/20.500.12657/33846/453610.pdf.jpg</t>
  </si>
  <si>
    <t>https://library.oapen.org/bitstream/handle/20.500.12657/31968/620579.pdf.jpg</t>
  </si>
  <si>
    <t>https://library.oapen.org/bitstream/handle/20.500.12657/32397/611242.pdf.jpg</t>
  </si>
  <si>
    <t>https://library.oapen.org/bitstream/handle/20.500.12657/32396/611243.pdf.jpg</t>
  </si>
  <si>
    <t>https://library.oapen.org/bitstream/handle/20.500.12657/33286/512256.pdf.jpg</t>
  </si>
  <si>
    <t>https://library.oapen.org/bitstream/handle/20.500.12657/29393/1000564.pdf.jpg</t>
  </si>
  <si>
    <t>https://library.oapen.org/bitstream/handle/20.500.12657/31956/621074.pdf.jpg</t>
  </si>
  <si>
    <t>https://library.oapen.org/bitstream/handle/20.500.12657/29391/1000566.pdf.jpg</t>
  </si>
  <si>
    <t>https://library.oapen.org/bitstream/handle/20.500.12657/31605/626455.pdf.jpg</t>
  </si>
  <si>
    <t>https://library.oapen.org/bitstream/handle/20.500.12657/33031/578178.pdf.jpg</t>
  </si>
  <si>
    <t>https://library.oapen.org/bitstream/handle/20.500.12657/34383/437196.pdf.jpg</t>
  </si>
  <si>
    <t>https://library.oapen.org/bitstream/handle/20.500.12657/34399/437180.pdf.jpg</t>
  </si>
  <si>
    <t>https://library.oapen.org/bitstream/handle/20.500.12657/29411/1000530.pdf.jpg</t>
  </si>
  <si>
    <t>https://library.oapen.org/bitstream/handle/20.500.12657/24383/1005731.pdf.jpg</t>
  </si>
  <si>
    <t>https://library.oapen.org/bitstream/handle/20.500.12657/33842/453614.pdf.jpg</t>
  </si>
  <si>
    <t>https://library.oapen.org/bitstream/handle/20.500.12657/33398/482143.pdf.jpg</t>
  </si>
  <si>
    <t>https://library.oapen.org/bitstream/handle/20.500.12657/29403/1000551.pdf.jpg</t>
  </si>
  <si>
    <t>https://library.oapen.org/bitstream/handle/20.500.12657/33407/478912.pdf.jpg</t>
  </si>
  <si>
    <t>https://library.oapen.org/bitstream/handle/20.500.12657/31371/629712.pdf.jpg</t>
  </si>
  <si>
    <t>https://library.oapen.org/bitstream/handle/20.500.12657/34353/437226.pdf.jpg</t>
  </si>
  <si>
    <t>https://library.oapen.org/bitstream/handle/20.500.12657/29402/1000553.pdf.jpg</t>
  </si>
  <si>
    <t>https://oapen.fra1.digitaloceanspaces.com/70c932d5749640daad811c215cd3400e.jpg</t>
  </si>
  <si>
    <t>https://library.oapen.org/bitstream/handle/20.500.12657/34425/437156.pdf.jpg</t>
  </si>
  <si>
    <t>https://library.oapen.org/bitstream/handle/20.500.12657/34431/437150.pdf.jpg</t>
  </si>
  <si>
    <t>https://library.oapen.org/bitstream/handle/20.500.12657/33495/465870.pdf.jpg</t>
  </si>
  <si>
    <t>https://library.oapen.org/bitstream/handle/20.500.12657/33833/455991.pdf.jpg</t>
  </si>
  <si>
    <t>https://library.oapen.org/bitstream/handle/20.500.12657/34379/437200.pdf.jpg</t>
  </si>
  <si>
    <t>https://library.oapen.org/bitstream/handle/20.500.12657/33873/450282.pdf.jpg</t>
  </si>
  <si>
    <t>https://library.oapen.org/bitstream/handle/20.500.12657/33424/475171.pdf.jpg</t>
  </si>
  <si>
    <t>https://library.oapen.org/bitstream/handle/20.500.12657/33456/470930.pdf.jpg</t>
  </si>
  <si>
    <t>https://library.oapen.org/bitstream/handle/20.500.12657/33425/475170.pdf.jpg</t>
  </si>
  <si>
    <t>https://library.oapen.org/bitstream/handle/20.500.12657/34441/437140.pdf.jpg</t>
  </si>
  <si>
    <t>https://library.oapen.org/bitstream/handle/20.500.12657/33116/574653.pdf.jpg</t>
  </si>
  <si>
    <t>https://library.oapen.org/bitstream/handle/20.500.12657/32130/617074.pdf.jpg</t>
  </si>
  <si>
    <t>https://library.oapen.org/bitstream/handle/20.500.12657/34224/439214.pdf.jpg</t>
  </si>
  <si>
    <t>https://library.oapen.org/bitstream/handle/20.500.12657/33494/465871.pdf.jpg</t>
  </si>
  <si>
    <t>https://library.oapen.org/bitstream/handle/20.500.12657/33295/508000.pdf.jpg</t>
  </si>
  <si>
    <t>https://library.oapen.org/bitstream/handle/20.500.12657/34352/437227.pdf.jpg</t>
  </si>
  <si>
    <t>https://library.oapen.org/bitstream/handle/20.500.12657/25866/1004217.pdf.jpg</t>
  </si>
  <si>
    <t>https://library.oapen.org/bitstream/handle/20.500.12657/32942/586250.pdf.jpg</t>
  </si>
  <si>
    <t>https://library.oapen.org/bitstream/handle/20.500.12657/34385/437194.pdf.jpg</t>
  </si>
  <si>
    <t>https://library.oapen.org/bitstream/handle/20.500.12657/31966/620581.pdf.jpg</t>
  </si>
  <si>
    <t>https://library.oapen.org/bitstream/handle/20.500.12657/34428/437153.pdf.jpg</t>
  </si>
  <si>
    <t>https://library.oapen.org/bitstream/handle/20.500.12657/29397/1000559.pdf.jpg</t>
  </si>
  <si>
    <t>https://library.oapen.org/bitstream/handle/20.500.12657/33896/445402.pdf.jpg</t>
  </si>
  <si>
    <t>https://library.oapen.org/bitstream/handle/20.500.12657/33050/576952.pdf.jpg</t>
  </si>
  <si>
    <t>https://library.oapen.org/bitstream/handle/20.500.12657/33051/576951.pdf.jpg</t>
  </si>
  <si>
    <t>https://library.oapen.org/bitstream/handle/20.500.12657/31104/638531.pdf.jpg</t>
  </si>
  <si>
    <t>https://library.oapen.org/bitstream/handle/20.500.12657/31103/638532.pdf.jpg</t>
  </si>
  <si>
    <t>https://library.oapen.org/bitstream/handle/20.500.12657/32828/604163.pdf.jpg</t>
  </si>
  <si>
    <t>https://library.oapen.org/bitstream/handle/20.500.12657/32829/604162.pdf.jpg</t>
  </si>
  <si>
    <t>https://library.oapen.org/bitstream/handle/20.500.12657/33703/459331.pdf.jpg</t>
  </si>
  <si>
    <t>https://library.oapen.org/bitstream/handle/20.500.12657/32139/615739.pdf.jpg</t>
  </si>
  <si>
    <t>https://library.oapen.org/bitstream/handle/20.500.12657/31886/623411.pdf.jpg</t>
  </si>
  <si>
    <t>https://library.oapen.org/bitstream/handle/20.500.12657/31845/624639.pdf.jpg</t>
  </si>
  <si>
    <t>https://library.oapen.org/bitstream/handle/20.500.12657/33110/574657.pdf.jpg</t>
  </si>
  <si>
    <t>https://library.oapen.org/bitstream/handle/20.500.12657/33891/446788.pdf.jpg</t>
  </si>
  <si>
    <t>https://library.oapen.org/bitstream/handle/20.500.12657/23408/1006742.pdf.jpg</t>
  </si>
  <si>
    <t>https://library.oapen.org/bitstream/handle/20.500.12657/34396/437183.pdf.jpg</t>
  </si>
  <si>
    <t>https://library.oapen.org/bitstream/handle/20.500.12657/33288/512254.pdf.jpg</t>
  </si>
  <si>
    <t>https://library.oapen.org/bitstream/handle/20.500.12657/30939/641014.pdf.jpg</t>
  </si>
  <si>
    <t>https://library.oapen.org/bitstream/handle/20.500.12657/23504/1006649.pdf.jpg</t>
  </si>
  <si>
    <t>https://library.oapen.org/bitstream/handle/20.500.12657/33521/461430.pdf.jpg</t>
  </si>
  <si>
    <t>https://library.oapen.org/bitstream/handle/20.500.12657/33296/507999.pdf.jpg</t>
  </si>
  <si>
    <t>https://library.oapen.org/bitstream/handle/20.500.12657/33119/574650.pdf.jpg</t>
  </si>
  <si>
    <t>https://library.oapen.org/bitstream/handle/20.500.12657/33067/574827.pdf.jpg</t>
  </si>
  <si>
    <t>https://library.oapen.org/bitstream/handle/20.500.12657/31373/629710.pdf.jpg</t>
  </si>
  <si>
    <t>https://library.oapen.org/bitstream/handle/20.500.12657/34391/437188.pdf.jpg</t>
  </si>
  <si>
    <t>https://library.oapen.org/bitstream/handle/20.500.12657/33848/453608.pdf.jpg</t>
  </si>
  <si>
    <t>https://library.oapen.org/bitstream/handle/20.500.12657/33278/513160.pdf.jpg</t>
  </si>
  <si>
    <t>https://library.oapen.org/bitstream/handle/20.500.12657/30597/645109.pdf.jpg</t>
  </si>
  <si>
    <t>https://library.oapen.org/bitstream/handle/20.500.12657/33095/574670.pdf.jpg</t>
  </si>
  <si>
    <t>https://library.oapen.org/bitstream/handle/20.500.12657/33281/512622.pdf.jpg</t>
  </si>
  <si>
    <t>https://library.oapen.org/bitstream/handle/20.500.12657/31673/626330.pdf.jpg</t>
  </si>
  <si>
    <t>https://library.oapen.org/bitstream/handle/20.500.12657/31171/637049.pdf.jpg</t>
  </si>
  <si>
    <t>https://library.oapen.org/bitstream/handle/20.500.12657/33498/465030.pdf.jpg</t>
  </si>
  <si>
    <t>https://library.oapen.org/bitstream/handle/20.500.12657/32825/604250.pdf.jpg</t>
  </si>
  <si>
    <t>https://library.oapen.org/bitstream/handle/20.500.12657/29409/1000532.pdf.jpg</t>
  </si>
  <si>
    <t>https://library.oapen.org/bitstream/handle/20.500.12657/29399/1000557.pdf.jpg</t>
  </si>
  <si>
    <t>https://library.oapen.org/bitstream/handle/20.500.12657/34374/437205.pdf.jpg</t>
  </si>
  <si>
    <t>https://library.oapen.org/bitstream/handle/20.500.12657/32394/611245.pdf.jpg</t>
  </si>
  <si>
    <t>https://library.oapen.org/bitstream/handle/20.500.12657/29396/1000561.pdf.jpg</t>
  </si>
  <si>
    <t>https://library.oapen.org/bitstream/handle/20.500.12657/33402/480333.pdf.jpg</t>
  </si>
  <si>
    <t>https://library.oapen.org/bitstream/handle/20.500.12657/31321/631317.pdf.jpg</t>
  </si>
  <si>
    <t>https://library.oapen.org/bitstream/handle/20.500.12657/31320/631318.pdf.jpg</t>
  </si>
  <si>
    <t>https://library.oapen.org/bitstream/handle/20.500.12657/34375/437204.pdf.jpg</t>
  </si>
  <si>
    <t>https://library.oapen.org/bitstream/handle/20.500.12657/34377/437202.pdf.jpg</t>
  </si>
  <si>
    <t>https://library.oapen.org/bitstream/handle/20.500.12657/34376/437203.pdf.jpg</t>
  </si>
  <si>
    <t>https://library.oapen.org/bitstream/handle/20.500.12657/30273/647850.pdf.jpg</t>
  </si>
  <si>
    <t>https://library.oapen.org/bitstream/handle/20.500.12657/23780/1006363.pdf.jpg</t>
  </si>
  <si>
    <t>https://library.oapen.org/bitstream/handle/20.500.12657/34440/D_4088_Hopfer_Geraubte_Identit_t.pdf.jpg</t>
  </si>
  <si>
    <t>https://library.oapen.org/bitstream/handle/20.500.12657/34435/437146.pdf.jpg</t>
  </si>
  <si>
    <t>https://library.oapen.org/bitstream/handle/20.500.12657/33113/574655.pdf.jpg</t>
  </si>
  <si>
    <t>https://library.oapen.org/bitstream/handle/20.500.12657/34365/437214.pdf.jpg</t>
  </si>
  <si>
    <t>https://library.oapen.org/bitstream/handle/20.500.12657/33292/508003.pdf.jpg</t>
  </si>
  <si>
    <t>https://library.oapen.org/bitstream/handle/20.500.12657/32138/615740.pdf.jpg</t>
  </si>
  <si>
    <t>https://library.oapen.org/bitstream/handle/20.500.12657/23201/1006953.pdf.jpg</t>
  </si>
  <si>
    <t>https://library.oapen.org/bitstream/handle/20.500.12657/31423/628295.pdf.jpg</t>
  </si>
  <si>
    <t>https://library.oapen.org/bitstream/handle/20.500.12657/31422/628296.pdf.jpg</t>
  </si>
  <si>
    <t>https://library.oapen.org/bitstream/handle/20.500.12657/34404/437175.pdf.jpg</t>
  </si>
  <si>
    <t>https://library.oapen.org/bitstream/handle/20.500.12657/31424/628294.pdf.jpg</t>
  </si>
  <si>
    <t>https://library.oapen.org/bitstream/handle/20.500.12657/32362/612286.pdf.jpg</t>
  </si>
  <si>
    <t>https://library.oapen.org/bitstream/handle/20.500.12657/32405/611234.pdf.jpg</t>
  </si>
  <si>
    <t>https://library.oapen.org/bitstream/handle/20.500.12657/33441/472311.pdf.jpg</t>
  </si>
  <si>
    <t>https://library.oapen.org/bitstream/handle/20.500.12657/33064/574830.pdf.jpg</t>
  </si>
  <si>
    <t>https://library.oapen.org/bitstream/handle/20.500.12657/34401/437178.pdf.jpg</t>
  </si>
  <si>
    <t>https://library.oapen.org/bitstream/handle/20.500.12657/33096/574669.pdf.jpg</t>
  </si>
  <si>
    <t>https://library.oapen.org/bitstream/handle/20.500.12657/33104/574662.pdf.jpg</t>
  </si>
  <si>
    <t>https://library.oapen.org/bitstream/handle/20.500.12657/33105/574661.pdf.jpg</t>
  </si>
  <si>
    <t>https://library.oapen.org/bitstream/handle/20.500.12657/33103/574663.pdf.jpg</t>
  </si>
  <si>
    <t>https://library.oapen.org/bitstream/handle/20.500.12657/34361/437218.pdf.jpg</t>
  </si>
  <si>
    <t>https://library.oapen.org/bitstream/handle/20.500.12657/34407/437172.pdf.jpg</t>
  </si>
  <si>
    <t>https://library.oapen.org/bitstream/handle/20.500.12657/30272/647851.pdf.jpg</t>
  </si>
  <si>
    <t>https://library.oapen.org/bitstream/handle/20.500.12657/25868/1004216.pdf.jpg</t>
  </si>
  <si>
    <t>https://library.oapen.org/bitstream/handle/20.500.12657/25069/1005025.pdf.jpg</t>
  </si>
  <si>
    <t>https://library.oapen.org/bitstream/handle/20.500.12657/32358/612510.pdf.jpg</t>
  </si>
  <si>
    <t>https://library.oapen.org/bitstream/handle/20.500.12657/33070/574824.pdf.jpg</t>
  </si>
  <si>
    <t>https://library.oapen.org/bitstream/handle/20.500.12657/34400/437179.pdf.jpg</t>
  </si>
  <si>
    <t>https://library.oapen.org/bitstream/handle/20.500.12657/25173/1004916.pdf.jpg</t>
  </si>
  <si>
    <t>https://library.oapen.org/bitstream/handle/20.500.12657/23622/1006524.pdf.jpg</t>
  </si>
  <si>
    <t>https://library.oapen.org/bitstream/handle/20.500.12657/39507/978-3-205-20303-2.pdf.jpg</t>
  </si>
  <si>
    <t>https://library.oapen.org/bitstream/handle/20.500.12657/34434/437147.pdf.jpg</t>
  </si>
  <si>
    <t>https://library.oapen.org/bitstream/handle/20.500.12657/33118/574651.pdf.jpg</t>
  </si>
  <si>
    <t>https://library.oapen.org/bitstream/handle/20.500.12657/34446/437135.pdf.jpg</t>
  </si>
  <si>
    <t>https://library.oapen.org/bitstream/handle/20.500.12657/33061/575226.pdf.jpg</t>
  </si>
  <si>
    <t>https://library.oapen.org/bitstream/handle/20.500.12657/33369/497777.pdf.jpg</t>
  </si>
  <si>
    <t>https://library.oapen.org/bitstream/handle/20.500.12657/32363/612285.pdf.jpg</t>
  </si>
  <si>
    <t>https://library.oapen.org/bitstream/handle/20.500.12657/33297/507998.pdf.jpg</t>
  </si>
  <si>
    <t>https://library.oapen.org/bitstream/handle/20.500.12657/33115/574654.pdf.jpg</t>
  </si>
  <si>
    <t>https://library.oapen.org/bitstream/handle/20.500.12657/33511/462243.pdf.jpg</t>
  </si>
  <si>
    <t>https://library.oapen.org/bitstream/handle/20.500.12657/33417/477711.pdf.jpg</t>
  </si>
  <si>
    <t>https://library.oapen.org/bitstream/handle/20.500.12657/33076/574819.pdf.jpg</t>
  </si>
  <si>
    <t>https://library.oapen.org/bitstream/handle/20.500.12657/33109/574658.pdf.jpg</t>
  </si>
  <si>
    <t>07 The recordings; Indian Recordings (Schomerus 1929) : 1. Introductory notes, comments and transcriptions</t>
  </si>
  <si>
    <t>06 The performers; Indian Recordings (Schomerus 1929) : 1. Introductory notes, comments and transcriptions</t>
  </si>
  <si>
    <t>Palmyras Reichtum durch weltweiten Handel. Achäologische Untersuchungen im Bereich der hellenistischen Stadt : Band 2: Kleinfunde</t>
  </si>
  <si>
    <t>Palmyras Reichtum durch weltweiten Handel. Achäologische Untersuchungen im Bereich der hellenistischen Stadt : Band 1: Architektur und ihre Ausstattung</t>
  </si>
  <si>
    <t>Byzantinische Epigramme in inschriftlicher Überlieferung. Band 3, Teil II : Byzantinische Epigramme auf Stein nebst Addenda zu den Bänden 1 und 2</t>
  </si>
  <si>
    <t>Byzantinische Epigramme in inschriftlicher Überlieferung. Band 3, Teil I : Byzantinische Epigramme auf Stein nebst Addenda zu den Bänden 1 und 2</t>
  </si>
  <si>
    <t>Mitteleuropäische Schulen IV (ca. 1380–1400); Tafel- und Registerband : Hofwerkstätten König Wenzels IV. und deren Umkreis</t>
  </si>
  <si>
    <t>Mitteleuropäische Schulen IV (ca. 1380–1400); Textband : Hofwerkstätten König Wenzels IV. und deren Umkreis</t>
  </si>
  <si>
    <t>Dogface Soldiers. : The Infantry Riflemen of the Army of the United States, and the war against Hitlers Wehrmacht in the Mediterranean and Northwestern Europe.</t>
  </si>
  <si>
    <t>Dogface Soldiers. : Die Frontsoldaten der US-Infanterie und der Krieg gegen Hitlers Wehrmacht im Mittelmeerraum und Nordwesteuropa</t>
  </si>
  <si>
    <t>Ödön von Horváth, Ein Sklavenball/ Pompej, Band 1</t>
  </si>
  <si>
    <t>Ödön von Horváth, Ein Sklavenball/ Pompej, Band 2</t>
  </si>
  <si>
    <t>Regesten Kaiser Friedrichs III. (1440−1493), Heft 35 : Die Urkunden und Briefe des Österreichischen Staatsarchivs in Wien, Abt. Haus-, Hof und Staatsarchiv: Allgemeine Urkundenreihe, Familienurkunden und Abschriftensammlungen (1480−1482)</t>
  </si>
  <si>
    <t>Regesten Kaiser Friedrichs III. (1440−1493), Heft 34 : Die Urkunden und Briefe des Österreichischen Staatsarchivs in Wien, Abt. Haus-, Hof und Staatsarchiv: Allgemeine Urkundenreihe, Familienurkunden und Abschriftensammlungen (1476−1479)</t>
  </si>
  <si>
    <t>Regesten Kaiser Friedrichs III. (1440-1493) nach Archiven und Bibliotheken geordnet : Die Urkunden und Briefe des Österreichischen Staatsarchivs in Wien, Abt. Haus-, Hof- und Staatsarchiv: Allgemeine Urkundenreihe, Familienurkunden und Abschriftensammlungen (1483-1488)</t>
  </si>
  <si>
    <t>Regesten Kaiser Friedrichs III. (1440-1493) : Die Urkunden und Briefe des Österreichischen Staatsarchives in Wien (1470-1475)</t>
  </si>
  <si>
    <t>Regesten Kaiser Sigismunds (1410-1437), Band 2 : Die Urkunden und Briefe aus den Archiven und Bibliotheken West-, Nord- und Ostböhmens</t>
  </si>
  <si>
    <t>Regesten Kaiser Sigismunds (1410-1437), Band 3 : Die Urkunden und Briefe aus den Archiven und Bibliotheken West-, Nord- und Ostböhmens</t>
  </si>
  <si>
    <t>Sakralmöbel aus Österreich: Von Tischlern und ihren Arbeiten im Zeitalter des Absolutismus. I: Östliche Landesteile</t>
  </si>
  <si>
    <t>Die literarische Zensur in Österreich von 1751 bis 1848</t>
  </si>
  <si>
    <t>Literatur in Österreich 1938-1945, Steiermark : Handbuch eines literarischen Systems. Band 1: Steiermark</t>
  </si>
  <si>
    <t>Literatur in Österreich 1938-1945, Kärnten : Handbuch eines literarischen Systems, Band 2: Kärnten</t>
  </si>
  <si>
    <t>Literatur in Österreich 1938-1945, Oberösterreich : Handbuch eines literarischen Systems</t>
  </si>
  <si>
    <t>Jahrbuch des Kunsthistorischen Museums Wien, Band 15/16 : Quellen und Regesten zur Schatzkammer, Gemäldegalerie und zu den drei Kabinetten aus dem Archivbestand des k. k. Oberstkämmereramtes. 1777 bis 1787 mit einem Nachtrag zu den Jahren 1748 bis 1776</t>
  </si>
  <si>
    <t>Tragsessel in europäischen Herrschaftszentren : Vom Spätmittelalter bis Anfang des 18. Jahrhunderts</t>
  </si>
  <si>
    <t>Im Dienste einer Staatsidee : Künste und Künstler am Wiener Hof um 1740</t>
  </si>
  <si>
    <t>Norm und Zeremoniell : Das Etiquette-Normale für den Wiener Hof von circa 1812</t>
  </si>
  <si>
    <t>Otto Leichter. Briefe ohne Antwort : Aufzeichnungen aus dem Pariser Exil für Käthe Leichter 1938-1939</t>
  </si>
  <si>
    <t>Bilderbuch-Heimkehr? Remigration im Kontext</t>
  </si>
  <si>
    <t>Geschichte der italienischen Literatur in Österreich : Teil 1: Von den Anfängen bis 1797</t>
  </si>
  <si>
    <t>Diskursverweigerung und Gewalt : Dimensionen der Radikalisierung des politischen Klimas in der obersteirischen Industrieregion 1927 - 1934</t>
  </si>
  <si>
    <t>Unteilbar und untrennbar? : Die Verhandlungen zwischen Cisleithanien und Ungarn zum gescheiterten Wirtschaftsausgleich 1897</t>
  </si>
  <si>
    <t>Kerne, Kooperation und Konkurrenz : Kernforschung in Österreich im internationalen Kontext (1900-1950)</t>
  </si>
  <si>
    <t>Die Matrikel der Wiener Rechtswissenschaftlichen Fakultät : Matricula Facultatis Juristarum Studii Wiennensis</t>
  </si>
  <si>
    <t>Das Wiener Handwerksordnungsbuch (1364–1555) : Edition und Kommentar</t>
  </si>
  <si>
    <t>Historische Gärten Österreichs / Bd. 3 : Garten und Parkanlagen von der Renaissance bis um 1930</t>
  </si>
  <si>
    <t>Protokolle des Ministerrates der Zweiten Republik der Republik Österreich, Kabinett Leopold Figl I, Band 8 (25. November 1947 bis 20. Jänner 1948) : Kabinett Leopold Figl I 20. Dezember 1945 bis 8. November 1949</t>
  </si>
  <si>
    <t>Protokolle des Ministerrates der Zweiten Republik der Republik Österreich, Kabinett Leopold Figl I, Band 7 (9. September 1947 bis 18. November 1947) : Kabinett Leopold Figl I 20. Dezember 1945 bis 8. November 1949</t>
  </si>
  <si>
    <t>Protokolle des Ministerrates der Zweiten Republik der Republik Österreich, Kabinett Leopold Figl I, Band 9 (27. Jänner 1948 bis 23. März 1948) : Kabinett Leopold Figl I 20. Dezember 1945 bis 8. November 1949</t>
  </si>
  <si>
    <t>01 Contents; Indian Recordings (Schomerus 1929) : 2. Documents</t>
  </si>
  <si>
    <t>04 Acknowledgements; Indian Recordings (Schomerus 1929) : 1. Introductory notes, comments and transcriptions</t>
  </si>
  <si>
    <t>05 Schomerus and his field research on Tamil recitation; Indian Recordings (Schomerus 1929) : 1. Introductory notes, comments and transcriptions</t>
  </si>
  <si>
    <t>03 Editors' preface; Indian Recordings (Schomerus 1929) : 1. Introductory notes, comments and transcriptions</t>
  </si>
  <si>
    <t>Brody : Eine galizische Grenzstadt im langen 19. Jahrhundert</t>
  </si>
  <si>
    <t>Die Landschaft Bukowina : Das Werden einer Region an der Peripherie 1774–1918</t>
  </si>
  <si>
    <t>Die Freimaurer im Alten Preußen 1738–1806, Die Logen in Pommern, Preußen : Die Logen in Pommern, Preußen und Schlesien</t>
  </si>
  <si>
    <t>Die Freimaurer im Alten Preußen 1738–1806, Die Logen in Berlin : Die Logen in Berlin</t>
  </si>
  <si>
    <t>Die Freimaurer im Alten Preußen 1738-1806, Die Logen zwischen mittlerer Oder und Niederrhein : Die Logen zwischen mittlerer Oder und Niederrhein</t>
  </si>
  <si>
    <t>Kaiser Sigismund : Zur Herrschaftspraxis eines europäischen Monarchen (1368-1437)</t>
  </si>
  <si>
    <t>Sigmund Freud - Sándor Ferenczi. Briefwechsel : Band III/2: 1925-1933</t>
  </si>
  <si>
    <t>Briefwechsel 1907-1925 : Vollständige Ausgabe, Band 2 1915-1925</t>
  </si>
  <si>
    <t>Briefwechsel 1907-1925 : Vollständige Ausgabe, Band 1: 1907-1914</t>
  </si>
  <si>
    <t>Indian Recordings (Schomerus 1929); Booklet</t>
  </si>
  <si>
    <t>01 The Complete Historical Collections 1899–1950, Indian Recordings (Schomerus 1929) : 1. Introductory notes, comments and transcriptions,</t>
  </si>
  <si>
    <t>02 Guiding principles of the edition; Indian Recordings (Schomerus 1929) : 1. Introductory notes, comments and transcriptions</t>
  </si>
  <si>
    <t>Handbuch der österreichischen Kinder- und Jugendbuchautorinnen: A-K : Band 1: A–K</t>
  </si>
  <si>
    <t>biografiA. Lexikon österreichischer Frauen, Band 2 : Band 02, I-O</t>
  </si>
  <si>
    <t>biografiA. Lexikon österreichischer Frauen, Band 1 : Band 01, A-H</t>
  </si>
  <si>
    <t>biografiA. Lexikon österreichischer Frauen, Band 3 : Band 03, P-Z</t>
  </si>
  <si>
    <t>Regesten zur Geschichte der Juden in Österreich im Mittelalter, Band 2 : Band 2: 1339–1365</t>
  </si>
  <si>
    <t>Regesten zur Geschichte der Juden in Österreich im Mittelalter, Band 1 : Band 1: Von den Anfängen bis 1338</t>
  </si>
  <si>
    <t>Regesten zur Geschichte der Juden in Österreich, Band 3: 1366-1386 : Band 3: 1366-1386</t>
  </si>
  <si>
    <t>Regesten zur Geschichte der Juden in Österreich, Band 4: 1387-1404</t>
  </si>
  <si>
    <t>Katalog der Mittelalterlichen Handschriften in Salzburg, Registerband : Stiftsbibliothek Mattsee, Archiv der Erzdiözese Salzburg, Salzburger Landesarchiv, Archiv der Stadt Salzburg, Salzburg Museum</t>
  </si>
  <si>
    <t>Katalog der Mittelalterlichen Handschriften in Salzburg, Katalogband : Stiftsbibliothek Mattsee, Archiv der Erzdiözese Salzburg, Salzburger Landesarchiv, Archiv der Stadt Salzburg, Salzburg Museum</t>
  </si>
  <si>
    <t>Die mittelalterlichen Handschriften des Stiftes Nonnberg in Salzburg</t>
  </si>
  <si>
    <t>Faust und Geist : Literatur und Boxen zwischen den Weltkriegen</t>
  </si>
  <si>
    <t>Sportdiktatur : Bewegungskulturen im nationalsozialistischen Österreich</t>
  </si>
  <si>
    <t>Luther und die Reformation in internationalen Geschichtskulturen : Perspektiven für den Geschichtsunterricht</t>
  </si>
  <si>
    <t>Mythen in deutschsprachigen Geschichtsschulbüchern : Von Marathon bis zum Élysée-Vertrag</t>
  </si>
  <si>
    <t>Das Wiener Klavier bis 1850 : Bericht des Symposiums "Das Wiener Klavier bis 1850" veranstaltet von der Sammlung alter Musikinstrumente des Kunsthistorischen Museums Wien</t>
  </si>
  <si>
    <t>Die Repräsentation der Habsburg-Lothringischen Dynastie in Musik, visuellen Medien und Architektur, ca. 1618–1918</t>
  </si>
  <si>
    <t>Wiener Jahrbuch für Kunstgeschichte : Band LIX</t>
  </si>
  <si>
    <t>Franz von Ottenthal (1818–1899) : Arzt und Tiroler Landtagsabgeordneter</t>
  </si>
  <si>
    <t>Eigentum und Geschlecht : Jüdische Unternehmerfamilien in Wien (1900-1960)</t>
  </si>
  <si>
    <t>Land der Verheißung – Ort der Zuflucht : Jüdische Emigration und nationalsozialistische Vertreibung aus Österreich nach Palästina 1920 bis 1945</t>
  </si>
  <si>
    <t>Die Folklore Südosteuropas : Eine komparative Übersicht</t>
  </si>
  <si>
    <t>Die böhmischen Länder in den Wiener Zeitschriften und Almanachen des Vormärz (1805–1848) : Tschechische nationale Wiedergeburt – Kultur- und Landeskunde von Böhmen, Mähren und Schlesien – Kulturelle Beziehungen zu Wien. Teil IV: RELIGION – RECHT – LANDESKUNDE – POLITISCHE ÖKONOMIE – NATURWISSENSCHAFTEN UND MATHEMATIK</t>
  </si>
  <si>
    <t>Die böhmischen Länder in den Wiener Zeitschriften und Almanachen des Vormärz (180–1848). Tschechische nationale Wiedergeburt – Kultur- und Landeskunde von Böhmen, Mähren und Schlesien – Kulturelle Beziehungen zu Wien. Teil III: Kunst</t>
  </si>
  <si>
    <t>Germans and Hungarians in Southeast Europe : Identity Management and Ethnomanagement</t>
  </si>
  <si>
    <t>Deutsche und Ungarn im südöstlichen Europa : Identitäts- und Ethnomanagement</t>
  </si>
  <si>
    <t>The English Trade in Nightingales : Italian Opera in Nineteenth-Century London</t>
  </si>
  <si>
    <t>Das englische Geschäft mit der Nachtigall : Betrachtungen zum italienischen Opernwesen im London des 19. Jahrhunderts</t>
  </si>
  <si>
    <t>Die Literaturen Südosteuropas, 15. bis frühes 20. Jahrhundert : Ein Vergleich</t>
  </si>
  <si>
    <t>Eugenische Vernunft : Eingriffe in die reproduktive Kultur durch die Medizin 1900–2000</t>
  </si>
  <si>
    <t>Zwischen Krieg und Euthanasie : Zwangssterilisationen in Wien 1940–1945</t>
  </si>
  <si>
    <t>Das Volk sitzt zu Gericht : Österreichische Justiz und NS-Verbrechen am Beispiel der Engerau-Prozesse 1945–1954</t>
  </si>
  <si>
    <t>COMPANY : Fotografien und Fragmente über das Arbeiten</t>
  </si>
  <si>
    <t>Im Dienste des Ich : Ernst Kris heute</t>
  </si>
  <si>
    <t>Besitzwechsel und sozialer Wandel : Lebensläufe und sozioökonomische Entwicklungen im südlichen Böhmerwald, 1640–1840</t>
  </si>
  <si>
    <t>-||Female Founders in Byzantium and Beyond</t>
  </si>
  <si>
    <t>Wege zum illuminierten Buch : Herstellungsbedingungen für Buchmalerei in Mittelalter und früher Neuzeit</t>
  </si>
  <si>
    <t>European Voices III : The Instrumentation and Instrumentalization of Sound Local Multipart Music Practices in Europe</t>
  </si>
  <si>
    <t>European Voices II : Cultural Listening and Local Discourse in Multipart Singing Traditions in Europe</t>
  </si>
  <si>
    <t>Hitler – Beneš – Tito : Konflikt, Krieg und Völkermord in Ostmittel- und Südosteuropa, Band 1/1</t>
  </si>
  <si>
    <t>Hitler – Beneš – Tito : Konflikt, Krieg und Völkermord in Ostmittel- und Südosteuropa, Band 1/3</t>
  </si>
  <si>
    <t>Der Kaiser ist ein Lump und Spitzbube : Majestätsbeleidigung unter Kaiser Franz Joseph</t>
  </si>
  <si>
    <t>Geschichtsraum Österreich : Die Habsburger und ihre Geschichte in der bildenden Kunst des 19. Jahrhunderts</t>
  </si>
  <si>
    <t>Die kaiserliche Gemäldegalerie und die Anfänge des öffentlichen Kunstmuseums, Band 1 : Die Kaiserliche Galerie im Wiener Belvedere (1776–1837)</t>
  </si>
  <si>
    <t>Figuren der Urszene : Material und Darstellung in der Psychoanalyse Freuds</t>
  </si>
  <si>
    <t>Die Lebenszeugnisse Oswalds von Wolkenstein, Band 4 : Band 4: 1438-1442, Nr. 277-386, Edition und Kommentar</t>
  </si>
  <si>
    <t>Die Lebenszeugnisse Oswalds von Wolkenstein, Band 5 : Band 5: 1443–1447, Nr. 387–524, Edition und Kommentar</t>
  </si>
  <si>
    <t>Die Lebenszeugnisse Oswalds von Wolkenstein, Band 3 : Band 3: 1428–1437, Nr.178-276, Edition und Kommentar</t>
  </si>
  <si>
    <t>Die Lebenszeugnisse Oswalds von Wolkenstein, Band 2 : Band 2: 1420 - 1428; Nr. 93 - 177, Edition und Kommentar</t>
  </si>
  <si>
    <t>Die Lebenszeugnisse Oswalds von Wolkenstein, Band 1 : Band 1: 1382–1419, Nr. 1–92, Edition und Kommentar</t>
  </si>
  <si>
    <t>Die Allegorie der Austria : Die Entstehung des Gesamtstaatsgedankens in der österreichisch-ungarischen Monarchie und die bildende Kunst</t>
  </si>
  <si>
    <t>Alexander Lernet-Holenia und Maria Charlotte Sweceny : Briefe 1938-1945</t>
  </si>
  <si>
    <t>Ernst Lothar : Schriftsteller, Kritiker, Theaterschaffender</t>
  </si>
  <si>
    <t>Album : Organisationsform narrativer Kohärenz</t>
  </si>
  <si>
    <t>Die kaiserliche Gemäldegalerie und die Anfänge des öffentlichen Kunstmuseums, Band 2 : Europäische Museumskultur um 1800</t>
  </si>
  <si>
    <t>Freunde Roms und Völker der Finsternis : Die Konstruktion von Anderen im päpstlichen Rom des</t>
  </si>
  <si>
    <t>Die Alpen im Frühmittelalter : Die Geschichte eines Raumes in den Jahren 500 bis 800</t>
  </si>
  <si>
    <t>Am Rande der Fotografie : Eine Medialitätsgeschichte des Fotogramms im 19. Jahrhundert</t>
  </si>
  <si>
    <t>Klassizismus in Aktion : Goethes Propyläen und das Weimarer Kunstprogramm</t>
  </si>
  <si>
    <t>Chaostheorie und Literaturwissenschaft</t>
  </si>
  <si>
    <t>Leben lesen : Zur Theorie der Biographie um 1800</t>
  </si>
  <si>
    <t>Villenarchitektur am Semmering : Semmering Architektur/ Band 2</t>
  </si>
  <si>
    <t>Kulturen der Gattung : Poetik im Kontext, 1750 – 1950</t>
  </si>
  <si>
    <t>Die gelehrte Korrespondenz der Brüder Pez, Text, Regesten, Kommentare : Band 1: 1709–1715</t>
  </si>
  <si>
    <t>Die gelehrte Korrespondenz der Brüder Pez, Text, Regesten, Kommentare, Band 2: 1716–1718, 2. Halbband : Band 2: 1716–1718, 2. Halbband</t>
  </si>
  <si>
    <t>Die gelehrte Korrespondenz der Brüder Pez, Text, Regesten, Kommentare, Band 2: 1716–1718, 1. Halbband : Band 2: 1716–1718, 1. Halbband</t>
  </si>
  <si>
    <t>The Maya Temple-Palace of Santa Rosa Xtampak, Mexico : Documentation and Reconstruction of Form, Construction, and Function</t>
  </si>
  <si>
    <t>The Maya Temple-Palace of Santa Rosa Xtampak, Mexico : Large Size Maps and Plans</t>
  </si>
  <si>
    <t>Das Heroon von Trysa, 13 B : Ein Denkmal in Lykien zwischen Ost und West: Untersuchungen zu Bildschmuck, Bauform und Grabinhaber</t>
  </si>
  <si>
    <t>Das Heroon von Trysa, 13 A : Ein Denkmal in Lykien zwischen Ost und West: Untersuchungen zu Bildschmuck, Bauform und Grabinhaber</t>
  </si>
  <si>
    <t>Fritz Saxl - Eine Biografie : Aby Warburgs Bibliothekar und erster Direktor des Londoner Warburg Institutes</t>
  </si>
  <si>
    <t>Die Mission des American Board in Syrien im 19. Jahrhundert : Implikationen eines transkulturellen Dialogs</t>
  </si>
  <si>
    <t>Adaptive Reuse : Aspects of Creativity in South Asian Cultural History</t>
  </si>
  <si>
    <t>The Mission of the American Board in Syria : Implications of a transcultural dialogue</t>
  </si>
  <si>
    <t>Geschichte der Venezianischen Malerei, Band 4 : Tizian und sein Umkreis</t>
  </si>
  <si>
    <t>Geschichte der venezianischen Malerei, Band 3 : Von Giorgione zum frühen Tizian</t>
  </si>
  <si>
    <t>Filarete : Der Architekt der Renaissance als Demiurg und Pädagoge</t>
  </si>
  <si>
    <t>Unheil durch Dämonen? : Geschichten und Diskurse über das Wirken der Ginn. Eine sozialanthropologische Spurensuche in Syrien</t>
  </si>
  <si>
    <t>Die Akademien der Wissenschaften in Zentraleuropa im Kalten Krieg : Transformationsprozesse im Spannungsfeld von Abgrenzung und Annäherung</t>
  </si>
  <si>
    <t>Gegenstücke : Populäres Wissen im transatlantischen Vergleich (1948-1984)</t>
  </si>
  <si>
    <t>August Wilhelm Ambros, Musikaufsätze und -rezensionen 1872–1876, Bd. 1: 1872 und 1873</t>
  </si>
  <si>
    <t>Böhmische Juden auf Wanderschaft über Prag nach Wien : Charlotte von Weisls Familiengeschichte</t>
  </si>
  <si>
    <t>Heimatrecht und Staatsbürgerschaft österreichischer Juden : Vom Ende des 18. Jahrhunderts bis in die Gegenwart</t>
  </si>
  <si>
    <t>Rolf Geyling (1884-1952) : Der Architekt zwischen Kriegen und Kontinenten</t>
  </si>
  <si>
    <t>Sekundäre Märkte? : Zum Wiener und Salzburger Gebrauchtwarenhandel im 17. und 18. Jahrhundert</t>
  </si>
  <si>
    <t>Das soziale Erbe : Eine soziologische Fallstudie über drei Generationen einer Familie</t>
  </si>
  <si>
    <t>Die Donau ist die Form : Strom-Diskurse in Texten und Bildern des 19. Jahrhunderts</t>
  </si>
  <si>
    <t>Die vielsprachige Seele Kakaniens : Übersetzen und Dolmetschen in der Habsburgermonarchie 1848 bis 1918</t>
  </si>
  <si>
    <t>Josephinische Mandarine : Bürokratie und Beamte in Österreich 1848 -1914</t>
  </si>
  <si>
    <t>Der österreichische Neoabsolutismus als Verfassungs- und Verwaltugsproblem : Diskussionen über einen strittigen Epochenbegriff</t>
  </si>
  <si>
    <t>Graz 1914 : Der Volkskrieg auf der Straße</t>
  </si>
  <si>
    <t>The Habsburg Monarchy’s Many-Languaged Soul : Translating and interpreting, 1848-1918</t>
  </si>
  <si>
    <t>Graz, Originalsammlung des Instituts für Archäologie der Karl-Franzens-Universität</t>
  </si>
  <si>
    <t>Die Thun-Hohenstein’sche Universitätsreformen 1849–1860 : Konzeption – Umsetzung – Nachwirkungen</t>
  </si>
  <si>
    <t>The Thun-Hohenstein University Reforms 1849–1860 : Conception – Implementation – Aftermath</t>
  </si>
  <si>
    <t>Tell Abu al-Kharaz in the Jordan Valley : Volume III: The Iron Age</t>
  </si>
  <si>
    <t>The Art of Prehistoric Textile Making : The development of craft traditions and clothing in Central Europe</t>
  </si>
  <si>
    <t>Prähistorische Textilkunst in Mitteleuropa : Geschichte des Handwerkes und Kleidung vor den Römern</t>
  </si>
  <si>
    <t>Der Verein der Schriftstellerinnen und Künstlerinnen in Wien</t>
  </si>
  <si>
    <t>Balkan und Naher Osten : Einführung in eine gemeinsame Geschichte</t>
  </si>
  <si>
    <t>Fachspezifische und fachübergreifende Argumentation am Beispiel von Schöpfung und Evolution : Theoretische Grundlagen – Empirische Analysen – Jugendtheologische Konsequenzen</t>
  </si>
  <si>
    <t>Der „jüdisch-christliche“ Dialog veränderte die Theologie : Ein Paradigmenwechsel aus ExpertInnensicht</t>
  </si>
  <si>
    <t>Philosophische Theologie im Umbruch (II/1) : Wider den ungöttlichen Gott - Infragestellung Philosophischer Theologie durch Fideismus und Atheismus</t>
  </si>
  <si>
    <t>Religionsunterricht vor den Herausforderungen religiöser Pluralität : Eine qualitativ-empirische Studie in Wien</t>
  </si>
  <si>
    <t>Religious Education Faces the Challenge of Religious Plurality : A Qualitative-Empirical Study in Vienna</t>
  </si>
  <si>
    <t>Viktor Franz Freiherr von Andrian-Werburg : Österreich wird meine Stimme erkennen lernen wie die Stimme Gottes in der Wüste, Tagebücher 1839–1858, Band 3: Tagebücher 1854-1858</t>
  </si>
  <si>
    <t>Viktor Franz Freiherr von Andrian-Werburg : Österreich wird meine Stimme erkennen lernen wie die Stimme Gottes in der Wüste, Tagebücher 1839–1858, Band 1: Einleitung Tagebücher 1839-1847</t>
  </si>
  <si>
    <t>Viktor Franz Freiherr von Andrian-Werburg : Österreich wird meine Stimme erkennen lernen wie die Stimme Gottes in der Wüste, Tagebücher 1839–1858, Band 2: Tagebücher 1848-1853</t>
  </si>
  <si>
    <t>Viktor E. Frankl - Gesammelte Werke: Psychotherapie, Psychiatrie und Religion : Über das Grenzgebiet zwischen Seelenheilkunde und Glauben</t>
  </si>
  <si>
    <t>Franz Brentano und sein philosophischer Nachlass</t>
  </si>
  <si>
    <t>Geraubte Identität : Die gewaltsame "Eindeutschung" von polnischen Kindern in der NS-Zeit</t>
  </si>
  <si>
    <t>Kulturraum Österreich : Die Identität der Regionen in der bildenden Kunst des 19. Jahrhunderts</t>
  </si>
  <si>
    <t>Rasende Reporter : Eine Kulturgeschichte des Fotojournalismus. Fotografie, Presse und Gesellschaft in Österreich 1890 bis 1945</t>
  </si>
  <si>
    <t>Die Rothschild'schen Gemäldesammlungen in Wien</t>
  </si>
  <si>
    <t>Kreuzenstein : Die mittelalterliche Burg als Konstruktion der Moderne</t>
  </si>
  <si>
    <t>Die Gemeinschaftlichkeit der Beweismittel : Ein Beitrag zur Lehre von den prozessualen Mitwirkungspflichten</t>
  </si>
  <si>
    <t>Kooperation und Geheimnisschutz bei Beweisschwierigkeiten im Zivilprozess : Möglichkeiten der geschützten Verwertung von Unternehmensgeheimnissen im Spannungsfeld von rechtlichem Gehör, effektivem Rechtsschutz und prozessualen Kooperationspflichten</t>
  </si>
  <si>
    <t>Wende und Übergang : Die Kulturpolitik Bulgariens, 1989-2012</t>
  </si>
  <si>
    <t>Revolution and Transition : Cultural Policy in Bulgaria, 1989-2012</t>
  </si>
  <si>
    <t>Wien und die jüdische Erfahrung 1900-1938 : Akkulturation - Antisemitismus - Zionismus</t>
  </si>
  <si>
    <t>Das schwarze Wien : Bautätigkeit im Ständestaat 1934-1938</t>
  </si>
  <si>
    <t>Zum jüdischen Erbe in der Wiener Architektur : Der Beitrag jüdischer ArchitektInnen am Wiener Baugeschehen 1868-1938</t>
  </si>
  <si>
    <t>biografiA. Lexikon österreichischer Frauen, Band 4 : Band 04, Registern</t>
  </si>
  <si>
    <t>Gesichter der Gewalt : Beiträge aus phänomenologischer Sicht</t>
  </si>
  <si>
    <t>Karl Kraus und Peter Altenberg : Eine Typologie moderner Haltungen</t>
  </si>
  <si>
    <t>Weana Tanz (Wiener Tänze) : Teil 1: Geschichte und Typologie</t>
  </si>
  <si>
    <t>Die synchronisierte Stadt : Öffentliche Uhren und Zeitwahrnehmung, Wien 1850 bis heute</t>
  </si>
  <si>
    <t>Erica Tietze-Conrat, Tagebücher (1937-1938) : Band II: Mit den Mitteln der Disziplin</t>
  </si>
  <si>
    <t>Erica Tietze-Conrat, Tagebücher (1923-1926) : Band I: Der Wiener Vasari</t>
  </si>
  <si>
    <t>Erica Tietze-Conrat, Tagebücher : Band III: Register</t>
  </si>
  <si>
    <t>Im Nebel : Der junge Georg Lukács und Wien</t>
  </si>
  <si>
    <t>Trauerspiele mit Gesang und Tanz : Zur Ästhetik und Dramaturgie jüdischer Theatertexte</t>
  </si>
  <si>
    <t>Hermann Bahr Arthur Schnitzler – Briefwechsel, Aufzeichnungen, Dokumente 1891-1931</t>
  </si>
  <si>
    <t>Anton Kuh : Biographie</t>
  </si>
  <si>
    <t>Der lange Schatten des &gt;Roten Oktober&lt; : Zur Relevanz und Rezeption sowjet-russischer Kunst, Kultur und Literatur in Österreich 1918-1938</t>
  </si>
  <si>
    <t>On the Jewish Legacy in Viennese Architecture : The contribution of Jewish architects to building in Vienna 1868–1938</t>
  </si>
  <si>
    <t>Architekten- und Designer-Ehepaar Jacques und Jacqueline Groag : Zwei vergessene Künstler der Wiener Moderne</t>
  </si>
  <si>
    <t>Geburten/Kontrolle : Reproduktionspolitik im 20. Jahrhundert</t>
  </si>
  <si>
    <t>Re-Reading Hanslick’s Aesthetics : Die Rezeption Eduard Hanslicks im englischen Sprachraum und ihre diskursiven Grundlagen</t>
  </si>
  <si>
    <t>(Fremd)Körper : Die Stigmatisierung der Neuchristen im Spanien der Frühen Neuzeit</t>
  </si>
  <si>
    <t>(Foreign) Bodies: Stigmatizing New Christians in Early Modern Spain</t>
  </si>
  <si>
    <t>Alpenverein : Die Städter entdecken die Alpen</t>
  </si>
  <si>
    <t>Die Politik des Waldes</t>
  </si>
  <si>
    <t>NATO, Neutrality and National Identity: the case of Austria and Hungary</t>
  </si>
  <si>
    <t>Ungleiche Entwicklung in Zentraleuropa : Überregionale Arbeitsteilung und imperiale Politik</t>
  </si>
  <si>
    <t>Sarah Kofman : Eine Biographie</t>
  </si>
  <si>
    <t>Actors and the Art of Performance : Under Exposure</t>
  </si>
  <si>
    <t>Opera buffa und Spielkultur : Eine spieltheoretische Untersuchung am Beispiel des venezianischen Repertoires des späten 18. Jahrhunderts</t>
  </si>
  <si>
    <t>Protokolle des Ministerrates der Ersten Republik, Kabinett Dr. Kurt Schuschnigg, Band 8 (4. Juni 1937 – 21. Februar 1938)</t>
  </si>
  <si>
    <t>Geschichtsmythen über Hispanoamerika : Entdeckung, Eroberung und Kolonisierung in deutschen und österreichischen Schulbüchern des 21. Jahrhunderts</t>
  </si>
  <si>
    <t>agency@? : Cyber-Diskurse, Subjektkonstituierung und Handlungsfähigkeit im Feld des Politischen</t>
  </si>
  <si>
    <t>Die virtuelle Dimension : Architektur, Subjektivität und Cyberspace</t>
  </si>
  <si>
    <t>Six Canonical Projects by Rem Koolhaas : Essays on the History of Ideas</t>
  </si>
  <si>
    <t>Austrian Science Fund</t>
  </si>
  <si>
    <t>Austrian Science Fund (FWF)</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</si>
  <si>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</si>
  <si>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</si>
  <si>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</si>
  <si>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</si>
  <si>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</si>
  <si>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</si>
  <si>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</si>
  <si>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</si>
  <si>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</si>
  <si>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</si>
  <si>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</si>
  <si>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</si>
  <si>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</si>
  <si>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</si>
  <si>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</si>
  <si>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</si>
  <si>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</si>
  <si>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</si>
  <si>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</si>
  <si>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</si>
  <si>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</si>
  <si>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</si>
  <si>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</si>
  <si>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</si>
  <si>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</si>
  <si>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</si>
  <si>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</si>
  <si>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</si>
  <si>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</si>
  <si>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</si>
  <si>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</si>
  <si>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</si>
  <si>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0, 12, 96</t>
  </si>
  <si>
    <t>0, 136, 227</t>
  </si>
  <si>
    <t>0, 100, 50</t>
  </si>
  <si>
    <t>0, 176, 22</t>
  </si>
  <si>
    <t>191, 0, 0</t>
  </si>
  <si>
    <t>230, 120, 0</t>
  </si>
  <si>
    <t>255, 191, 0</t>
  </si>
  <si>
    <t>150, 200, 0</t>
  </si>
  <si>
    <t>200, 0, 120</t>
  </si>
  <si>
    <t>77, 0, 96</t>
  </si>
  <si>
    <t>91, 0, 191</t>
  </si>
  <si>
    <t>0, 98, 130</t>
  </si>
  <si>
    <t>GroupingDescription░The graph's vertices were grouped by connected component.▓LayoutAlgorithm░The graph was laid out using the Harel-Koren Fast Multiscale layout algorithm.▓GraphDirectedness░The graph is undirected.</t>
  </si>
  <si>
    <t>Workbook Settings 2</t>
  </si>
  <si>
    <t>&lt;?xml version="1.0" encoding="utf-8"?&gt;
&lt;configuration&gt;
  &lt;configSections&gt;
    &lt;sectionGroup name="userSettings" type="System.Configuration.UserSettingsGroup, System, Version=2.0.0.0, Culture=neutral, PublicKeyToken=b77a5c561934e089"&gt;
      &lt;section name="GraphImageUserSettings2"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&lt;GraphImageUserSettings2&gt;
      &lt;setting name="ImageSize" serializeAs="String"&gt;
        &lt;value&gt;1200, 881&lt;/value&gt;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&lt;value&gt;True&lt;/value&gt;
      &lt;/setting&gt;
      &lt;setting name="IncludeFooter" serializeAs="String"&gt;
        &lt;value&gt;True&lt;/value&gt;
      &lt;/setting&gt;
      &lt;setting name="FooterText" serializeAs="String"&gt;
        &lt;value&gt;Created with NodeXL Basic (http://nodexl.codeplex.com) from the Social Media Research Foundation (http://www.smrfoundation.org)&lt;/value&gt;
      &lt;/setting&gt;
    &lt;/GraphImageUserSettings2&gt;
    &lt;GraphZoomAndScaleUserSettings&gt;
      &lt;setting name="GraphScale" serializeAs="String"&gt;
        &lt;value&gt;0.5&lt;/value&gt;
      &lt;/setting&gt;
    &lt;/GraphZoomAndScaleUserSettings&gt;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 /&gt;
      &lt;/setting&gt;
      &lt;setting name="VertexRadiusSourceColumnName" serializeAs="String"&gt;
        &lt;value /&gt;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 /&gt;
      &lt;/setting&gt;
      &lt;setting name="EdgeWidthSourceColumnName" serializeAs="String"&gt;
        &lt;value /&gt;
      &lt;/setting&gt;
      &lt;setting name="EdgeAlphaSourceColumnName" serializeAs="String"&gt;
        &lt;value /&gt;
      &lt;/setting&gt;
      &lt;setting name="VertexPolarAngleSourceColumnName" s</t>
  </si>
  <si>
    <t>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&lt;LayoutUserSettings&gt;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&lt;value&gt;15&lt;/value&gt;
      &lt;/setting&gt;
      &lt;setting name="Layout" serializeAs="String"&gt;
        &lt;value&gt;HarelKorenFastMultiscale&lt;/value&gt;
      &lt;/setting&gt;
    &lt;/LayoutUserSettings&gt;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&lt;GeneralUserSettings4&gt;
      &lt;setting name="NewWorkbookGraphDirectedness" serializeAs="String"&gt;
        &lt;value&gt;Undirected&lt;/value&gt;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t>
  </si>
  <si>
    <t>Workbook Settings 3</t>
  </si>
  <si>
    <t xml:space="preserve">
      &lt;/setting&gt;
      &lt;setting name="EdgeCurveStyle" serializeAs="String"&gt;
        &lt;value&gt;Bezier&lt;/value&gt;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</si>
</sst>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1" fillId="0" borderId="0" applyNumberFormat="0" applyFill="0" applyBorder="0" applyAlignment="0" applyProtection="0"/>
  </cellStyleXfs>
  <cellXfs count="10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1" fillId="0" borderId="0" xfId="28" applyAlignment="1">
      <alignment/>
    </xf>
    <xf numFmtId="0" fontId="0" fillId="3" borderId="1" xfId="23" applyNumberFormat="1" applyFont="1"/>
    <xf numFmtId="0" fontId="0" fillId="2" borderId="1" xfId="20" applyNumberFormat="1" applyFont="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1" fontId="0" fillId="4" borderId="11" xfId="24" applyNumberFormat="1" applyBorder="1"/>
    <xf numFmtId="167" fontId="0" fillId="4" borderId="11" xfId="24" applyNumberFormat="1" applyBorder="1"/>
    <xf numFmtId="0" fontId="0" fillId="0" borderId="0" xfId="0"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06">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7"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05"/>
      <tableStyleElement type="headerRow" dxfId="104"/>
    </tableStyle>
    <tableStyle name="NodeXL Table" pivot="0" count="1">
      <tableStyleElement type="headerRow" dxfId="10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25954331"/>
        <c:axId val="32262388"/>
      </c:barChart>
      <c:catAx>
        <c:axId val="259543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262388"/>
        <c:crosses val="autoZero"/>
        <c:auto val="1"/>
        <c:lblOffset val="100"/>
        <c:noMultiLvlLbl val="0"/>
      </c:catAx>
      <c:valAx>
        <c:axId val="32262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54331"/>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21926037"/>
        <c:axId val="63116606"/>
      </c:barChart>
      <c:catAx>
        <c:axId val="219260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116606"/>
        <c:crosses val="autoZero"/>
        <c:auto val="1"/>
        <c:lblOffset val="100"/>
        <c:noMultiLvlLbl val="0"/>
      </c:catAx>
      <c:valAx>
        <c:axId val="63116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26037"/>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31178543"/>
        <c:axId val="12171432"/>
      </c:barChart>
      <c:catAx>
        <c:axId val="311785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171432"/>
        <c:crosses val="autoZero"/>
        <c:auto val="1"/>
        <c:lblOffset val="100"/>
        <c:noMultiLvlLbl val="0"/>
      </c:catAx>
      <c:valAx>
        <c:axId val="12171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78543"/>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42434025"/>
        <c:axId val="46361906"/>
      </c:barChart>
      <c:catAx>
        <c:axId val="424340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361906"/>
        <c:crosses val="autoZero"/>
        <c:auto val="1"/>
        <c:lblOffset val="100"/>
        <c:noMultiLvlLbl val="0"/>
      </c:catAx>
      <c:valAx>
        <c:axId val="46361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34025"/>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14603971"/>
        <c:axId val="64326876"/>
      </c:barChart>
      <c:catAx>
        <c:axId val="146039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326876"/>
        <c:crosses val="autoZero"/>
        <c:auto val="1"/>
        <c:lblOffset val="100"/>
        <c:noMultiLvlLbl val="0"/>
      </c:catAx>
      <c:valAx>
        <c:axId val="64326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03971"/>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42070973"/>
        <c:axId val="43094438"/>
      </c:barChart>
      <c:catAx>
        <c:axId val="420709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094438"/>
        <c:crosses val="autoZero"/>
        <c:auto val="1"/>
        <c:lblOffset val="100"/>
        <c:noMultiLvlLbl val="0"/>
      </c:catAx>
      <c:valAx>
        <c:axId val="43094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70973"/>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52305623"/>
        <c:axId val="988560"/>
      </c:barChart>
      <c:catAx>
        <c:axId val="523056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88560"/>
        <c:crosses val="autoZero"/>
        <c:auto val="1"/>
        <c:lblOffset val="100"/>
        <c:noMultiLvlLbl val="0"/>
      </c:catAx>
      <c:valAx>
        <c:axId val="988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05623"/>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8897041"/>
        <c:axId val="12964506"/>
      </c:barChart>
      <c:catAx>
        <c:axId val="88970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964506"/>
        <c:crosses val="autoZero"/>
        <c:auto val="1"/>
        <c:lblOffset val="100"/>
        <c:noMultiLvlLbl val="0"/>
      </c:catAx>
      <c:valAx>
        <c:axId val="12964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97041"/>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49571691"/>
        <c:axId val="43492036"/>
      </c:barChart>
      <c:catAx>
        <c:axId val="49571691"/>
        <c:scaling>
          <c:orientation val="minMax"/>
        </c:scaling>
        <c:axPos val="b"/>
        <c:delete val="1"/>
        <c:majorTickMark val="out"/>
        <c:minorTickMark val="none"/>
        <c:tickLblPos val="none"/>
        <c:crossAx val="43492036"/>
        <c:crosses val="autoZero"/>
        <c:auto val="1"/>
        <c:lblOffset val="100"/>
        <c:noMultiLvlLbl val="0"/>
      </c:catAx>
      <c:valAx>
        <c:axId val="43492036"/>
        <c:scaling>
          <c:orientation val="minMax"/>
        </c:scaling>
        <c:axPos val="l"/>
        <c:delete val="1"/>
        <c:majorTickMark val="out"/>
        <c:minorTickMark val="none"/>
        <c:tickLblPos val="none"/>
        <c:crossAx val="495716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Q752" totalsRowShown="0" headerRowDxfId="102" dataDxfId="47">
  <autoFilter ref="A2:Q752"/>
  <tableColumns count="17">
    <tableColumn id="1" name="Vertex 1" dataDxfId="18"/>
    <tableColumn id="2" name="Vertex 2" dataDxfId="16"/>
    <tableColumn id="3" name="Color" dataDxfId="17"/>
    <tableColumn id="4" name="Width" dataDxfId="57"/>
    <tableColumn id="11" name="Style" dataDxfId="56"/>
    <tableColumn id="5" name="Opacity" dataDxfId="55"/>
    <tableColumn id="6" name="Visibility" dataDxfId="54"/>
    <tableColumn id="10" name="Label" dataDxfId="53"/>
    <tableColumn id="12" name="Label Text Color" dataDxfId="52"/>
    <tableColumn id="13" name="Label Font Size" dataDxfId="51"/>
    <tableColumn id="14" name="Reciprocated?" dataDxfId="50"/>
    <tableColumn id="7" name="ID" dataDxfId="49"/>
    <tableColumn id="9" name="Dynamic Filter" dataDxfId="48"/>
    <tableColumn id="8" name="Add Your Own Columns Here" dataDxfId="15"/>
    <tableColumn id="15" name="value" dataDxfId="14"/>
    <tableColumn id="16" name="counter" dataDxfId="13"/>
    <tableColumn id="17" name="rank" dataDxfId="1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G211" totalsRowShown="0" headerRowDxfId="101" dataDxfId="19">
  <autoFilter ref="A2:AG211"/>
  <tableColumns count="33">
    <tableColumn id="1" name="Vertex" dataDxfId="46"/>
    <tableColumn id="2" name="Color" dataDxfId="45"/>
    <tableColumn id="5" name="Shape" dataDxfId="44"/>
    <tableColumn id="6" name="Size" dataDxfId="43"/>
    <tableColumn id="4" name="Opacity" dataDxfId="42"/>
    <tableColumn id="7" name="Image File" dataDxfId="0">
      <calculatedColumnFormula>Vertices[[#This Row],[thumbnail_URL_t1]]</calculatedColumnFormula>
    </tableColumn>
    <tableColumn id="3" name="Visibility" dataDxfId="41"/>
    <tableColumn id="10" name="Label" dataDxfId="40"/>
    <tableColumn id="16" name="Label Fill Color" dataDxfId="39"/>
    <tableColumn id="9" name="Label Position" dataDxfId="38"/>
    <tableColumn id="8" name="Tooltip" dataDxfId="37">
      <calculatedColumnFormula>Vertices[[#This Row],[title]]</calculatedColumnFormula>
    </tableColumn>
    <tableColumn id="18" name="Layout Order" dataDxfId="36"/>
    <tableColumn id="13" name="X" dataDxfId="35"/>
    <tableColumn id="14" name="Y" dataDxfId="34"/>
    <tableColumn id="12" name="Locked?" dataDxfId="33"/>
    <tableColumn id="19" name="Polar R" dataDxfId="32"/>
    <tableColumn id="20" name="Polar Angle" dataDxfId="31"/>
    <tableColumn id="21" name="Degree" dataDxfId="30"/>
    <tableColumn id="22" name="In-Degree" dataDxfId="29"/>
    <tableColumn id="23" name="Out-Degree" dataDxfId="28"/>
    <tableColumn id="24" name="Betweenness Centrality" dataDxfId="27"/>
    <tableColumn id="25" name="Closeness Centrality" dataDxfId="26"/>
    <tableColumn id="26" name="Eigenvector Centrality" dataDxfId="25"/>
    <tableColumn id="15" name="PageRank" dataDxfId="24"/>
    <tableColumn id="27" name="Clustering Coefficient" dataDxfId="23"/>
    <tableColumn id="29" name="Reciprocated Vertex Pair Ratio" dataDxfId="22"/>
    <tableColumn id="11" name="ID" dataDxfId="21"/>
    <tableColumn id="28" name="Dynamic Filter" dataDxfId="20"/>
    <tableColumn id="17" name="Add Your Own Columns Here" dataDxfId="11"/>
    <tableColumn id="31" name="thumbnail_URL_t1" dataDxfId="10"/>
    <tableColumn id="32" name="title" dataDxfId="9"/>
    <tableColumn id="33" name="funder-t1" dataDxfId="8"/>
    <tableColumn id="34" name="funder-t2" dataDxfId="7"/>
  </tableColumns>
  <tableStyleInfo name="NodeXL Table" showFirstColumn="0" showLastColumn="0" showRowStripes="0" showColumnStripes="0"/>
</table>
</file>

<file path=xl/tables/table3.xml><?xml version="1.0" encoding="utf-8"?>
<table xmlns="http://schemas.openxmlformats.org/spreadsheetml/2006/main" id="4" name="Groups" displayName="Groups" ref="A2:X34" totalsRowShown="0" headerRowDxfId="100">
  <autoFilter ref="A2:X34"/>
  <tableColumns count="24">
    <tableColumn id="1" name="Group" dataDxfId="6"/>
    <tableColumn id="2" name="Vertex Color" dataDxfId="5"/>
    <tableColumn id="3" name="Vertex Shape" dataDxfId="4"/>
    <tableColumn id="22" name="Visibility" dataDxfId="99"/>
    <tableColumn id="4" name="Collapsed?"/>
    <tableColumn id="18" name="Label" dataDxfId="98"/>
    <tableColumn id="20" name="Collapsed X"/>
    <tableColumn id="21" name="Collapsed Y"/>
    <tableColumn id="6" name="ID" dataDxfId="97"/>
    <tableColumn id="19" name="Collapsed Properties" dataDxfId="96"/>
    <tableColumn id="5" name="Vertices" dataDxfId="95"/>
    <tableColumn id="7" name="Unique Edges" dataDxfId="94"/>
    <tableColumn id="8" name="Edges With Duplicates" dataDxfId="93"/>
    <tableColumn id="9" name="Total Edges" dataDxfId="92"/>
    <tableColumn id="10" name="Self-Loops" dataDxfId="91"/>
    <tableColumn id="24" name="Reciprocated Vertex Pair Ratio" dataDxfId="90"/>
    <tableColumn id="25" name="Reciprocated Edge Ratio" dataDxfId="89"/>
    <tableColumn id="11" name="Connected Components" dataDxfId="88"/>
    <tableColumn id="12" name="Single-Vertex Connected Components" dataDxfId="87"/>
    <tableColumn id="13" name="Maximum Vertices in a Connected Component" dataDxfId="86"/>
    <tableColumn id="14" name="Maximum Edges in a Connected Component" dataDxfId="85"/>
    <tableColumn id="15" name="Maximum Geodesic Distance (Diameter)" dataDxfId="84"/>
    <tableColumn id="16" name="Average Geodesic Distance" dataDxfId="83"/>
    <tableColumn id="17" name="Graph Density" dataDxfId="82"/>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0" totalsRowShown="0" headerRowDxfId="81" dataDxfId="80">
  <autoFilter ref="A1:C210"/>
  <tableColumns count="3">
    <tableColumn id="1" name="Group" dataDxfId="3"/>
    <tableColumn id="2" name="Vertex" dataDxfId="2"/>
    <tableColumn id="3" name="Vertex ID" dataDxfId="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insertRow="1" totalsRowShown="0">
  <autoFilter ref="A1:B2"/>
  <tableColumns count="2">
    <tableColumn id="1" name="Graph Metric" dataDxfId="79"/>
    <tableColumn id="2" name="Value" dataDxfId="7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77"/>
    <tableColumn id="2" name="Degree Frequency" dataDxfId="76">
      <calculatedColumnFormula>COUNTIF(Vertices[Degree], "&gt;= " &amp; D2) - COUNTIF(Vertices[Degree], "&gt;=" &amp; D3)</calculatedColumnFormula>
    </tableColumn>
    <tableColumn id="3" name="In-Degree Bin" dataDxfId="75"/>
    <tableColumn id="4" name="In-Degree Frequency" dataDxfId="74">
      <calculatedColumnFormula>COUNTIF(Vertices[In-Degree], "&gt;= " &amp; F2) - COUNTIF(Vertices[In-Degree], "&gt;=" &amp; F3)</calculatedColumnFormula>
    </tableColumn>
    <tableColumn id="5" name="Out-Degree Bin" dataDxfId="73"/>
    <tableColumn id="6" name="Out-Degree Frequency" dataDxfId="72">
      <calculatedColumnFormula>COUNTIF(Vertices[Out-Degree], "&gt;= " &amp; H2) - COUNTIF(Vertices[Out-Degree], "&gt;=" &amp; H3)</calculatedColumnFormula>
    </tableColumn>
    <tableColumn id="7" name="Betweenness Centrality Bin" dataDxfId="71"/>
    <tableColumn id="8" name="Betweenness Centrality Frequency" dataDxfId="70">
      <calculatedColumnFormula>COUNTIF(Vertices[Betweenness Centrality], "&gt;= " &amp; J2) - COUNTIF(Vertices[Betweenness Centrality], "&gt;=" &amp; J3)</calculatedColumnFormula>
    </tableColumn>
    <tableColumn id="9" name="Closeness Centrality Bin" dataDxfId="69"/>
    <tableColumn id="10" name="Closeness Centrality Frequency" dataDxfId="68">
      <calculatedColumnFormula>COUNTIF(Vertices[Closeness Centrality], "&gt;= " &amp; L2) - COUNTIF(Vertices[Closeness Centrality], "&gt;=" &amp; L3)</calculatedColumnFormula>
    </tableColumn>
    <tableColumn id="11" name="Eigenvector Centrality Bin" dataDxfId="67"/>
    <tableColumn id="12" name="Eigenvector Centrality Frequency" dataDxfId="66">
      <calculatedColumnFormula>COUNTIF(Vertices[Eigenvector Centrality], "&gt;= " &amp; N2) - COUNTIF(Vertices[Eigenvector Centrality], "&gt;=" &amp; N3)</calculatedColumnFormula>
    </tableColumn>
    <tableColumn id="18" name="PageRank Bin" dataDxfId="65"/>
    <tableColumn id="17" name="PageRank Frequency" dataDxfId="64">
      <calculatedColumnFormula>COUNTIF(Vertices[Eigenvector Centrality], "&gt;= " &amp; P2) - COUNTIF(Vertices[Eigenvector Centrality], "&gt;=" &amp; P3)</calculatedColumnFormula>
    </tableColumn>
    <tableColumn id="13" name="Clustering Coefficient Bin" dataDxfId="63"/>
    <tableColumn id="14" name="Clustering Coefficient Frequency" dataDxfId="62">
      <calculatedColumnFormula>COUNTIF(Vertices[Clustering Coefficient], "&gt;= " &amp; R2) - COUNTIF(Vertices[Clustering Coefficient], "&gt;=" &amp; R3)</calculatedColumnFormula>
    </tableColumn>
    <tableColumn id="15" name="Dynamic Filter Bin" dataDxfId="61"/>
    <tableColumn id="16" name="Dynamic Filter Frequency" dataDxfId="6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59">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library.oapen.org/bitstream/handle/20.500.12657/24772/1005338.pdf.jpg" TargetMode="External" /><Relationship Id="rId2" Type="http://schemas.openxmlformats.org/officeDocument/2006/relationships/hyperlink" Target="https://library.oapen.org/bitstream/handle/20.500.12657/24773/1005337.pdf.jpg" TargetMode="External" /><Relationship Id="rId3" Type="http://schemas.openxmlformats.org/officeDocument/2006/relationships/hyperlink" Target="https://library.oapen.org/bitstream/handle/20.500.12657/33872/450775.pdf.jpg" TargetMode="External" /><Relationship Id="rId4" Type="http://schemas.openxmlformats.org/officeDocument/2006/relationships/hyperlink" Target="https://library.oapen.org/bitstream/handle/20.500.12657/33874/449862.pdf.jpg" TargetMode="External" /><Relationship Id="rId5" Type="http://schemas.openxmlformats.org/officeDocument/2006/relationships/hyperlink" Target="https://library.oapen.org/bitstream/handle/20.500.12657/33279/512624.pdf.jpg" TargetMode="External" /><Relationship Id="rId6" Type="http://schemas.openxmlformats.org/officeDocument/2006/relationships/hyperlink" Target="https://library.oapen.org/bitstream/handle/20.500.12657/33280/512623.pdf.jpg" TargetMode="External" /><Relationship Id="rId7" Type="http://schemas.openxmlformats.org/officeDocument/2006/relationships/hyperlink" Target="https://library.oapen.org/bitstream/handle/20.500.12657/33301/507995.pdf.jpg" TargetMode="External" /><Relationship Id="rId8" Type="http://schemas.openxmlformats.org/officeDocument/2006/relationships/hyperlink" Target="https://library.oapen.org/bitstream/handle/20.500.12657/33302/507994.pdf.jpg" TargetMode="External" /><Relationship Id="rId9" Type="http://schemas.openxmlformats.org/officeDocument/2006/relationships/hyperlink" Target="https://library.oapen.org/bitstream/handle/20.500.12657/32131/617073.pdf.jpg" TargetMode="External" /><Relationship Id="rId10" Type="http://schemas.openxmlformats.org/officeDocument/2006/relationships/hyperlink" Target="https://library.oapen.org/bitstream/handle/20.500.12657/32132/617072.pdf.jpg" TargetMode="External" /><Relationship Id="rId11" Type="http://schemas.openxmlformats.org/officeDocument/2006/relationships/hyperlink" Target="https://library.oapen.org/bitstream/handle/20.500.12657/32805/604870.pdf.jpg" TargetMode="External" /><Relationship Id="rId12" Type="http://schemas.openxmlformats.org/officeDocument/2006/relationships/hyperlink" Target="https://library.oapen.org/bitstream/handle/20.500.12657/32804/604871.pdf.jpg" TargetMode="External" /><Relationship Id="rId13" Type="http://schemas.openxmlformats.org/officeDocument/2006/relationships/hyperlink" Target="https://library.oapen.org/bitstream/handle/20.500.12657/22376/1007806.pdf.jpg" TargetMode="External" /><Relationship Id="rId14" Type="http://schemas.openxmlformats.org/officeDocument/2006/relationships/hyperlink" Target="https://library.oapen.org/bitstream/handle/20.500.12657/22435/1007744.pdf.jpg" TargetMode="External" /><Relationship Id="rId15" Type="http://schemas.openxmlformats.org/officeDocument/2006/relationships/hyperlink" Target="https://library.oapen.org/bitstream/handle/20.500.12657/33305/507992.pdf.jpg" TargetMode="External" /><Relationship Id="rId16" Type="http://schemas.openxmlformats.org/officeDocument/2006/relationships/hyperlink" Target="https://library.oapen.org/bitstream/handle/20.500.12657/34416/437164.pdf.jpg" TargetMode="External" /><Relationship Id="rId17" Type="http://schemas.openxmlformats.org/officeDocument/2006/relationships/hyperlink" Target="https://library.oapen.org/bitstream/handle/20.500.12657/32392/611246.pdf.jpg" TargetMode="External" /><Relationship Id="rId18" Type="http://schemas.openxmlformats.org/officeDocument/2006/relationships/hyperlink" Target="https://library.oapen.org/bitstream/handle/20.500.12657/31963/620584.pdf.jpg" TargetMode="External" /><Relationship Id="rId19" Type="http://schemas.openxmlformats.org/officeDocument/2006/relationships/hyperlink" Target="https://library.oapen.org/bitstream/handle/20.500.12657/31020/9783205207122.pdf.jpg" TargetMode="External" /><Relationship Id="rId20" Type="http://schemas.openxmlformats.org/officeDocument/2006/relationships/hyperlink" Target="https://library.oapen.org/bitstream/handle/20.500.12657/31170/637194.pdf.jpg" TargetMode="External" /><Relationship Id="rId21" Type="http://schemas.openxmlformats.org/officeDocument/2006/relationships/hyperlink" Target="https://library.oapen.org/bitstream/handle/20.500.12657/34422/437159.pdf.jpg" TargetMode="External" /><Relationship Id="rId22" Type="http://schemas.openxmlformats.org/officeDocument/2006/relationships/hyperlink" Target="https://library.oapen.org/bitstream/handle/20.500.12657/34378/437201.pdf.jpg" TargetMode="External" /><Relationship Id="rId23" Type="http://schemas.openxmlformats.org/officeDocument/2006/relationships/hyperlink" Target="https://library.oapen.org/bitstream/handle/20.500.12657/33394/482373.pdf.jpg" TargetMode="External" /><Relationship Id="rId24" Type="http://schemas.openxmlformats.org/officeDocument/2006/relationships/hyperlink" Target="https://library.oapen.org/bitstream/handle/20.500.12657/33052/576950.pdf.jpg" TargetMode="External" /><Relationship Id="rId25" Type="http://schemas.openxmlformats.org/officeDocument/2006/relationships/hyperlink" Target="https://library.oapen.org/bitstream/handle/20.500.12657/22332/1007849.pdf.jpg" TargetMode="External" /><Relationship Id="rId26" Type="http://schemas.openxmlformats.org/officeDocument/2006/relationships/hyperlink" Target="https://library.oapen.org/bitstream/handle/20.500.12657/33894/446019.pdf.jpg" TargetMode="External" /><Relationship Id="rId27" Type="http://schemas.openxmlformats.org/officeDocument/2006/relationships/hyperlink" Target="https://library.oapen.org/bitstream/handle/20.500.12657/23779/1006364.pdf.jpg" TargetMode="External" /><Relationship Id="rId28" Type="http://schemas.openxmlformats.org/officeDocument/2006/relationships/hyperlink" Target="https://library.oapen.org/bitstream/handle/20.500.12657/34363/437216.pdf.jpg" TargetMode="External" /><Relationship Id="rId29" Type="http://schemas.openxmlformats.org/officeDocument/2006/relationships/hyperlink" Target="https://library.oapen.org/bitstream/handle/20.500.12657/31318/631319.pdf.jpg" TargetMode="External" /><Relationship Id="rId30" Type="http://schemas.openxmlformats.org/officeDocument/2006/relationships/hyperlink" Target="https://library.oapen.org/bitstream/handle/20.500.12657/34380/437199.pdf.jpg" TargetMode="External" /><Relationship Id="rId31" Type="http://schemas.openxmlformats.org/officeDocument/2006/relationships/hyperlink" Target="https://library.oapen.org/bitstream/handle/20.500.12657/41785/9783839449981.pdf.jpg" TargetMode="External" /><Relationship Id="rId32" Type="http://schemas.openxmlformats.org/officeDocument/2006/relationships/hyperlink" Target="https://library.oapen.org/bitstream/handle/20.500.12657/34386/437193.pdf.jpg" TargetMode="External" /><Relationship Id="rId33" Type="http://schemas.openxmlformats.org/officeDocument/2006/relationships/hyperlink" Target="https://library.oapen.org/bitstream/handle/20.500.12657/34411/437169.pdf.jpg" TargetMode="External" /><Relationship Id="rId34" Type="http://schemas.openxmlformats.org/officeDocument/2006/relationships/hyperlink" Target="https://library.oapen.org/bitstream/handle/20.500.12657/33459/470590.pdf.jpg" TargetMode="External" /><Relationship Id="rId35" Type="http://schemas.openxmlformats.org/officeDocument/2006/relationships/hyperlink" Target="https://library.oapen.org/bitstream/handle/20.500.12657/34372/437207.pdf.jpg" TargetMode="External" /><Relationship Id="rId36" Type="http://schemas.openxmlformats.org/officeDocument/2006/relationships/hyperlink" Target="https://library.oapen.org/bitstream/handle/20.500.12657/30997/640566.pdf.jpg" TargetMode="External" /><Relationship Id="rId37" Type="http://schemas.openxmlformats.org/officeDocument/2006/relationships/hyperlink" Target="https://library.oapen.org/bitstream/handle/20.500.12657/33449/471650.pdf.jpg" TargetMode="External" /><Relationship Id="rId38" Type="http://schemas.openxmlformats.org/officeDocument/2006/relationships/hyperlink" Target="https://library.oapen.org/bitstream/handle/20.500.12657/29392/1000565.pdf.jpg" TargetMode="External" /><Relationship Id="rId39" Type="http://schemas.openxmlformats.org/officeDocument/2006/relationships/hyperlink" Target="https://library.oapen.org/bitstream/handle/20.500.12657/29394/1000563.pdf.jpg" TargetMode="External" /><Relationship Id="rId40" Type="http://schemas.openxmlformats.org/officeDocument/2006/relationships/hyperlink" Target="https://library.oapen.org/bitstream/handle/20.500.12657/29395/1000562.pdf.jpg" TargetMode="External" /><Relationship Id="rId41" Type="http://schemas.openxmlformats.org/officeDocument/2006/relationships/hyperlink" Target="https://library.oapen.org/bitstream/handle/20.500.12657/24765/1005345.pdf.jpg" TargetMode="External" /><Relationship Id="rId42" Type="http://schemas.openxmlformats.org/officeDocument/2006/relationships/hyperlink" Target="https://library.oapen.org/bitstream/handle/20.500.12657/24775/1005335.pdf.jpg" TargetMode="External" /><Relationship Id="rId43" Type="http://schemas.openxmlformats.org/officeDocument/2006/relationships/hyperlink" Target="https://library.oapen.org/bitstream/handle/20.500.12657/24774/1005336.pdf.jpg" TargetMode="External" /><Relationship Id="rId44" Type="http://schemas.openxmlformats.org/officeDocument/2006/relationships/hyperlink" Target="https://library.oapen.org/bitstream/handle/20.500.12657/24769/1005341.pdf.jpg" TargetMode="External" /><Relationship Id="rId45" Type="http://schemas.openxmlformats.org/officeDocument/2006/relationships/hyperlink" Target="https://library.oapen.org/bitstream/handle/20.500.12657/34366/437213.pdf.jpg" TargetMode="External" /><Relationship Id="rId46" Type="http://schemas.openxmlformats.org/officeDocument/2006/relationships/hyperlink" Target="https://library.oapen.org/bitstream/handle/20.500.12657/34398/437181.pdf.jpg" TargetMode="External" /><Relationship Id="rId47" Type="http://schemas.openxmlformats.org/officeDocument/2006/relationships/hyperlink" Target="https://library.oapen.org/bitstream/handle/20.500.12657/34384/437195.pdf.jpg" TargetMode="External" /><Relationship Id="rId48" Type="http://schemas.openxmlformats.org/officeDocument/2006/relationships/hyperlink" Target="https://library.oapen.org/bitstream/handle/20.500.12657/33366/497779.pdf.jpg" TargetMode="External" /><Relationship Id="rId49" Type="http://schemas.openxmlformats.org/officeDocument/2006/relationships/hyperlink" Target="https://library.oapen.org/bitstream/handle/20.500.12657/29410/1000531.pdf.jpg" TargetMode="External" /><Relationship Id="rId50" Type="http://schemas.openxmlformats.org/officeDocument/2006/relationships/hyperlink" Target="https://library.oapen.org/bitstream/handle/20.500.12657/34387/437192.pdf.jpg" TargetMode="External" /><Relationship Id="rId51" Type="http://schemas.openxmlformats.org/officeDocument/2006/relationships/hyperlink" Target="https://library.oapen.org/bitstream/handle/20.500.12657/34427/437154.pdf.jpg" TargetMode="External" /><Relationship Id="rId52" Type="http://schemas.openxmlformats.org/officeDocument/2006/relationships/hyperlink" Target="https://library.oapen.org/bitstream/handle/20.500.12657/34438/437143.pdf.jpg" TargetMode="External" /><Relationship Id="rId53" Type="http://schemas.openxmlformats.org/officeDocument/2006/relationships/hyperlink" Target="https://library.oapen.org/bitstream/handle/20.500.12657/34437/437144.pdf.jpg" TargetMode="External" /><Relationship Id="rId54" Type="http://schemas.openxmlformats.org/officeDocument/2006/relationships/hyperlink" Target="https://library.oapen.org/bitstream/handle/20.500.12657/24764/1005346.pdf.jpg" TargetMode="External" /><Relationship Id="rId55" Type="http://schemas.openxmlformats.org/officeDocument/2006/relationships/hyperlink" Target="https://library.oapen.org/bitstream/handle/20.500.12657/24768/1005342.pdf.jpg" TargetMode="External" /><Relationship Id="rId56" Type="http://schemas.openxmlformats.org/officeDocument/2006/relationships/hyperlink" Target="https://library.oapen.org/bitstream/handle/20.500.12657/24770/1005340.pdf.jpg" TargetMode="External" /><Relationship Id="rId57" Type="http://schemas.openxmlformats.org/officeDocument/2006/relationships/hyperlink" Target="https://library.oapen.org/bitstream/handle/20.500.12657/33290/512194.pdf.jpg" TargetMode="External" /><Relationship Id="rId58" Type="http://schemas.openxmlformats.org/officeDocument/2006/relationships/hyperlink" Target="https://library.oapen.org/bitstream/handle/20.500.12657/32406/611233.pdf.jpg" TargetMode="External" /><Relationship Id="rId59" Type="http://schemas.openxmlformats.org/officeDocument/2006/relationships/hyperlink" Target="https://library.oapen.org/bitstream/handle/20.500.12657/32407/611232.pdf.jpg" TargetMode="External" /><Relationship Id="rId60" Type="http://schemas.openxmlformats.org/officeDocument/2006/relationships/hyperlink" Target="https://library.oapen.org/bitstream/handle/20.500.12657/32404/611235.pdf.jpg" TargetMode="External" /><Relationship Id="rId61" Type="http://schemas.openxmlformats.org/officeDocument/2006/relationships/hyperlink" Target="https://library.oapen.org/bitstream/handle/20.500.12657/34382/437197.pdf.jpg" TargetMode="External" /><Relationship Id="rId62" Type="http://schemas.openxmlformats.org/officeDocument/2006/relationships/hyperlink" Target="https://library.oapen.org/bitstream/handle/20.500.12657/33917/442082.pdf.jpg" TargetMode="External" /><Relationship Id="rId63" Type="http://schemas.openxmlformats.org/officeDocument/2006/relationships/hyperlink" Target="https://library.oapen.org/bitstream/handle/20.500.12657/33100/574666.pdf.jpg" TargetMode="External" /><Relationship Id="rId64" Type="http://schemas.openxmlformats.org/officeDocument/2006/relationships/hyperlink" Target="https://library.oapen.org/bitstream/handle/20.500.12657/25870/1004214.pdf.jpg" TargetMode="External" /><Relationship Id="rId65" Type="http://schemas.openxmlformats.org/officeDocument/2006/relationships/hyperlink" Target="https://library.oapen.org/bitstream/handle/20.500.12657/33088/574677.pdf.jpg" TargetMode="External" /><Relationship Id="rId66" Type="http://schemas.openxmlformats.org/officeDocument/2006/relationships/hyperlink" Target="https://library.oapen.org/bitstream/handle/20.500.12657/33089/574676.pdf.jpg" TargetMode="External" /><Relationship Id="rId67" Type="http://schemas.openxmlformats.org/officeDocument/2006/relationships/hyperlink" Target="https://library.oapen.org/bitstream/handle/20.500.12657/30711/643751.pdf.jpg" TargetMode="External" /><Relationship Id="rId68" Type="http://schemas.openxmlformats.org/officeDocument/2006/relationships/hyperlink" Target="https://library.oapen.org/bitstream/handle/20.500.12657/30998/640565.pdf.jpg" TargetMode="External" /><Relationship Id="rId69" Type="http://schemas.openxmlformats.org/officeDocument/2006/relationships/hyperlink" Target="https://library.oapen.org/bitstream/handle/20.500.12657/33081/574814.pdf.jpg" TargetMode="External" /><Relationship Id="rId70" Type="http://schemas.openxmlformats.org/officeDocument/2006/relationships/hyperlink" Target="https://library.oapen.org/bitstream/handle/20.500.12657/30857/641612.pdf.jpg" TargetMode="External" /><Relationship Id="rId71" Type="http://schemas.openxmlformats.org/officeDocument/2006/relationships/hyperlink" Target="https://library.oapen.org/bitstream/handle/20.500.12657/31400/628437.pdf.jpg" TargetMode="External" /><Relationship Id="rId72" Type="http://schemas.openxmlformats.org/officeDocument/2006/relationships/hyperlink" Target="https://library.oapen.org/bitstream/handle/20.500.12657/34419/437162.pdf.jpg" TargetMode="External" /><Relationship Id="rId73" Type="http://schemas.openxmlformats.org/officeDocument/2006/relationships/hyperlink" Target="https://library.oapen.org/bitstream/handle/20.500.12657/31058/639917.pdf.jpg" TargetMode="External" /><Relationship Id="rId74" Type="http://schemas.openxmlformats.org/officeDocument/2006/relationships/hyperlink" Target="https://library.oapen.org/bitstream/handle/20.500.12657/33066/574828.pdf.jpg" TargetMode="External" /><Relationship Id="rId75" Type="http://schemas.openxmlformats.org/officeDocument/2006/relationships/hyperlink" Target="https://library.oapen.org/bitstream/handle/20.500.12657/34394/437185.pdf.jpg" TargetMode="External" /><Relationship Id="rId76" Type="http://schemas.openxmlformats.org/officeDocument/2006/relationships/hyperlink" Target="https://library.oapen.org/bitstream/handle/20.500.12657/33846/453610.pdf.jpg" TargetMode="External" /><Relationship Id="rId77" Type="http://schemas.openxmlformats.org/officeDocument/2006/relationships/hyperlink" Target="https://library.oapen.org/bitstream/handle/20.500.12657/31968/620579.pdf.jpg" TargetMode="External" /><Relationship Id="rId78" Type="http://schemas.openxmlformats.org/officeDocument/2006/relationships/hyperlink" Target="https://library.oapen.org/bitstream/handle/20.500.12657/32397/611242.pdf.jpg" TargetMode="External" /><Relationship Id="rId79" Type="http://schemas.openxmlformats.org/officeDocument/2006/relationships/hyperlink" Target="https://library.oapen.org/bitstream/handle/20.500.12657/32396/611243.pdf.jpg" TargetMode="External" /><Relationship Id="rId80" Type="http://schemas.openxmlformats.org/officeDocument/2006/relationships/hyperlink" Target="https://library.oapen.org/bitstream/handle/20.500.12657/33286/512256.pdf.jpg" TargetMode="External" /><Relationship Id="rId81" Type="http://schemas.openxmlformats.org/officeDocument/2006/relationships/hyperlink" Target="https://library.oapen.org/bitstream/handle/20.500.12657/29393/1000564.pdf.jpg" TargetMode="External" /><Relationship Id="rId82" Type="http://schemas.openxmlformats.org/officeDocument/2006/relationships/hyperlink" Target="https://library.oapen.org/bitstream/handle/20.500.12657/31956/621074.pdf.jpg" TargetMode="External" /><Relationship Id="rId83" Type="http://schemas.openxmlformats.org/officeDocument/2006/relationships/hyperlink" Target="https://library.oapen.org/bitstream/handle/20.500.12657/29391/1000566.pdf.jpg" TargetMode="External" /><Relationship Id="rId84" Type="http://schemas.openxmlformats.org/officeDocument/2006/relationships/hyperlink" Target="https://library.oapen.org/bitstream/handle/20.500.12657/31605/626455.pdf.jpg" TargetMode="External" /><Relationship Id="rId85" Type="http://schemas.openxmlformats.org/officeDocument/2006/relationships/hyperlink" Target="https://library.oapen.org/bitstream/handle/20.500.12657/33031/578178.pdf.jpg" TargetMode="External" /><Relationship Id="rId86" Type="http://schemas.openxmlformats.org/officeDocument/2006/relationships/hyperlink" Target="https://library.oapen.org/bitstream/handle/20.500.12657/34383/437196.pdf.jpg" TargetMode="External" /><Relationship Id="rId87" Type="http://schemas.openxmlformats.org/officeDocument/2006/relationships/hyperlink" Target="https://library.oapen.org/bitstream/handle/20.500.12657/34399/437180.pdf.jpg" TargetMode="External" /><Relationship Id="rId88" Type="http://schemas.openxmlformats.org/officeDocument/2006/relationships/hyperlink" Target="https://library.oapen.org/bitstream/handle/20.500.12657/29411/1000530.pdf.jpg" TargetMode="External" /><Relationship Id="rId89" Type="http://schemas.openxmlformats.org/officeDocument/2006/relationships/hyperlink" Target="https://library.oapen.org/bitstream/handle/20.500.12657/24383/1005731.pdf.jpg" TargetMode="External" /><Relationship Id="rId90" Type="http://schemas.openxmlformats.org/officeDocument/2006/relationships/hyperlink" Target="https://library.oapen.org/bitstream/handle/20.500.12657/33842/453614.pdf.jpg" TargetMode="External" /><Relationship Id="rId91" Type="http://schemas.openxmlformats.org/officeDocument/2006/relationships/hyperlink" Target="https://library.oapen.org/bitstream/handle/20.500.12657/33398/482143.pdf.jpg" TargetMode="External" /><Relationship Id="rId92" Type="http://schemas.openxmlformats.org/officeDocument/2006/relationships/hyperlink" Target="https://library.oapen.org/bitstream/handle/20.500.12657/29403/1000551.pdf.jpg" TargetMode="External" /><Relationship Id="rId93" Type="http://schemas.openxmlformats.org/officeDocument/2006/relationships/hyperlink" Target="https://library.oapen.org/bitstream/handle/20.500.12657/33407/478912.pdf.jpg" TargetMode="External" /><Relationship Id="rId94" Type="http://schemas.openxmlformats.org/officeDocument/2006/relationships/hyperlink" Target="https://library.oapen.org/bitstream/handle/20.500.12657/31371/629712.pdf.jpg" TargetMode="External" /><Relationship Id="rId95" Type="http://schemas.openxmlformats.org/officeDocument/2006/relationships/hyperlink" Target="https://library.oapen.org/bitstream/handle/20.500.12657/34353/437226.pdf.jpg" TargetMode="External" /><Relationship Id="rId96" Type="http://schemas.openxmlformats.org/officeDocument/2006/relationships/hyperlink" Target="https://library.oapen.org/bitstream/handle/20.500.12657/29402/1000553.pdf.jpg" TargetMode="External" /><Relationship Id="rId97" Type="http://schemas.openxmlformats.org/officeDocument/2006/relationships/hyperlink" Target="https://oapen.fra1.digitaloceanspaces.com/70c932d5749640daad811c215cd3400e.jpg" TargetMode="External" /><Relationship Id="rId98" Type="http://schemas.openxmlformats.org/officeDocument/2006/relationships/hyperlink" Target="https://library.oapen.org/bitstream/handle/20.500.12657/34425/437156.pdf.jpg" TargetMode="External" /><Relationship Id="rId99" Type="http://schemas.openxmlformats.org/officeDocument/2006/relationships/hyperlink" Target="https://library.oapen.org/bitstream/handle/20.500.12657/34431/437150.pdf.jpg" TargetMode="External" /><Relationship Id="rId100" Type="http://schemas.openxmlformats.org/officeDocument/2006/relationships/hyperlink" Target="https://library.oapen.org/bitstream/handle/20.500.12657/33495/465870.pdf.jpg" TargetMode="External" /><Relationship Id="rId101" Type="http://schemas.openxmlformats.org/officeDocument/2006/relationships/hyperlink" Target="https://library.oapen.org/bitstream/handle/20.500.12657/33833/455991.pdf.jpg" TargetMode="External" /><Relationship Id="rId102" Type="http://schemas.openxmlformats.org/officeDocument/2006/relationships/hyperlink" Target="https://library.oapen.org/bitstream/handle/20.500.12657/34379/437200.pdf.jpg" TargetMode="External" /><Relationship Id="rId103" Type="http://schemas.openxmlformats.org/officeDocument/2006/relationships/hyperlink" Target="https://library.oapen.org/bitstream/handle/20.500.12657/33873/450282.pdf.jpg" TargetMode="External" /><Relationship Id="rId104" Type="http://schemas.openxmlformats.org/officeDocument/2006/relationships/hyperlink" Target="https://library.oapen.org/bitstream/handle/20.500.12657/33424/475171.pdf.jpg" TargetMode="External" /><Relationship Id="rId105" Type="http://schemas.openxmlformats.org/officeDocument/2006/relationships/hyperlink" Target="https://library.oapen.org/bitstream/handle/20.500.12657/33456/470930.pdf.jpg" TargetMode="External" /><Relationship Id="rId106" Type="http://schemas.openxmlformats.org/officeDocument/2006/relationships/hyperlink" Target="https://library.oapen.org/bitstream/handle/20.500.12657/33425/475170.pdf.jpg" TargetMode="External" /><Relationship Id="rId107" Type="http://schemas.openxmlformats.org/officeDocument/2006/relationships/hyperlink" Target="https://library.oapen.org/bitstream/handle/20.500.12657/34441/437140.pdf.jpg" TargetMode="External" /><Relationship Id="rId108" Type="http://schemas.openxmlformats.org/officeDocument/2006/relationships/hyperlink" Target="https://library.oapen.org/bitstream/handle/20.500.12657/33116/574653.pdf.jpg" TargetMode="External" /><Relationship Id="rId109" Type="http://schemas.openxmlformats.org/officeDocument/2006/relationships/hyperlink" Target="https://library.oapen.org/bitstream/handle/20.500.12657/32130/617074.pdf.jpg" TargetMode="External" /><Relationship Id="rId110" Type="http://schemas.openxmlformats.org/officeDocument/2006/relationships/hyperlink" Target="https://library.oapen.org/bitstream/handle/20.500.12657/34224/439214.pdf.jpg" TargetMode="External" /><Relationship Id="rId111" Type="http://schemas.openxmlformats.org/officeDocument/2006/relationships/hyperlink" Target="https://library.oapen.org/bitstream/handle/20.500.12657/33494/465871.pdf.jpg" TargetMode="External" /><Relationship Id="rId112" Type="http://schemas.openxmlformats.org/officeDocument/2006/relationships/hyperlink" Target="https://library.oapen.org/bitstream/handle/20.500.12657/33295/508000.pdf.jpg" TargetMode="External" /><Relationship Id="rId113" Type="http://schemas.openxmlformats.org/officeDocument/2006/relationships/hyperlink" Target="https://library.oapen.org/bitstream/handle/20.500.12657/34352/437227.pdf.jpg" TargetMode="External" /><Relationship Id="rId114" Type="http://schemas.openxmlformats.org/officeDocument/2006/relationships/hyperlink" Target="https://library.oapen.org/bitstream/handle/20.500.12657/25866/1004217.pdf.jpg" TargetMode="External" /><Relationship Id="rId115" Type="http://schemas.openxmlformats.org/officeDocument/2006/relationships/hyperlink" Target="https://library.oapen.org/bitstream/handle/20.500.12657/32942/586250.pdf.jpg" TargetMode="External" /><Relationship Id="rId116" Type="http://schemas.openxmlformats.org/officeDocument/2006/relationships/hyperlink" Target="https://library.oapen.org/bitstream/handle/20.500.12657/34385/437194.pdf.jpg" TargetMode="External" /><Relationship Id="rId117" Type="http://schemas.openxmlformats.org/officeDocument/2006/relationships/hyperlink" Target="https://library.oapen.org/bitstream/handle/20.500.12657/31966/620581.pdf.jpg" TargetMode="External" /><Relationship Id="rId118" Type="http://schemas.openxmlformats.org/officeDocument/2006/relationships/hyperlink" Target="https://library.oapen.org/bitstream/handle/20.500.12657/34428/437153.pdf.jpg" TargetMode="External" /><Relationship Id="rId119" Type="http://schemas.openxmlformats.org/officeDocument/2006/relationships/hyperlink" Target="https://library.oapen.org/bitstream/handle/20.500.12657/29397/1000559.pdf.jpg" TargetMode="External" /><Relationship Id="rId120" Type="http://schemas.openxmlformats.org/officeDocument/2006/relationships/hyperlink" Target="https://library.oapen.org/bitstream/handle/20.500.12657/33896/445402.pdf.jpg" TargetMode="External" /><Relationship Id="rId121" Type="http://schemas.openxmlformats.org/officeDocument/2006/relationships/hyperlink" Target="https://library.oapen.org/bitstream/handle/20.500.12657/33050/576952.pdf.jpg" TargetMode="External" /><Relationship Id="rId122" Type="http://schemas.openxmlformats.org/officeDocument/2006/relationships/hyperlink" Target="https://library.oapen.org/bitstream/handle/20.500.12657/33051/576951.pdf.jpg" TargetMode="External" /><Relationship Id="rId123" Type="http://schemas.openxmlformats.org/officeDocument/2006/relationships/hyperlink" Target="https://library.oapen.org/bitstream/handle/20.500.12657/31104/638531.pdf.jpg" TargetMode="External" /><Relationship Id="rId124" Type="http://schemas.openxmlformats.org/officeDocument/2006/relationships/hyperlink" Target="https://library.oapen.org/bitstream/handle/20.500.12657/31103/638532.pdf.jpg" TargetMode="External" /><Relationship Id="rId125" Type="http://schemas.openxmlformats.org/officeDocument/2006/relationships/hyperlink" Target="https://library.oapen.org/bitstream/handle/20.500.12657/32828/604163.pdf.jpg" TargetMode="External" /><Relationship Id="rId126" Type="http://schemas.openxmlformats.org/officeDocument/2006/relationships/hyperlink" Target="https://library.oapen.org/bitstream/handle/20.500.12657/32829/604162.pdf.jpg" TargetMode="External" /><Relationship Id="rId127" Type="http://schemas.openxmlformats.org/officeDocument/2006/relationships/hyperlink" Target="https://library.oapen.org/bitstream/handle/20.500.12657/33703/459331.pdf.jpg" TargetMode="External" /><Relationship Id="rId128" Type="http://schemas.openxmlformats.org/officeDocument/2006/relationships/hyperlink" Target="https://library.oapen.org/bitstream/handle/20.500.12657/32139/615739.pdf.jpg" TargetMode="External" /><Relationship Id="rId129" Type="http://schemas.openxmlformats.org/officeDocument/2006/relationships/hyperlink" Target="https://library.oapen.org/bitstream/handle/20.500.12657/31886/623411.pdf.jpg" TargetMode="External" /><Relationship Id="rId130" Type="http://schemas.openxmlformats.org/officeDocument/2006/relationships/hyperlink" Target="https://library.oapen.org/bitstream/handle/20.500.12657/31845/624639.pdf.jpg" TargetMode="External" /><Relationship Id="rId131" Type="http://schemas.openxmlformats.org/officeDocument/2006/relationships/hyperlink" Target="https://library.oapen.org/bitstream/handle/20.500.12657/33110/574657.pdf.jpg" TargetMode="External" /><Relationship Id="rId132" Type="http://schemas.openxmlformats.org/officeDocument/2006/relationships/hyperlink" Target="https://library.oapen.org/bitstream/handle/20.500.12657/33891/446788.pdf.jpg" TargetMode="External" /><Relationship Id="rId133" Type="http://schemas.openxmlformats.org/officeDocument/2006/relationships/hyperlink" Target="https://library.oapen.org/bitstream/handle/20.500.12657/23408/1006742.pdf.jpg" TargetMode="External" /><Relationship Id="rId134" Type="http://schemas.openxmlformats.org/officeDocument/2006/relationships/hyperlink" Target="https://library.oapen.org/bitstream/handle/20.500.12657/34396/437183.pdf.jpg" TargetMode="External" /><Relationship Id="rId135" Type="http://schemas.openxmlformats.org/officeDocument/2006/relationships/hyperlink" Target="https://oapen.fra1.digitaloceanspaces.com/70c932d5749640daad811c215cd3400e.jpg" TargetMode="External" /><Relationship Id="rId136" Type="http://schemas.openxmlformats.org/officeDocument/2006/relationships/hyperlink" Target="https://library.oapen.org/bitstream/handle/20.500.12657/33288/512254.pdf.jpg" TargetMode="External" /><Relationship Id="rId137" Type="http://schemas.openxmlformats.org/officeDocument/2006/relationships/hyperlink" Target="https://library.oapen.org/bitstream/handle/20.500.12657/30939/641014.pdf.jpg" TargetMode="External" /><Relationship Id="rId138" Type="http://schemas.openxmlformats.org/officeDocument/2006/relationships/hyperlink" Target="https://library.oapen.org/bitstream/handle/20.500.12657/23504/1006649.pdf.jpg" TargetMode="External" /><Relationship Id="rId139" Type="http://schemas.openxmlformats.org/officeDocument/2006/relationships/hyperlink" Target="https://library.oapen.org/bitstream/handle/20.500.12657/33521/461430.pdf.jpg" TargetMode="External" /><Relationship Id="rId140" Type="http://schemas.openxmlformats.org/officeDocument/2006/relationships/hyperlink" Target="https://library.oapen.org/bitstream/handle/20.500.12657/33296/507999.pdf.jpg" TargetMode="External" /><Relationship Id="rId141" Type="http://schemas.openxmlformats.org/officeDocument/2006/relationships/hyperlink" Target="https://library.oapen.org/bitstream/handle/20.500.12657/33119/574650.pdf.jpg" TargetMode="External" /><Relationship Id="rId142" Type="http://schemas.openxmlformats.org/officeDocument/2006/relationships/hyperlink" Target="https://library.oapen.org/bitstream/handle/20.500.12657/33067/574827.pdf.jpg" TargetMode="External" /><Relationship Id="rId143" Type="http://schemas.openxmlformats.org/officeDocument/2006/relationships/hyperlink" Target="https://library.oapen.org/bitstream/handle/20.500.12657/31373/629710.pdf.jpg" TargetMode="External" /><Relationship Id="rId144" Type="http://schemas.openxmlformats.org/officeDocument/2006/relationships/hyperlink" Target="https://library.oapen.org/bitstream/handle/20.500.12657/34391/437188.pdf.jpg" TargetMode="External" /><Relationship Id="rId145" Type="http://schemas.openxmlformats.org/officeDocument/2006/relationships/hyperlink" Target="https://library.oapen.org/bitstream/handle/20.500.12657/33848/453608.pdf.jpg" TargetMode="External" /><Relationship Id="rId146" Type="http://schemas.openxmlformats.org/officeDocument/2006/relationships/hyperlink" Target="https://library.oapen.org/bitstream/handle/20.500.12657/33278/513160.pdf.jpg" TargetMode="External" /><Relationship Id="rId147" Type="http://schemas.openxmlformats.org/officeDocument/2006/relationships/hyperlink" Target="https://library.oapen.org/bitstream/handle/20.500.12657/30597/645109.pdf.jpg" TargetMode="External" /><Relationship Id="rId148" Type="http://schemas.openxmlformats.org/officeDocument/2006/relationships/hyperlink" Target="https://library.oapen.org/bitstream/handle/20.500.12657/33095/574670.pdf.jpg" TargetMode="External" /><Relationship Id="rId149" Type="http://schemas.openxmlformats.org/officeDocument/2006/relationships/hyperlink" Target="https://library.oapen.org/bitstream/handle/20.500.12657/33281/512622.pdf.jpg" TargetMode="External" /><Relationship Id="rId150" Type="http://schemas.openxmlformats.org/officeDocument/2006/relationships/hyperlink" Target="https://library.oapen.org/bitstream/handle/20.500.12657/31673/626330.pdf.jpg" TargetMode="External" /><Relationship Id="rId151" Type="http://schemas.openxmlformats.org/officeDocument/2006/relationships/hyperlink" Target="https://library.oapen.org/bitstream/handle/20.500.12657/31171/637049.pdf.jpg" TargetMode="External" /><Relationship Id="rId152" Type="http://schemas.openxmlformats.org/officeDocument/2006/relationships/hyperlink" Target="https://library.oapen.org/bitstream/handle/20.500.12657/33498/465030.pdf.jpg" TargetMode="External" /><Relationship Id="rId153" Type="http://schemas.openxmlformats.org/officeDocument/2006/relationships/hyperlink" Target="https://library.oapen.org/bitstream/handle/20.500.12657/32825/604250.pdf.jpg" TargetMode="External" /><Relationship Id="rId154" Type="http://schemas.openxmlformats.org/officeDocument/2006/relationships/hyperlink" Target="https://library.oapen.org/bitstream/handle/20.500.12657/29409/1000532.pdf.jpg" TargetMode="External" /><Relationship Id="rId155" Type="http://schemas.openxmlformats.org/officeDocument/2006/relationships/hyperlink" Target="https://library.oapen.org/bitstream/handle/20.500.12657/29399/1000557.pdf.jpg" TargetMode="External" /><Relationship Id="rId156" Type="http://schemas.openxmlformats.org/officeDocument/2006/relationships/hyperlink" Target="https://library.oapen.org/bitstream/handle/20.500.12657/34374/437205.pdf.jpg" TargetMode="External" /><Relationship Id="rId157" Type="http://schemas.openxmlformats.org/officeDocument/2006/relationships/hyperlink" Target="https://library.oapen.org/bitstream/handle/20.500.12657/32394/611245.pdf.jpg" TargetMode="External" /><Relationship Id="rId158" Type="http://schemas.openxmlformats.org/officeDocument/2006/relationships/hyperlink" Target="https://library.oapen.org/bitstream/handle/20.500.12657/29396/1000561.pdf.jpg" TargetMode="External" /><Relationship Id="rId159" Type="http://schemas.openxmlformats.org/officeDocument/2006/relationships/hyperlink" Target="https://library.oapen.org/bitstream/handle/20.500.12657/33402/480333.pdf.jpg" TargetMode="External" /><Relationship Id="rId160" Type="http://schemas.openxmlformats.org/officeDocument/2006/relationships/hyperlink" Target="https://library.oapen.org/bitstream/handle/20.500.12657/31321/631317.pdf.jpg" TargetMode="External" /><Relationship Id="rId161" Type="http://schemas.openxmlformats.org/officeDocument/2006/relationships/hyperlink" Target="https://library.oapen.org/bitstream/handle/20.500.12657/31320/631318.pdf.jpg" TargetMode="External" /><Relationship Id="rId162" Type="http://schemas.openxmlformats.org/officeDocument/2006/relationships/hyperlink" Target="https://library.oapen.org/bitstream/handle/20.500.12657/34375/437204.pdf.jpg" TargetMode="External" /><Relationship Id="rId163" Type="http://schemas.openxmlformats.org/officeDocument/2006/relationships/hyperlink" Target="https://library.oapen.org/bitstream/handle/20.500.12657/34377/437202.pdf.jpg" TargetMode="External" /><Relationship Id="rId164" Type="http://schemas.openxmlformats.org/officeDocument/2006/relationships/hyperlink" Target="https://library.oapen.org/bitstream/handle/20.500.12657/34376/437203.pdf.jpg" TargetMode="External" /><Relationship Id="rId165" Type="http://schemas.openxmlformats.org/officeDocument/2006/relationships/hyperlink" Target="https://library.oapen.org/bitstream/handle/20.500.12657/30273/647850.pdf.jpg" TargetMode="External" /><Relationship Id="rId166" Type="http://schemas.openxmlformats.org/officeDocument/2006/relationships/hyperlink" Target="https://library.oapen.org/bitstream/handle/20.500.12657/23780/1006363.pdf.jpg" TargetMode="External" /><Relationship Id="rId167" Type="http://schemas.openxmlformats.org/officeDocument/2006/relationships/hyperlink" Target="https://library.oapen.org/bitstream/handle/20.500.12657/34440/D_4088_Hopfer_Geraubte_Identit_t.pdf.jpg" TargetMode="External" /><Relationship Id="rId168" Type="http://schemas.openxmlformats.org/officeDocument/2006/relationships/hyperlink" Target="https://library.oapen.org/bitstream/handle/20.500.12657/34435/437146.pdf.jpg" TargetMode="External" /><Relationship Id="rId169" Type="http://schemas.openxmlformats.org/officeDocument/2006/relationships/hyperlink" Target="https://library.oapen.org/bitstream/handle/20.500.12657/33113/574655.pdf.jpg" TargetMode="External" /><Relationship Id="rId170" Type="http://schemas.openxmlformats.org/officeDocument/2006/relationships/hyperlink" Target="https://library.oapen.org/bitstream/handle/20.500.12657/34365/437214.pdf.jpg" TargetMode="External" /><Relationship Id="rId171" Type="http://schemas.openxmlformats.org/officeDocument/2006/relationships/hyperlink" Target="https://library.oapen.org/bitstream/handle/20.500.12657/33292/508003.pdf.jpg" TargetMode="External" /><Relationship Id="rId172" Type="http://schemas.openxmlformats.org/officeDocument/2006/relationships/hyperlink" Target="https://library.oapen.org/bitstream/handle/20.500.12657/32138/615740.pdf.jpg" TargetMode="External" /><Relationship Id="rId173" Type="http://schemas.openxmlformats.org/officeDocument/2006/relationships/hyperlink" Target="https://library.oapen.org/bitstream/handle/20.500.12657/23201/1006953.pdf.jpg" TargetMode="External" /><Relationship Id="rId174" Type="http://schemas.openxmlformats.org/officeDocument/2006/relationships/hyperlink" Target="https://library.oapen.org/bitstream/handle/20.500.12657/31423/628295.pdf.jpg" TargetMode="External" /><Relationship Id="rId175" Type="http://schemas.openxmlformats.org/officeDocument/2006/relationships/hyperlink" Target="https://library.oapen.org/bitstream/handle/20.500.12657/31422/628296.pdf.jpg" TargetMode="External" /><Relationship Id="rId176" Type="http://schemas.openxmlformats.org/officeDocument/2006/relationships/hyperlink" Target="https://library.oapen.org/bitstream/handle/20.500.12657/34404/437175.pdf.jpg" TargetMode="External" /><Relationship Id="rId177" Type="http://schemas.openxmlformats.org/officeDocument/2006/relationships/hyperlink" Target="https://library.oapen.org/bitstream/handle/20.500.12657/31424/628294.pdf.jpg" TargetMode="External" /><Relationship Id="rId178" Type="http://schemas.openxmlformats.org/officeDocument/2006/relationships/hyperlink" Target="https://library.oapen.org/bitstream/handle/20.500.12657/32362/612286.pdf.jpg" TargetMode="External" /><Relationship Id="rId179" Type="http://schemas.openxmlformats.org/officeDocument/2006/relationships/hyperlink" Target="https://library.oapen.org/bitstream/handle/20.500.12657/32405/611234.pdf.jpg" TargetMode="External" /><Relationship Id="rId180" Type="http://schemas.openxmlformats.org/officeDocument/2006/relationships/hyperlink" Target="https://library.oapen.org/bitstream/handle/20.500.12657/33441/472311.pdf.jpg" TargetMode="External" /><Relationship Id="rId181" Type="http://schemas.openxmlformats.org/officeDocument/2006/relationships/hyperlink" Target="https://library.oapen.org/bitstream/handle/20.500.12657/33064/574830.pdf.jpg" TargetMode="External" /><Relationship Id="rId182" Type="http://schemas.openxmlformats.org/officeDocument/2006/relationships/hyperlink" Target="https://library.oapen.org/bitstream/handle/20.500.12657/34401/437178.pdf.jpg" TargetMode="External" /><Relationship Id="rId183" Type="http://schemas.openxmlformats.org/officeDocument/2006/relationships/hyperlink" Target="https://library.oapen.org/bitstream/handle/20.500.12657/33096/574669.pdf.jpg" TargetMode="External" /><Relationship Id="rId184" Type="http://schemas.openxmlformats.org/officeDocument/2006/relationships/hyperlink" Target="https://library.oapen.org/bitstream/handle/20.500.12657/33104/574662.pdf.jpg" TargetMode="External" /><Relationship Id="rId185" Type="http://schemas.openxmlformats.org/officeDocument/2006/relationships/hyperlink" Target="https://library.oapen.org/bitstream/handle/20.500.12657/33105/574661.pdf.jpg" TargetMode="External" /><Relationship Id="rId186" Type="http://schemas.openxmlformats.org/officeDocument/2006/relationships/hyperlink" Target="https://library.oapen.org/bitstream/handle/20.500.12657/33103/574663.pdf.jpg" TargetMode="External" /><Relationship Id="rId187" Type="http://schemas.openxmlformats.org/officeDocument/2006/relationships/hyperlink" Target="https://library.oapen.org/bitstream/handle/20.500.12657/34361/437218.pdf.jpg" TargetMode="External" /><Relationship Id="rId188" Type="http://schemas.openxmlformats.org/officeDocument/2006/relationships/hyperlink" Target="https://library.oapen.org/bitstream/handle/20.500.12657/34407/437172.pdf.jpg" TargetMode="External" /><Relationship Id="rId189" Type="http://schemas.openxmlformats.org/officeDocument/2006/relationships/hyperlink" Target="https://library.oapen.org/bitstream/handle/20.500.12657/30272/647851.pdf.jpg" TargetMode="External" /><Relationship Id="rId190" Type="http://schemas.openxmlformats.org/officeDocument/2006/relationships/hyperlink" Target="https://library.oapen.org/bitstream/handle/20.500.12657/25868/1004216.pdf.jpg" TargetMode="External" /><Relationship Id="rId191" Type="http://schemas.openxmlformats.org/officeDocument/2006/relationships/hyperlink" Target="https://library.oapen.org/bitstream/handle/20.500.12657/25069/1005025.pdf.jpg" TargetMode="External" /><Relationship Id="rId192" Type="http://schemas.openxmlformats.org/officeDocument/2006/relationships/hyperlink" Target="https://library.oapen.org/bitstream/handle/20.500.12657/32358/612510.pdf.jpg" TargetMode="External" /><Relationship Id="rId193" Type="http://schemas.openxmlformats.org/officeDocument/2006/relationships/hyperlink" Target="https://library.oapen.org/bitstream/handle/20.500.12657/33070/574824.pdf.jpg" TargetMode="External" /><Relationship Id="rId194" Type="http://schemas.openxmlformats.org/officeDocument/2006/relationships/hyperlink" Target="https://library.oapen.org/bitstream/handle/20.500.12657/34400/437179.pdf.jpg" TargetMode="External" /><Relationship Id="rId195" Type="http://schemas.openxmlformats.org/officeDocument/2006/relationships/hyperlink" Target="https://library.oapen.org/bitstream/handle/20.500.12657/25173/1004916.pdf.jpg" TargetMode="External" /><Relationship Id="rId196" Type="http://schemas.openxmlformats.org/officeDocument/2006/relationships/hyperlink" Target="https://library.oapen.org/bitstream/handle/20.500.12657/23622/1006524.pdf.jpg" TargetMode="External" /><Relationship Id="rId197" Type="http://schemas.openxmlformats.org/officeDocument/2006/relationships/hyperlink" Target="https://library.oapen.org/bitstream/handle/20.500.12657/39507/978-3-205-20303-2.pdf.jpg" TargetMode="External" /><Relationship Id="rId198" Type="http://schemas.openxmlformats.org/officeDocument/2006/relationships/hyperlink" Target="https://library.oapen.org/bitstream/handle/20.500.12657/34434/437147.pdf.jpg" TargetMode="External" /><Relationship Id="rId199" Type="http://schemas.openxmlformats.org/officeDocument/2006/relationships/hyperlink" Target="https://library.oapen.org/bitstream/handle/20.500.12657/33118/574651.pdf.jpg" TargetMode="External" /><Relationship Id="rId200" Type="http://schemas.openxmlformats.org/officeDocument/2006/relationships/hyperlink" Target="https://library.oapen.org/bitstream/handle/20.500.12657/34446/437135.pdf.jpg" TargetMode="External" /><Relationship Id="rId201" Type="http://schemas.openxmlformats.org/officeDocument/2006/relationships/hyperlink" Target="https://library.oapen.org/bitstream/handle/20.500.12657/33061/575226.pdf.jpg" TargetMode="External" /><Relationship Id="rId202" Type="http://schemas.openxmlformats.org/officeDocument/2006/relationships/hyperlink" Target="https://library.oapen.org/bitstream/handle/20.500.12657/33369/497777.pdf.jpg" TargetMode="External" /><Relationship Id="rId203" Type="http://schemas.openxmlformats.org/officeDocument/2006/relationships/hyperlink" Target="https://library.oapen.org/bitstream/handle/20.500.12657/32363/612285.pdf.jpg" TargetMode="External" /><Relationship Id="rId204" Type="http://schemas.openxmlformats.org/officeDocument/2006/relationships/hyperlink" Target="https://library.oapen.org/bitstream/handle/20.500.12657/33297/507998.pdf.jpg" TargetMode="External" /><Relationship Id="rId205" Type="http://schemas.openxmlformats.org/officeDocument/2006/relationships/hyperlink" Target="https://library.oapen.org/bitstream/handle/20.500.12657/33115/574654.pdf.jpg" TargetMode="External" /><Relationship Id="rId206" Type="http://schemas.openxmlformats.org/officeDocument/2006/relationships/hyperlink" Target="https://library.oapen.org/bitstream/handle/20.500.12657/33511/462243.pdf.jpg" TargetMode="External" /><Relationship Id="rId207" Type="http://schemas.openxmlformats.org/officeDocument/2006/relationships/hyperlink" Target="https://library.oapen.org/bitstream/handle/20.500.12657/33417/477711.pdf.jpg" TargetMode="External" /><Relationship Id="rId208" Type="http://schemas.openxmlformats.org/officeDocument/2006/relationships/hyperlink" Target="https://library.oapen.org/bitstream/handle/20.500.12657/33076/574819.pdf.jpg" TargetMode="External" /><Relationship Id="rId209" Type="http://schemas.openxmlformats.org/officeDocument/2006/relationships/hyperlink" Target="https://library.oapen.org/bitstream/handle/20.500.12657/33109/574658.pdf.jpg" TargetMode="External" /><Relationship Id="rId210" Type="http://schemas.openxmlformats.org/officeDocument/2006/relationships/comments" Target="../comments2.xml" /><Relationship Id="rId211" Type="http://schemas.openxmlformats.org/officeDocument/2006/relationships/vmlDrawing" Target="../drawings/vmlDrawing2.vml" /><Relationship Id="rId212" Type="http://schemas.openxmlformats.org/officeDocument/2006/relationships/table" Target="../tables/table2.xml" /><Relationship Id="rId21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52"/>
  <sheetViews>
    <sheetView workbookViewId="0" topLeftCell="A1">
      <pane xSplit="2" ySplit="2" topLeftCell="C116" activePane="bottomRight" state="frozen"/>
      <selection pane="topRight" activeCell="C1" sqref="C1"/>
      <selection pane="bottomLeft" activeCell="A3" sqref="A3"/>
      <selection pane="bottomRight" activeCell="A2" sqref="A2:Q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hidden="1" customWidth="1"/>
    <col min="12" max="12" width="11.00390625" style="0" hidden="1" customWidth="1"/>
    <col min="13" max="13" width="10.8515625" style="0" hidden="1" customWidth="1"/>
    <col min="14" max="14" width="16.00390625" style="0" bestFit="1" customWidth="1"/>
    <col min="15" max="15" width="8.140625" style="0" bestFit="1" customWidth="1"/>
    <col min="16" max="16" width="10.140625" style="0" bestFit="1" customWidth="1"/>
    <col min="17" max="17" width="7.140625" style="0" bestFit="1" customWidth="1"/>
  </cols>
  <sheetData>
    <row r="1" spans="3:14" ht="15">
      <c r="C1" s="17" t="s">
        <v>40</v>
      </c>
      <c r="D1" s="18"/>
      <c r="E1" s="18"/>
      <c r="F1" s="18"/>
      <c r="G1" s="17"/>
      <c r="H1" s="15" t="s">
        <v>44</v>
      </c>
      <c r="I1" s="53"/>
      <c r="J1" s="53"/>
      <c r="K1" s="34" t="s">
        <v>43</v>
      </c>
      <c r="L1" s="19" t="s">
        <v>41</v>
      </c>
      <c r="M1" s="19"/>
      <c r="N1" s="16" t="s">
        <v>42</v>
      </c>
    </row>
    <row r="2" spans="1:17" ht="30" customHeight="1">
      <c r="A2" s="11" t="s">
        <v>0</v>
      </c>
      <c r="B2" s="11" t="s">
        <v>1</v>
      </c>
      <c r="C2" s="13" t="s">
        <v>2</v>
      </c>
      <c r="D2" s="13" t="s">
        <v>3</v>
      </c>
      <c r="E2" s="13" t="s">
        <v>131</v>
      </c>
      <c r="F2" s="13" t="s">
        <v>4</v>
      </c>
      <c r="G2" s="13" t="s">
        <v>11</v>
      </c>
      <c r="H2" s="11" t="s">
        <v>47</v>
      </c>
      <c r="I2" s="13" t="s">
        <v>161</v>
      </c>
      <c r="J2" s="13" t="s">
        <v>162</v>
      </c>
      <c r="K2" s="13" t="s">
        <v>166</v>
      </c>
      <c r="L2" s="13" t="s">
        <v>12</v>
      </c>
      <c r="M2" s="13" t="s">
        <v>39</v>
      </c>
      <c r="N2" s="13" t="s">
        <v>26</v>
      </c>
      <c r="O2" s="13" t="s">
        <v>178</v>
      </c>
      <c r="P2" s="13" t="s">
        <v>179</v>
      </c>
      <c r="Q2" s="13" t="s">
        <v>180</v>
      </c>
    </row>
    <row r="3" spans="1:17" ht="15" customHeight="1">
      <c r="A3" s="65" t="s">
        <v>181</v>
      </c>
      <c r="B3" s="65" t="s">
        <v>182</v>
      </c>
      <c r="C3" s="66"/>
      <c r="D3" s="67"/>
      <c r="E3" s="68"/>
      <c r="F3" s="69"/>
      <c r="G3" s="66"/>
      <c r="H3" s="70"/>
      <c r="I3" s="71"/>
      <c r="J3" s="71"/>
      <c r="K3" s="35"/>
      <c r="L3" s="72">
        <v>3</v>
      </c>
      <c r="M3" s="72"/>
      <c r="N3" s="73"/>
      <c r="O3" s="79" t="s">
        <v>390</v>
      </c>
      <c r="P3" s="79">
        <v>3</v>
      </c>
      <c r="Q3" s="79">
        <v>1</v>
      </c>
    </row>
    <row r="4" spans="1:17" ht="15" customHeight="1">
      <c r="A4" s="65" t="s">
        <v>182</v>
      </c>
      <c r="B4" s="65" t="s">
        <v>181</v>
      </c>
      <c r="C4" s="66"/>
      <c r="D4" s="67"/>
      <c r="E4" s="68"/>
      <c r="F4" s="69"/>
      <c r="G4" s="66"/>
      <c r="H4" s="70"/>
      <c r="I4" s="71"/>
      <c r="J4" s="71"/>
      <c r="K4" s="35"/>
      <c r="L4" s="78">
        <v>4</v>
      </c>
      <c r="M4" s="78"/>
      <c r="N4" s="73"/>
      <c r="O4" s="80" t="s">
        <v>391</v>
      </c>
      <c r="P4" s="80">
        <v>3</v>
      </c>
      <c r="Q4" s="80">
        <v>1</v>
      </c>
    </row>
    <row r="5" spans="1:17" ht="15">
      <c r="A5" s="65" t="s">
        <v>183</v>
      </c>
      <c r="B5" s="65" t="s">
        <v>184</v>
      </c>
      <c r="C5" s="66"/>
      <c r="D5" s="67"/>
      <c r="E5" s="68"/>
      <c r="F5" s="69"/>
      <c r="G5" s="66"/>
      <c r="H5" s="70"/>
      <c r="I5" s="71"/>
      <c r="J5" s="71"/>
      <c r="K5" s="35"/>
      <c r="L5" s="78">
        <v>5</v>
      </c>
      <c r="M5" s="78"/>
      <c r="N5" s="73"/>
      <c r="O5" s="80" t="s">
        <v>392</v>
      </c>
      <c r="P5" s="80">
        <v>3</v>
      </c>
      <c r="Q5" s="80">
        <v>1</v>
      </c>
    </row>
    <row r="6" spans="1:17" ht="15">
      <c r="A6" s="65" t="s">
        <v>184</v>
      </c>
      <c r="B6" s="65" t="s">
        <v>183</v>
      </c>
      <c r="C6" s="66"/>
      <c r="D6" s="67"/>
      <c r="E6" s="68"/>
      <c r="F6" s="69"/>
      <c r="G6" s="66"/>
      <c r="H6" s="70"/>
      <c r="I6" s="71"/>
      <c r="J6" s="71"/>
      <c r="K6" s="35"/>
      <c r="L6" s="78">
        <v>6</v>
      </c>
      <c r="M6" s="78"/>
      <c r="N6" s="73"/>
      <c r="O6" s="80" t="s">
        <v>393</v>
      </c>
      <c r="P6" s="80">
        <v>3</v>
      </c>
      <c r="Q6" s="80">
        <v>2</v>
      </c>
    </row>
    <row r="7" spans="1:17" ht="15">
      <c r="A7" s="65" t="s">
        <v>185</v>
      </c>
      <c r="B7" s="65" t="s">
        <v>186</v>
      </c>
      <c r="C7" s="66"/>
      <c r="D7" s="67"/>
      <c r="E7" s="68"/>
      <c r="F7" s="69"/>
      <c r="G7" s="66"/>
      <c r="H7" s="70"/>
      <c r="I7" s="71"/>
      <c r="J7" s="71"/>
      <c r="K7" s="35"/>
      <c r="L7" s="78">
        <v>7</v>
      </c>
      <c r="M7" s="78"/>
      <c r="N7" s="73"/>
      <c r="O7" s="80" t="s">
        <v>394</v>
      </c>
      <c r="P7" s="80">
        <v>18</v>
      </c>
      <c r="Q7" s="80">
        <v>1</v>
      </c>
    </row>
    <row r="8" spans="1:17" ht="15">
      <c r="A8" s="65" t="s">
        <v>186</v>
      </c>
      <c r="B8" s="65" t="s">
        <v>185</v>
      </c>
      <c r="C8" s="66"/>
      <c r="D8" s="67"/>
      <c r="E8" s="68"/>
      <c r="F8" s="69"/>
      <c r="G8" s="66"/>
      <c r="H8" s="70"/>
      <c r="I8" s="71"/>
      <c r="J8" s="71"/>
      <c r="K8" s="35"/>
      <c r="L8" s="78">
        <v>8</v>
      </c>
      <c r="M8" s="78"/>
      <c r="N8" s="73"/>
      <c r="O8" s="80" t="s">
        <v>395</v>
      </c>
      <c r="P8" s="80">
        <v>18</v>
      </c>
      <c r="Q8" s="80">
        <v>1</v>
      </c>
    </row>
    <row r="9" spans="1:17" ht="15">
      <c r="A9" s="65" t="s">
        <v>187</v>
      </c>
      <c r="B9" s="65" t="s">
        <v>188</v>
      </c>
      <c r="C9" s="66"/>
      <c r="D9" s="67"/>
      <c r="E9" s="68"/>
      <c r="F9" s="69"/>
      <c r="G9" s="66"/>
      <c r="H9" s="70"/>
      <c r="I9" s="71"/>
      <c r="J9" s="71"/>
      <c r="K9" s="35"/>
      <c r="L9" s="78">
        <v>9</v>
      </c>
      <c r="M9" s="78"/>
      <c r="N9" s="73"/>
      <c r="O9" s="80" t="s">
        <v>396</v>
      </c>
      <c r="P9" s="80">
        <v>12</v>
      </c>
      <c r="Q9" s="80">
        <v>1</v>
      </c>
    </row>
    <row r="10" spans="1:17" ht="15">
      <c r="A10" s="65" t="s">
        <v>188</v>
      </c>
      <c r="B10" s="65" t="s">
        <v>187</v>
      </c>
      <c r="C10" s="66"/>
      <c r="D10" s="67"/>
      <c r="E10" s="68"/>
      <c r="F10" s="69"/>
      <c r="G10" s="66"/>
      <c r="H10" s="70"/>
      <c r="I10" s="71"/>
      <c r="J10" s="71"/>
      <c r="K10" s="35"/>
      <c r="L10" s="78">
        <v>10</v>
      </c>
      <c r="M10" s="78"/>
      <c r="N10" s="73"/>
      <c r="O10" s="80" t="s">
        <v>397</v>
      </c>
      <c r="P10" s="80">
        <v>12</v>
      </c>
      <c r="Q10" s="80">
        <v>1</v>
      </c>
    </row>
    <row r="11" spans="1:17" ht="15">
      <c r="A11" s="65" t="s">
        <v>189</v>
      </c>
      <c r="B11" s="65" t="s">
        <v>190</v>
      </c>
      <c r="C11" s="66"/>
      <c r="D11" s="67"/>
      <c r="E11" s="68"/>
      <c r="F11" s="69"/>
      <c r="G11" s="66"/>
      <c r="H11" s="70"/>
      <c r="I11" s="71"/>
      <c r="J11" s="71"/>
      <c r="K11" s="35"/>
      <c r="L11" s="78">
        <v>11</v>
      </c>
      <c r="M11" s="78"/>
      <c r="N11" s="73"/>
      <c r="O11" s="80" t="s">
        <v>398</v>
      </c>
      <c r="P11" s="80">
        <v>42</v>
      </c>
      <c r="Q11" s="80">
        <v>1</v>
      </c>
    </row>
    <row r="12" spans="1:17" ht="15">
      <c r="A12" s="65" t="s">
        <v>190</v>
      </c>
      <c r="B12" s="65" t="s">
        <v>189</v>
      </c>
      <c r="C12" s="66"/>
      <c r="D12" s="67"/>
      <c r="E12" s="68"/>
      <c r="F12" s="69"/>
      <c r="G12" s="66"/>
      <c r="H12" s="70"/>
      <c r="I12" s="71"/>
      <c r="J12" s="71"/>
      <c r="K12" s="35"/>
      <c r="L12" s="78">
        <v>12</v>
      </c>
      <c r="M12" s="78"/>
      <c r="N12" s="73"/>
      <c r="O12" s="80" t="s">
        <v>399</v>
      </c>
      <c r="P12" s="80">
        <v>42</v>
      </c>
      <c r="Q12" s="80">
        <v>1</v>
      </c>
    </row>
    <row r="13" spans="1:17" ht="15">
      <c r="A13" s="65" t="s">
        <v>191</v>
      </c>
      <c r="B13" s="65" t="s">
        <v>192</v>
      </c>
      <c r="C13" s="66"/>
      <c r="D13" s="67"/>
      <c r="E13" s="68"/>
      <c r="F13" s="69"/>
      <c r="G13" s="66"/>
      <c r="H13" s="70"/>
      <c r="I13" s="71"/>
      <c r="J13" s="71"/>
      <c r="K13" s="35"/>
      <c r="L13" s="78">
        <v>13</v>
      </c>
      <c r="M13" s="78"/>
      <c r="N13" s="73"/>
      <c r="O13" s="80" t="s">
        <v>400</v>
      </c>
      <c r="P13" s="80">
        <v>3</v>
      </c>
      <c r="Q13" s="80">
        <v>1</v>
      </c>
    </row>
    <row r="14" spans="1:17" ht="15">
      <c r="A14" s="65" t="s">
        <v>192</v>
      </c>
      <c r="B14" s="65" t="s">
        <v>191</v>
      </c>
      <c r="C14" s="66"/>
      <c r="D14" s="67"/>
      <c r="E14" s="68"/>
      <c r="F14" s="69"/>
      <c r="G14" s="66"/>
      <c r="H14" s="70"/>
      <c r="I14" s="71"/>
      <c r="J14" s="71"/>
      <c r="K14" s="35"/>
      <c r="L14" s="78">
        <v>14</v>
      </c>
      <c r="M14" s="78"/>
      <c r="N14" s="73"/>
      <c r="O14" s="80" t="s">
        <v>401</v>
      </c>
      <c r="P14" s="80">
        <v>3</v>
      </c>
      <c r="Q14" s="80">
        <v>1</v>
      </c>
    </row>
    <row r="15" spans="1:17" ht="15">
      <c r="A15" s="65" t="s">
        <v>193</v>
      </c>
      <c r="B15" s="65" t="s">
        <v>194</v>
      </c>
      <c r="C15" s="66"/>
      <c r="D15" s="67"/>
      <c r="E15" s="68"/>
      <c r="F15" s="69"/>
      <c r="G15" s="66"/>
      <c r="H15" s="70"/>
      <c r="I15" s="71"/>
      <c r="J15" s="71"/>
      <c r="K15" s="35"/>
      <c r="L15" s="78">
        <v>15</v>
      </c>
      <c r="M15" s="78"/>
      <c r="N15" s="73"/>
      <c r="O15" s="80" t="s">
        <v>402</v>
      </c>
      <c r="P15" s="80">
        <v>30</v>
      </c>
      <c r="Q15" s="80">
        <v>1</v>
      </c>
    </row>
    <row r="16" spans="1:17" ht="15">
      <c r="A16" s="65" t="s">
        <v>194</v>
      </c>
      <c r="B16" s="65" t="s">
        <v>193</v>
      </c>
      <c r="C16" s="66"/>
      <c r="D16" s="67"/>
      <c r="E16" s="68"/>
      <c r="F16" s="69"/>
      <c r="G16" s="66"/>
      <c r="H16" s="70"/>
      <c r="I16" s="71"/>
      <c r="J16" s="71"/>
      <c r="K16" s="35"/>
      <c r="L16" s="78">
        <v>16</v>
      </c>
      <c r="M16" s="78"/>
      <c r="N16" s="73"/>
      <c r="O16" s="80" t="s">
        <v>403</v>
      </c>
      <c r="P16" s="80">
        <v>30</v>
      </c>
      <c r="Q16" s="80">
        <v>1</v>
      </c>
    </row>
    <row r="17" spans="1:17" ht="15">
      <c r="A17" s="65" t="s">
        <v>195</v>
      </c>
      <c r="B17" s="65" t="s">
        <v>196</v>
      </c>
      <c r="C17" s="66"/>
      <c r="D17" s="67"/>
      <c r="E17" s="68"/>
      <c r="F17" s="69"/>
      <c r="G17" s="66"/>
      <c r="H17" s="70"/>
      <c r="I17" s="71"/>
      <c r="J17" s="71"/>
      <c r="K17" s="35"/>
      <c r="L17" s="78">
        <v>17</v>
      </c>
      <c r="M17" s="78"/>
      <c r="N17" s="73"/>
      <c r="O17" s="80" t="s">
        <v>404</v>
      </c>
      <c r="P17" s="80">
        <v>21</v>
      </c>
      <c r="Q17" s="80">
        <v>1</v>
      </c>
    </row>
    <row r="18" spans="1:17" ht="15">
      <c r="A18" s="65" t="s">
        <v>196</v>
      </c>
      <c r="B18" s="65" t="s">
        <v>195</v>
      </c>
      <c r="C18" s="66"/>
      <c r="D18" s="67"/>
      <c r="E18" s="68"/>
      <c r="F18" s="69"/>
      <c r="G18" s="66"/>
      <c r="H18" s="70"/>
      <c r="I18" s="71"/>
      <c r="J18" s="71"/>
      <c r="K18" s="35"/>
      <c r="L18" s="78">
        <v>18</v>
      </c>
      <c r="M18" s="78"/>
      <c r="N18" s="73"/>
      <c r="O18" s="80" t="s">
        <v>405</v>
      </c>
      <c r="P18" s="80">
        <v>21</v>
      </c>
      <c r="Q18" s="80">
        <v>1</v>
      </c>
    </row>
    <row r="19" spans="1:17" ht="15">
      <c r="A19" s="65" t="s">
        <v>196</v>
      </c>
      <c r="B19" s="65" t="s">
        <v>198</v>
      </c>
      <c r="C19" s="66"/>
      <c r="D19" s="67"/>
      <c r="E19" s="68"/>
      <c r="F19" s="69"/>
      <c r="G19" s="66"/>
      <c r="H19" s="70"/>
      <c r="I19" s="71"/>
      <c r="J19" s="71"/>
      <c r="K19" s="35"/>
      <c r="L19" s="78">
        <v>19</v>
      </c>
      <c r="M19" s="78"/>
      <c r="N19" s="73"/>
      <c r="O19" s="80" t="s">
        <v>406</v>
      </c>
      <c r="P19" s="80">
        <v>3</v>
      </c>
      <c r="Q19" s="80">
        <v>2</v>
      </c>
    </row>
    <row r="20" spans="1:17" ht="15">
      <c r="A20" s="65" t="s">
        <v>196</v>
      </c>
      <c r="B20" s="65" t="s">
        <v>197</v>
      </c>
      <c r="C20" s="66"/>
      <c r="D20" s="67"/>
      <c r="E20" s="68"/>
      <c r="F20" s="69"/>
      <c r="G20" s="66"/>
      <c r="H20" s="70"/>
      <c r="I20" s="71"/>
      <c r="J20" s="71"/>
      <c r="K20" s="35"/>
      <c r="L20" s="78">
        <v>20</v>
      </c>
      <c r="M20" s="78"/>
      <c r="N20" s="73"/>
      <c r="O20" s="80" t="s">
        <v>407</v>
      </c>
      <c r="P20" s="80">
        <v>3</v>
      </c>
      <c r="Q20" s="80">
        <v>2</v>
      </c>
    </row>
    <row r="21" spans="1:17" ht="15">
      <c r="A21" s="65" t="s">
        <v>197</v>
      </c>
      <c r="B21" s="65" t="s">
        <v>196</v>
      </c>
      <c r="C21" s="66"/>
      <c r="D21" s="67"/>
      <c r="E21" s="68"/>
      <c r="F21" s="69"/>
      <c r="G21" s="66"/>
      <c r="H21" s="70"/>
      <c r="I21" s="71"/>
      <c r="J21" s="71"/>
      <c r="K21" s="35"/>
      <c r="L21" s="78">
        <v>21</v>
      </c>
      <c r="M21" s="78"/>
      <c r="N21" s="73"/>
      <c r="O21" s="80" t="s">
        <v>408</v>
      </c>
      <c r="P21" s="80">
        <v>3</v>
      </c>
      <c r="Q21" s="80">
        <v>2</v>
      </c>
    </row>
    <row r="22" spans="1:17" ht="15">
      <c r="A22" s="65" t="s">
        <v>198</v>
      </c>
      <c r="B22" s="65" t="s">
        <v>196</v>
      </c>
      <c r="C22" s="66"/>
      <c r="D22" s="67"/>
      <c r="E22" s="68"/>
      <c r="F22" s="69"/>
      <c r="G22" s="66"/>
      <c r="H22" s="70"/>
      <c r="I22" s="71"/>
      <c r="J22" s="71"/>
      <c r="K22" s="35"/>
      <c r="L22" s="78">
        <v>22</v>
      </c>
      <c r="M22" s="78"/>
      <c r="N22" s="73"/>
      <c r="O22" s="80" t="s">
        <v>409</v>
      </c>
      <c r="P22" s="80">
        <v>3</v>
      </c>
      <c r="Q22" s="80">
        <v>2</v>
      </c>
    </row>
    <row r="23" spans="1:17" ht="15">
      <c r="A23" s="65" t="s">
        <v>197</v>
      </c>
      <c r="B23" s="65" t="s">
        <v>198</v>
      </c>
      <c r="C23" s="66"/>
      <c r="D23" s="67"/>
      <c r="E23" s="68"/>
      <c r="F23" s="69"/>
      <c r="G23" s="66"/>
      <c r="H23" s="70"/>
      <c r="I23" s="71"/>
      <c r="J23" s="71"/>
      <c r="K23" s="35"/>
      <c r="L23" s="78">
        <v>23</v>
      </c>
      <c r="M23" s="78"/>
      <c r="N23" s="73"/>
      <c r="O23" s="80" t="s">
        <v>410</v>
      </c>
      <c r="P23" s="80">
        <v>18</v>
      </c>
      <c r="Q23" s="80">
        <v>1</v>
      </c>
    </row>
    <row r="24" spans="1:17" ht="15">
      <c r="A24" s="65" t="s">
        <v>198</v>
      </c>
      <c r="B24" s="65" t="s">
        <v>197</v>
      </c>
      <c r="C24" s="66"/>
      <c r="D24" s="67"/>
      <c r="E24" s="68"/>
      <c r="F24" s="69"/>
      <c r="G24" s="66"/>
      <c r="H24" s="70"/>
      <c r="I24" s="71"/>
      <c r="J24" s="71"/>
      <c r="K24" s="35"/>
      <c r="L24" s="78">
        <v>24</v>
      </c>
      <c r="M24" s="78"/>
      <c r="N24" s="73"/>
      <c r="O24" s="80" t="s">
        <v>411</v>
      </c>
      <c r="P24" s="80">
        <v>18</v>
      </c>
      <c r="Q24" s="80">
        <v>1</v>
      </c>
    </row>
    <row r="25" spans="1:17" ht="15">
      <c r="A25" s="65" t="s">
        <v>199</v>
      </c>
      <c r="B25" s="65" t="s">
        <v>200</v>
      </c>
      <c r="C25" s="66"/>
      <c r="D25" s="67"/>
      <c r="E25" s="68"/>
      <c r="F25" s="69"/>
      <c r="G25" s="66"/>
      <c r="H25" s="70"/>
      <c r="I25" s="71"/>
      <c r="J25" s="71"/>
      <c r="K25" s="35"/>
      <c r="L25" s="78">
        <v>25</v>
      </c>
      <c r="M25" s="78"/>
      <c r="N25" s="73"/>
      <c r="O25" s="80" t="s">
        <v>412</v>
      </c>
      <c r="P25" s="80">
        <v>3</v>
      </c>
      <c r="Q25" s="80">
        <v>1</v>
      </c>
    </row>
    <row r="26" spans="1:17" ht="15">
      <c r="A26" s="65" t="s">
        <v>200</v>
      </c>
      <c r="B26" s="65" t="s">
        <v>199</v>
      </c>
      <c r="C26" s="66"/>
      <c r="D26" s="67"/>
      <c r="E26" s="68"/>
      <c r="F26" s="69"/>
      <c r="G26" s="66"/>
      <c r="H26" s="70"/>
      <c r="I26" s="71"/>
      <c r="J26" s="71"/>
      <c r="K26" s="35"/>
      <c r="L26" s="78">
        <v>26</v>
      </c>
      <c r="M26" s="78"/>
      <c r="N26" s="73"/>
      <c r="O26" s="80" t="s">
        <v>413</v>
      </c>
      <c r="P26" s="80">
        <v>3</v>
      </c>
      <c r="Q26" s="80">
        <v>1</v>
      </c>
    </row>
    <row r="27" spans="1:17" ht="15">
      <c r="A27" s="65" t="s">
        <v>201</v>
      </c>
      <c r="B27" s="65" t="s">
        <v>202</v>
      </c>
      <c r="C27" s="66"/>
      <c r="D27" s="67"/>
      <c r="E27" s="68"/>
      <c r="F27" s="69"/>
      <c r="G27" s="66"/>
      <c r="H27" s="70"/>
      <c r="I27" s="71"/>
      <c r="J27" s="71"/>
      <c r="K27" s="35"/>
      <c r="L27" s="78">
        <v>27</v>
      </c>
      <c r="M27" s="78"/>
      <c r="N27" s="73"/>
      <c r="O27" s="80" t="s">
        <v>414</v>
      </c>
      <c r="P27" s="80">
        <v>3</v>
      </c>
      <c r="Q27" s="80">
        <v>2</v>
      </c>
    </row>
    <row r="28" spans="1:17" ht="15">
      <c r="A28" s="65" t="s">
        <v>202</v>
      </c>
      <c r="B28" s="65" t="s">
        <v>201</v>
      </c>
      <c r="C28" s="66"/>
      <c r="D28" s="67"/>
      <c r="E28" s="68"/>
      <c r="F28" s="69"/>
      <c r="G28" s="66"/>
      <c r="H28" s="70"/>
      <c r="I28" s="71"/>
      <c r="J28" s="71"/>
      <c r="K28" s="35"/>
      <c r="L28" s="78">
        <v>28</v>
      </c>
      <c r="M28" s="78"/>
      <c r="N28" s="73"/>
      <c r="O28" s="80" t="s">
        <v>415</v>
      </c>
      <c r="P28" s="80">
        <v>3</v>
      </c>
      <c r="Q28" s="80">
        <v>3</v>
      </c>
    </row>
    <row r="29" spans="1:17" ht="15">
      <c r="A29" s="65" t="s">
        <v>202</v>
      </c>
      <c r="B29" s="65" t="s">
        <v>203</v>
      </c>
      <c r="C29" s="66"/>
      <c r="D29" s="67"/>
      <c r="E29" s="68"/>
      <c r="F29" s="69"/>
      <c r="G29" s="66"/>
      <c r="H29" s="70"/>
      <c r="I29" s="71"/>
      <c r="J29" s="71"/>
      <c r="K29" s="35"/>
      <c r="L29" s="78">
        <v>29</v>
      </c>
      <c r="M29" s="78"/>
      <c r="N29" s="73"/>
      <c r="O29" s="80" t="s">
        <v>416</v>
      </c>
      <c r="P29" s="80">
        <v>12</v>
      </c>
      <c r="Q29" s="80">
        <v>1</v>
      </c>
    </row>
    <row r="30" spans="1:17" ht="15">
      <c r="A30" s="65" t="s">
        <v>203</v>
      </c>
      <c r="B30" s="65" t="s">
        <v>202</v>
      </c>
      <c r="C30" s="66"/>
      <c r="D30" s="67"/>
      <c r="E30" s="68"/>
      <c r="F30" s="69"/>
      <c r="G30" s="66"/>
      <c r="H30" s="70"/>
      <c r="I30" s="71"/>
      <c r="J30" s="71"/>
      <c r="K30" s="35"/>
      <c r="L30" s="78">
        <v>30</v>
      </c>
      <c r="M30" s="78"/>
      <c r="N30" s="73"/>
      <c r="O30" s="80" t="s">
        <v>417</v>
      </c>
      <c r="P30" s="80">
        <v>12</v>
      </c>
      <c r="Q30" s="80">
        <v>2</v>
      </c>
    </row>
    <row r="31" spans="1:17" ht="15">
      <c r="A31" s="65" t="s">
        <v>204</v>
      </c>
      <c r="B31" s="65" t="s">
        <v>205</v>
      </c>
      <c r="C31" s="66"/>
      <c r="D31" s="67"/>
      <c r="E31" s="68"/>
      <c r="F31" s="69"/>
      <c r="G31" s="66"/>
      <c r="H31" s="70"/>
      <c r="I31" s="71"/>
      <c r="J31" s="71"/>
      <c r="K31" s="35"/>
      <c r="L31" s="78">
        <v>31</v>
      </c>
      <c r="M31" s="78"/>
      <c r="N31" s="73"/>
      <c r="O31" s="80" t="s">
        <v>418</v>
      </c>
      <c r="P31" s="80">
        <v>3</v>
      </c>
      <c r="Q31" s="80">
        <v>3</v>
      </c>
    </row>
    <row r="32" spans="1:17" ht="15">
      <c r="A32" s="65" t="s">
        <v>205</v>
      </c>
      <c r="B32" s="65" t="s">
        <v>206</v>
      </c>
      <c r="C32" s="66"/>
      <c r="D32" s="67"/>
      <c r="E32" s="68"/>
      <c r="F32" s="69"/>
      <c r="G32" s="66"/>
      <c r="H32" s="70"/>
      <c r="I32" s="71"/>
      <c r="J32" s="71"/>
      <c r="K32" s="35"/>
      <c r="L32" s="78">
        <v>32</v>
      </c>
      <c r="M32" s="78"/>
      <c r="N32" s="73"/>
      <c r="O32" s="80" t="s">
        <v>419</v>
      </c>
      <c r="P32" s="80">
        <v>3</v>
      </c>
      <c r="Q32" s="80">
        <v>1</v>
      </c>
    </row>
    <row r="33" spans="1:17" ht="15">
      <c r="A33" s="65" t="s">
        <v>205</v>
      </c>
      <c r="B33" s="65" t="s">
        <v>204</v>
      </c>
      <c r="C33" s="66"/>
      <c r="D33" s="67"/>
      <c r="E33" s="68"/>
      <c r="F33" s="69"/>
      <c r="G33" s="66"/>
      <c r="H33" s="70"/>
      <c r="I33" s="71"/>
      <c r="J33" s="71"/>
      <c r="K33" s="35"/>
      <c r="L33" s="78">
        <v>33</v>
      </c>
      <c r="M33" s="78"/>
      <c r="N33" s="73"/>
      <c r="O33" s="80" t="s">
        <v>420</v>
      </c>
      <c r="P33" s="80">
        <v>3</v>
      </c>
      <c r="Q33" s="80">
        <v>1</v>
      </c>
    </row>
    <row r="34" spans="1:17" ht="15">
      <c r="A34" s="65" t="s">
        <v>205</v>
      </c>
      <c r="B34" s="65" t="s">
        <v>207</v>
      </c>
      <c r="C34" s="66"/>
      <c r="D34" s="67"/>
      <c r="E34" s="68"/>
      <c r="F34" s="69"/>
      <c r="G34" s="66"/>
      <c r="H34" s="70"/>
      <c r="I34" s="71"/>
      <c r="J34" s="71"/>
      <c r="K34" s="35"/>
      <c r="L34" s="78">
        <v>34</v>
      </c>
      <c r="M34" s="78"/>
      <c r="N34" s="73"/>
      <c r="O34" s="80" t="s">
        <v>421</v>
      </c>
      <c r="P34" s="80">
        <v>3</v>
      </c>
      <c r="Q34" s="80">
        <v>1</v>
      </c>
    </row>
    <row r="35" spans="1:17" ht="15">
      <c r="A35" s="65" t="s">
        <v>206</v>
      </c>
      <c r="B35" s="65" t="s">
        <v>205</v>
      </c>
      <c r="C35" s="66"/>
      <c r="D35" s="67"/>
      <c r="E35" s="68"/>
      <c r="F35" s="69"/>
      <c r="G35" s="66"/>
      <c r="H35" s="70"/>
      <c r="I35" s="71"/>
      <c r="J35" s="71"/>
      <c r="K35" s="35"/>
      <c r="L35" s="78">
        <v>35</v>
      </c>
      <c r="M35" s="78"/>
      <c r="N35" s="73"/>
      <c r="O35" s="80" t="s">
        <v>422</v>
      </c>
      <c r="P35" s="80">
        <v>3</v>
      </c>
      <c r="Q35" s="80">
        <v>3</v>
      </c>
    </row>
    <row r="36" spans="1:17" ht="15">
      <c r="A36" s="65" t="s">
        <v>207</v>
      </c>
      <c r="B36" s="65" t="s">
        <v>205</v>
      </c>
      <c r="C36" s="66"/>
      <c r="D36" s="67"/>
      <c r="E36" s="68"/>
      <c r="F36" s="69"/>
      <c r="G36" s="66"/>
      <c r="H36" s="70"/>
      <c r="I36" s="71"/>
      <c r="J36" s="71"/>
      <c r="K36" s="35"/>
      <c r="L36" s="78">
        <v>36</v>
      </c>
      <c r="M36" s="78"/>
      <c r="N36" s="73"/>
      <c r="O36" s="80" t="s">
        <v>423</v>
      </c>
      <c r="P36" s="80">
        <v>3</v>
      </c>
      <c r="Q36" s="80">
        <v>1</v>
      </c>
    </row>
    <row r="37" spans="1:17" ht="15">
      <c r="A37" s="65" t="s">
        <v>208</v>
      </c>
      <c r="B37" s="65" t="s">
        <v>209</v>
      </c>
      <c r="C37" s="66"/>
      <c r="D37" s="67"/>
      <c r="E37" s="68"/>
      <c r="F37" s="69"/>
      <c r="G37" s="66"/>
      <c r="H37" s="70"/>
      <c r="I37" s="71"/>
      <c r="J37" s="71"/>
      <c r="K37" s="35"/>
      <c r="L37" s="78">
        <v>37</v>
      </c>
      <c r="M37" s="78"/>
      <c r="N37" s="73"/>
      <c r="O37" s="80" t="s">
        <v>424</v>
      </c>
      <c r="P37" s="80">
        <v>6</v>
      </c>
      <c r="Q37" s="80">
        <v>1</v>
      </c>
    </row>
    <row r="38" spans="1:17" ht="15">
      <c r="A38" s="65" t="s">
        <v>209</v>
      </c>
      <c r="B38" s="65" t="s">
        <v>208</v>
      </c>
      <c r="C38" s="66"/>
      <c r="D38" s="67"/>
      <c r="E38" s="68"/>
      <c r="F38" s="69"/>
      <c r="G38" s="66"/>
      <c r="H38" s="70"/>
      <c r="I38" s="71"/>
      <c r="J38" s="71"/>
      <c r="K38" s="35"/>
      <c r="L38" s="78">
        <v>38</v>
      </c>
      <c r="M38" s="78"/>
      <c r="N38" s="73"/>
      <c r="O38" s="80" t="s">
        <v>425</v>
      </c>
      <c r="P38" s="80">
        <v>6</v>
      </c>
      <c r="Q38" s="80">
        <v>1</v>
      </c>
    </row>
    <row r="39" spans="1:17" ht="15">
      <c r="A39" s="65" t="s">
        <v>206</v>
      </c>
      <c r="B39" s="65" t="s">
        <v>210</v>
      </c>
      <c r="C39" s="66"/>
      <c r="D39" s="67"/>
      <c r="E39" s="68"/>
      <c r="F39" s="69"/>
      <c r="G39" s="66"/>
      <c r="H39" s="70"/>
      <c r="I39" s="71"/>
      <c r="J39" s="71"/>
      <c r="K39" s="35"/>
      <c r="L39" s="78">
        <v>39</v>
      </c>
      <c r="M39" s="78"/>
      <c r="N39" s="73"/>
      <c r="O39" s="80" t="s">
        <v>426</v>
      </c>
      <c r="P39" s="80">
        <v>21</v>
      </c>
      <c r="Q39" s="80">
        <v>1</v>
      </c>
    </row>
    <row r="40" spans="1:17" ht="15">
      <c r="A40" s="65" t="s">
        <v>210</v>
      </c>
      <c r="B40" s="65" t="s">
        <v>206</v>
      </c>
      <c r="C40" s="66"/>
      <c r="D40" s="67"/>
      <c r="E40" s="68"/>
      <c r="F40" s="69"/>
      <c r="G40" s="66"/>
      <c r="H40" s="70"/>
      <c r="I40" s="71"/>
      <c r="J40" s="71"/>
      <c r="K40" s="35"/>
      <c r="L40" s="78">
        <v>40</v>
      </c>
      <c r="M40" s="78"/>
      <c r="N40" s="73"/>
      <c r="O40" s="80" t="s">
        <v>427</v>
      </c>
      <c r="P40" s="80">
        <v>21</v>
      </c>
      <c r="Q40" s="80">
        <v>1</v>
      </c>
    </row>
    <row r="41" spans="1:17" ht="15">
      <c r="A41" s="65" t="s">
        <v>211</v>
      </c>
      <c r="B41" s="65" t="s">
        <v>212</v>
      </c>
      <c r="C41" s="66"/>
      <c r="D41" s="67"/>
      <c r="E41" s="68"/>
      <c r="F41" s="69"/>
      <c r="G41" s="66"/>
      <c r="H41" s="70"/>
      <c r="I41" s="71"/>
      <c r="J41" s="71"/>
      <c r="K41" s="35"/>
      <c r="L41" s="78">
        <v>41</v>
      </c>
      <c r="M41" s="78"/>
      <c r="N41" s="73"/>
      <c r="O41" s="80" t="s">
        <v>428</v>
      </c>
      <c r="P41" s="80">
        <v>3</v>
      </c>
      <c r="Q41" s="80">
        <v>2</v>
      </c>
    </row>
    <row r="42" spans="1:17" ht="15">
      <c r="A42" s="65" t="s">
        <v>212</v>
      </c>
      <c r="B42" s="65" t="s">
        <v>211</v>
      </c>
      <c r="C42" s="66"/>
      <c r="D42" s="67"/>
      <c r="E42" s="68"/>
      <c r="F42" s="69"/>
      <c r="G42" s="66"/>
      <c r="H42" s="70"/>
      <c r="I42" s="71"/>
      <c r="J42" s="71"/>
      <c r="K42" s="35"/>
      <c r="L42" s="78">
        <v>42</v>
      </c>
      <c r="M42" s="78"/>
      <c r="N42" s="73"/>
      <c r="O42" s="80" t="s">
        <v>429</v>
      </c>
      <c r="P42" s="80">
        <v>3</v>
      </c>
      <c r="Q42" s="80">
        <v>1</v>
      </c>
    </row>
    <row r="43" spans="1:17" ht="15">
      <c r="A43" s="65" t="s">
        <v>213</v>
      </c>
      <c r="B43" s="65" t="s">
        <v>214</v>
      </c>
      <c r="C43" s="66"/>
      <c r="D43" s="67"/>
      <c r="E43" s="68"/>
      <c r="F43" s="69"/>
      <c r="G43" s="66"/>
      <c r="H43" s="70"/>
      <c r="I43" s="71"/>
      <c r="J43" s="71"/>
      <c r="K43" s="35"/>
      <c r="L43" s="78">
        <v>43</v>
      </c>
      <c r="M43" s="78"/>
      <c r="N43" s="73"/>
      <c r="O43" s="80" t="s">
        <v>430</v>
      </c>
      <c r="P43" s="80">
        <v>3</v>
      </c>
      <c r="Q43" s="80">
        <v>1</v>
      </c>
    </row>
    <row r="44" spans="1:17" ht="15">
      <c r="A44" s="65" t="s">
        <v>214</v>
      </c>
      <c r="B44" s="65" t="s">
        <v>213</v>
      </c>
      <c r="C44" s="66"/>
      <c r="D44" s="67"/>
      <c r="E44" s="68"/>
      <c r="F44" s="69"/>
      <c r="G44" s="66"/>
      <c r="H44" s="70"/>
      <c r="I44" s="71"/>
      <c r="J44" s="71"/>
      <c r="K44" s="35"/>
      <c r="L44" s="78">
        <v>44</v>
      </c>
      <c r="M44" s="78"/>
      <c r="N44" s="73"/>
      <c r="O44" s="80" t="s">
        <v>431</v>
      </c>
      <c r="P44" s="80">
        <v>3</v>
      </c>
      <c r="Q44" s="80">
        <v>1</v>
      </c>
    </row>
    <row r="45" spans="1:17" ht="15">
      <c r="A45" s="65" t="s">
        <v>215</v>
      </c>
      <c r="B45" s="65" t="s">
        <v>216</v>
      </c>
      <c r="C45" s="66"/>
      <c r="D45" s="67"/>
      <c r="E45" s="68"/>
      <c r="F45" s="69"/>
      <c r="G45" s="66"/>
      <c r="H45" s="70"/>
      <c r="I45" s="71"/>
      <c r="J45" s="71"/>
      <c r="K45" s="35"/>
      <c r="L45" s="78">
        <v>45</v>
      </c>
      <c r="M45" s="78"/>
      <c r="N45" s="73"/>
      <c r="O45" s="80" t="s">
        <v>432</v>
      </c>
      <c r="P45" s="80">
        <v>6</v>
      </c>
      <c r="Q45" s="80">
        <v>1</v>
      </c>
    </row>
    <row r="46" spans="1:17" ht="15">
      <c r="A46" s="65" t="s">
        <v>216</v>
      </c>
      <c r="B46" s="65" t="s">
        <v>215</v>
      </c>
      <c r="C46" s="66"/>
      <c r="D46" s="67"/>
      <c r="E46" s="68"/>
      <c r="F46" s="69"/>
      <c r="G46" s="66"/>
      <c r="H46" s="70"/>
      <c r="I46" s="71"/>
      <c r="J46" s="71"/>
      <c r="K46" s="35"/>
      <c r="L46" s="78">
        <v>46</v>
      </c>
      <c r="M46" s="78"/>
      <c r="N46" s="73"/>
      <c r="O46" s="80" t="s">
        <v>433</v>
      </c>
      <c r="P46" s="80">
        <v>6</v>
      </c>
      <c r="Q46" s="80">
        <v>1</v>
      </c>
    </row>
    <row r="47" spans="1:17" ht="15">
      <c r="A47" s="65" t="s">
        <v>217</v>
      </c>
      <c r="B47" s="65" t="s">
        <v>216</v>
      </c>
      <c r="C47" s="66"/>
      <c r="D47" s="67"/>
      <c r="E47" s="68"/>
      <c r="F47" s="69"/>
      <c r="G47" s="66"/>
      <c r="H47" s="70"/>
      <c r="I47" s="71"/>
      <c r="J47" s="71"/>
      <c r="K47" s="35"/>
      <c r="L47" s="78">
        <v>47</v>
      </c>
      <c r="M47" s="78"/>
      <c r="N47" s="73"/>
      <c r="O47" s="80" t="s">
        <v>434</v>
      </c>
      <c r="P47" s="80">
        <v>6</v>
      </c>
      <c r="Q47" s="80">
        <v>1</v>
      </c>
    </row>
    <row r="48" spans="1:17" ht="15">
      <c r="A48" s="65" t="s">
        <v>216</v>
      </c>
      <c r="B48" s="65" t="s">
        <v>217</v>
      </c>
      <c r="C48" s="66"/>
      <c r="D48" s="67"/>
      <c r="E48" s="68"/>
      <c r="F48" s="69"/>
      <c r="G48" s="66"/>
      <c r="H48" s="70"/>
      <c r="I48" s="71"/>
      <c r="J48" s="71"/>
      <c r="K48" s="35"/>
      <c r="L48" s="78">
        <v>48</v>
      </c>
      <c r="M48" s="78"/>
      <c r="N48" s="73"/>
      <c r="O48" s="80" t="s">
        <v>435</v>
      </c>
      <c r="P48" s="80">
        <v>6</v>
      </c>
      <c r="Q48" s="80">
        <v>1</v>
      </c>
    </row>
    <row r="49" spans="1:17" ht="15">
      <c r="A49" s="65" t="s">
        <v>218</v>
      </c>
      <c r="B49" s="65" t="s">
        <v>219</v>
      </c>
      <c r="C49" s="66"/>
      <c r="D49" s="67"/>
      <c r="E49" s="68"/>
      <c r="F49" s="69"/>
      <c r="G49" s="66"/>
      <c r="H49" s="70"/>
      <c r="I49" s="71"/>
      <c r="J49" s="71"/>
      <c r="K49" s="35"/>
      <c r="L49" s="78">
        <v>49</v>
      </c>
      <c r="M49" s="78"/>
      <c r="N49" s="73"/>
      <c r="O49" s="80" t="s">
        <v>436</v>
      </c>
      <c r="P49" s="80">
        <v>30</v>
      </c>
      <c r="Q49" s="80">
        <v>2</v>
      </c>
    </row>
    <row r="50" spans="1:17" ht="15">
      <c r="A50" s="65" t="s">
        <v>219</v>
      </c>
      <c r="B50" s="65" t="s">
        <v>218</v>
      </c>
      <c r="C50" s="66"/>
      <c r="D50" s="67"/>
      <c r="E50" s="68"/>
      <c r="F50" s="69"/>
      <c r="G50" s="66"/>
      <c r="H50" s="70"/>
      <c r="I50" s="71"/>
      <c r="J50" s="71"/>
      <c r="K50" s="35"/>
      <c r="L50" s="78">
        <v>50</v>
      </c>
      <c r="M50" s="78"/>
      <c r="N50" s="73"/>
      <c r="O50" s="80" t="s">
        <v>437</v>
      </c>
      <c r="P50" s="80">
        <v>30</v>
      </c>
      <c r="Q50" s="80">
        <v>2</v>
      </c>
    </row>
    <row r="51" spans="1:17" ht="15">
      <c r="A51" s="65" t="s">
        <v>219</v>
      </c>
      <c r="B51" s="65" t="s">
        <v>220</v>
      </c>
      <c r="C51" s="66"/>
      <c r="D51" s="67"/>
      <c r="E51" s="68"/>
      <c r="F51" s="69"/>
      <c r="G51" s="66"/>
      <c r="H51" s="70"/>
      <c r="I51" s="71"/>
      <c r="J51" s="71"/>
      <c r="K51" s="35"/>
      <c r="L51" s="78">
        <v>51</v>
      </c>
      <c r="M51" s="78"/>
      <c r="N51" s="73"/>
      <c r="O51" s="80" t="s">
        <v>438</v>
      </c>
      <c r="P51" s="80">
        <v>33</v>
      </c>
      <c r="Q51" s="80">
        <v>1</v>
      </c>
    </row>
    <row r="52" spans="1:17" ht="15">
      <c r="A52" s="65" t="s">
        <v>220</v>
      </c>
      <c r="B52" s="65" t="s">
        <v>219</v>
      </c>
      <c r="C52" s="66"/>
      <c r="D52" s="67"/>
      <c r="E52" s="68"/>
      <c r="F52" s="69"/>
      <c r="G52" s="66"/>
      <c r="H52" s="70"/>
      <c r="I52" s="71"/>
      <c r="J52" s="71"/>
      <c r="K52" s="35"/>
      <c r="L52" s="78">
        <v>52</v>
      </c>
      <c r="M52" s="78"/>
      <c r="N52" s="73"/>
      <c r="O52" s="80" t="s">
        <v>439</v>
      </c>
      <c r="P52" s="80">
        <v>33</v>
      </c>
      <c r="Q52" s="80">
        <v>2</v>
      </c>
    </row>
    <row r="53" spans="1:17" ht="15">
      <c r="A53" s="65" t="s">
        <v>221</v>
      </c>
      <c r="B53" s="65" t="s">
        <v>223</v>
      </c>
      <c r="C53" s="66"/>
      <c r="D53" s="67"/>
      <c r="E53" s="68"/>
      <c r="F53" s="69"/>
      <c r="G53" s="66"/>
      <c r="H53" s="70"/>
      <c r="I53" s="71"/>
      <c r="J53" s="71"/>
      <c r="K53" s="35"/>
      <c r="L53" s="78">
        <v>53</v>
      </c>
      <c r="M53" s="78"/>
      <c r="N53" s="73"/>
      <c r="O53" s="80" t="s">
        <v>440</v>
      </c>
      <c r="P53" s="80">
        <v>3</v>
      </c>
      <c r="Q53" s="80">
        <v>2</v>
      </c>
    </row>
    <row r="54" spans="1:17" ht="15">
      <c r="A54" s="65" t="s">
        <v>221</v>
      </c>
      <c r="B54" s="65" t="s">
        <v>222</v>
      </c>
      <c r="C54" s="66"/>
      <c r="D54" s="67"/>
      <c r="E54" s="68"/>
      <c r="F54" s="69"/>
      <c r="G54" s="66"/>
      <c r="H54" s="70"/>
      <c r="I54" s="71"/>
      <c r="J54" s="71"/>
      <c r="K54" s="35"/>
      <c r="L54" s="78">
        <v>54</v>
      </c>
      <c r="M54" s="78"/>
      <c r="N54" s="73"/>
      <c r="O54" s="80" t="s">
        <v>441</v>
      </c>
      <c r="P54" s="80">
        <v>6</v>
      </c>
      <c r="Q54" s="80">
        <v>1</v>
      </c>
    </row>
    <row r="55" spans="1:17" ht="15">
      <c r="A55" s="65" t="s">
        <v>222</v>
      </c>
      <c r="B55" s="65" t="s">
        <v>221</v>
      </c>
      <c r="C55" s="66"/>
      <c r="D55" s="67"/>
      <c r="E55" s="68"/>
      <c r="F55" s="69"/>
      <c r="G55" s="66"/>
      <c r="H55" s="70"/>
      <c r="I55" s="71"/>
      <c r="J55" s="71"/>
      <c r="K55" s="35"/>
      <c r="L55" s="78">
        <v>55</v>
      </c>
      <c r="M55" s="78"/>
      <c r="N55" s="73"/>
      <c r="O55" s="80" t="s">
        <v>442</v>
      </c>
      <c r="P55" s="80">
        <v>6</v>
      </c>
      <c r="Q55" s="80">
        <v>3</v>
      </c>
    </row>
    <row r="56" spans="1:17" ht="15">
      <c r="A56" s="65" t="s">
        <v>223</v>
      </c>
      <c r="B56" s="65" t="s">
        <v>221</v>
      </c>
      <c r="C56" s="66"/>
      <c r="D56" s="67"/>
      <c r="E56" s="68"/>
      <c r="F56" s="69"/>
      <c r="G56" s="66"/>
      <c r="H56" s="70"/>
      <c r="I56" s="71"/>
      <c r="J56" s="71"/>
      <c r="K56" s="35"/>
      <c r="L56" s="78">
        <v>56</v>
      </c>
      <c r="M56" s="78"/>
      <c r="N56" s="73"/>
      <c r="O56" s="80" t="s">
        <v>443</v>
      </c>
      <c r="P56" s="80">
        <v>3</v>
      </c>
      <c r="Q56" s="80">
        <v>2</v>
      </c>
    </row>
    <row r="57" spans="1:17" ht="15">
      <c r="A57" s="65" t="s">
        <v>181</v>
      </c>
      <c r="B57" s="65" t="s">
        <v>222</v>
      </c>
      <c r="C57" s="66"/>
      <c r="D57" s="67"/>
      <c r="E57" s="68"/>
      <c r="F57" s="69"/>
      <c r="G57" s="66"/>
      <c r="H57" s="70"/>
      <c r="I57" s="71"/>
      <c r="J57" s="71"/>
      <c r="K57" s="35"/>
      <c r="L57" s="78">
        <v>57</v>
      </c>
      <c r="M57" s="78"/>
      <c r="N57" s="73"/>
      <c r="O57" s="80" t="s">
        <v>444</v>
      </c>
      <c r="P57" s="80">
        <v>3</v>
      </c>
      <c r="Q57" s="80">
        <v>1</v>
      </c>
    </row>
    <row r="58" spans="1:17" ht="15">
      <c r="A58" s="65" t="s">
        <v>224</v>
      </c>
      <c r="B58" s="65" t="s">
        <v>222</v>
      </c>
      <c r="C58" s="66"/>
      <c r="D58" s="67"/>
      <c r="E58" s="68"/>
      <c r="F58" s="69"/>
      <c r="G58" s="66"/>
      <c r="H58" s="70"/>
      <c r="I58" s="71"/>
      <c r="J58" s="71"/>
      <c r="K58" s="35"/>
      <c r="L58" s="78">
        <v>58</v>
      </c>
      <c r="M58" s="78"/>
      <c r="N58" s="73"/>
      <c r="O58" s="80" t="s">
        <v>445</v>
      </c>
      <c r="P58" s="80">
        <v>15</v>
      </c>
      <c r="Q58" s="80">
        <v>2</v>
      </c>
    </row>
    <row r="59" spans="1:17" ht="15">
      <c r="A59" s="65" t="s">
        <v>222</v>
      </c>
      <c r="B59" s="65" t="s">
        <v>181</v>
      </c>
      <c r="C59" s="66"/>
      <c r="D59" s="67"/>
      <c r="E59" s="68"/>
      <c r="F59" s="69"/>
      <c r="G59" s="66"/>
      <c r="H59" s="70"/>
      <c r="I59" s="71"/>
      <c r="J59" s="71"/>
      <c r="K59" s="35"/>
      <c r="L59" s="78">
        <v>59</v>
      </c>
      <c r="M59" s="78"/>
      <c r="N59" s="73"/>
      <c r="O59" s="80" t="s">
        <v>446</v>
      </c>
      <c r="P59" s="80">
        <v>3</v>
      </c>
      <c r="Q59" s="80">
        <v>4</v>
      </c>
    </row>
    <row r="60" spans="1:17" ht="15">
      <c r="A60" s="65" t="s">
        <v>222</v>
      </c>
      <c r="B60" s="65" t="s">
        <v>223</v>
      </c>
      <c r="C60" s="66"/>
      <c r="D60" s="67"/>
      <c r="E60" s="68"/>
      <c r="F60" s="69"/>
      <c r="G60" s="66"/>
      <c r="H60" s="70"/>
      <c r="I60" s="71"/>
      <c r="J60" s="71"/>
      <c r="K60" s="35"/>
      <c r="L60" s="78">
        <v>60</v>
      </c>
      <c r="M60" s="78"/>
      <c r="N60" s="73"/>
      <c r="O60" s="80" t="s">
        <v>447</v>
      </c>
      <c r="P60" s="80">
        <v>6</v>
      </c>
      <c r="Q60" s="80">
        <v>3</v>
      </c>
    </row>
    <row r="61" spans="1:17" ht="15">
      <c r="A61" s="65" t="s">
        <v>222</v>
      </c>
      <c r="B61" s="65" t="s">
        <v>224</v>
      </c>
      <c r="C61" s="66"/>
      <c r="D61" s="67"/>
      <c r="E61" s="68"/>
      <c r="F61" s="69"/>
      <c r="G61" s="66"/>
      <c r="H61" s="70"/>
      <c r="I61" s="71"/>
      <c r="J61" s="71"/>
      <c r="K61" s="35"/>
      <c r="L61" s="78">
        <v>61</v>
      </c>
      <c r="M61" s="78"/>
      <c r="N61" s="73"/>
      <c r="O61" s="80" t="s">
        <v>448</v>
      </c>
      <c r="P61" s="80">
        <v>15</v>
      </c>
      <c r="Q61" s="80">
        <v>1</v>
      </c>
    </row>
    <row r="62" spans="1:17" ht="15">
      <c r="A62" s="65" t="s">
        <v>223</v>
      </c>
      <c r="B62" s="65" t="s">
        <v>222</v>
      </c>
      <c r="C62" s="66"/>
      <c r="D62" s="67"/>
      <c r="E62" s="68"/>
      <c r="F62" s="69"/>
      <c r="G62" s="66"/>
      <c r="H62" s="70"/>
      <c r="I62" s="71"/>
      <c r="J62" s="71"/>
      <c r="K62" s="35"/>
      <c r="L62" s="78">
        <v>62</v>
      </c>
      <c r="M62" s="78"/>
      <c r="N62" s="73"/>
      <c r="O62" s="80" t="s">
        <v>449</v>
      </c>
      <c r="P62" s="80">
        <v>6</v>
      </c>
      <c r="Q62" s="80">
        <v>1</v>
      </c>
    </row>
    <row r="63" spans="1:17" ht="15">
      <c r="A63" s="65" t="s">
        <v>225</v>
      </c>
      <c r="B63" s="65" t="s">
        <v>226</v>
      </c>
      <c r="C63" s="66"/>
      <c r="D63" s="67"/>
      <c r="E63" s="68"/>
      <c r="F63" s="69"/>
      <c r="G63" s="66"/>
      <c r="H63" s="70"/>
      <c r="I63" s="71"/>
      <c r="J63" s="71"/>
      <c r="K63" s="35"/>
      <c r="L63" s="78">
        <v>63</v>
      </c>
      <c r="M63" s="78"/>
      <c r="N63" s="73"/>
      <c r="O63" s="80" t="s">
        <v>450</v>
      </c>
      <c r="P63" s="80">
        <v>3</v>
      </c>
      <c r="Q63" s="80">
        <v>1</v>
      </c>
    </row>
    <row r="64" spans="1:17" ht="15">
      <c r="A64" s="65" t="s">
        <v>226</v>
      </c>
      <c r="B64" s="65" t="s">
        <v>225</v>
      </c>
      <c r="C64" s="66"/>
      <c r="D64" s="67"/>
      <c r="E64" s="68"/>
      <c r="F64" s="69"/>
      <c r="G64" s="66"/>
      <c r="H64" s="70"/>
      <c r="I64" s="71"/>
      <c r="J64" s="71"/>
      <c r="K64" s="35"/>
      <c r="L64" s="78">
        <v>64</v>
      </c>
      <c r="M64" s="78"/>
      <c r="N64" s="73"/>
      <c r="O64" s="80" t="s">
        <v>451</v>
      </c>
      <c r="P64" s="80">
        <v>3</v>
      </c>
      <c r="Q64" s="80">
        <v>1</v>
      </c>
    </row>
    <row r="65" spans="1:17" ht="15">
      <c r="A65" s="65" t="s">
        <v>227</v>
      </c>
      <c r="B65" s="65" t="s">
        <v>228</v>
      </c>
      <c r="C65" s="66"/>
      <c r="D65" s="67"/>
      <c r="E65" s="68"/>
      <c r="F65" s="69"/>
      <c r="G65" s="66"/>
      <c r="H65" s="70"/>
      <c r="I65" s="71"/>
      <c r="J65" s="71"/>
      <c r="K65" s="35"/>
      <c r="L65" s="78">
        <v>65</v>
      </c>
      <c r="M65" s="78"/>
      <c r="N65" s="73"/>
      <c r="O65" s="80" t="s">
        <v>452</v>
      </c>
      <c r="P65" s="80">
        <v>30</v>
      </c>
      <c r="Q65" s="80">
        <v>2</v>
      </c>
    </row>
    <row r="66" spans="1:17" ht="15">
      <c r="A66" s="65" t="s">
        <v>228</v>
      </c>
      <c r="B66" s="65" t="s">
        <v>229</v>
      </c>
      <c r="C66" s="66"/>
      <c r="D66" s="67"/>
      <c r="E66" s="68"/>
      <c r="F66" s="69"/>
      <c r="G66" s="66"/>
      <c r="H66" s="70"/>
      <c r="I66" s="71"/>
      <c r="J66" s="71"/>
      <c r="K66" s="35"/>
      <c r="L66" s="78">
        <v>66</v>
      </c>
      <c r="M66" s="78"/>
      <c r="N66" s="73"/>
      <c r="O66" s="80" t="s">
        <v>453</v>
      </c>
      <c r="P66" s="80">
        <v>24</v>
      </c>
      <c r="Q66" s="80">
        <v>2</v>
      </c>
    </row>
    <row r="67" spans="1:17" ht="15">
      <c r="A67" s="65" t="s">
        <v>228</v>
      </c>
      <c r="B67" s="65" t="s">
        <v>227</v>
      </c>
      <c r="C67" s="66"/>
      <c r="D67" s="67"/>
      <c r="E67" s="68"/>
      <c r="F67" s="69"/>
      <c r="G67" s="66"/>
      <c r="H67" s="70"/>
      <c r="I67" s="71"/>
      <c r="J67" s="71"/>
      <c r="K67" s="35"/>
      <c r="L67" s="78">
        <v>67</v>
      </c>
      <c r="M67" s="78"/>
      <c r="N67" s="73"/>
      <c r="O67" s="80" t="s">
        <v>454</v>
      </c>
      <c r="P67" s="80">
        <v>30</v>
      </c>
      <c r="Q67" s="80">
        <v>1</v>
      </c>
    </row>
    <row r="68" spans="1:17" ht="15">
      <c r="A68" s="65" t="s">
        <v>229</v>
      </c>
      <c r="B68" s="65" t="s">
        <v>228</v>
      </c>
      <c r="C68" s="66"/>
      <c r="D68" s="67"/>
      <c r="E68" s="68"/>
      <c r="F68" s="69"/>
      <c r="G68" s="66"/>
      <c r="H68" s="70"/>
      <c r="I68" s="71"/>
      <c r="J68" s="71"/>
      <c r="K68" s="35"/>
      <c r="L68" s="78">
        <v>68</v>
      </c>
      <c r="M68" s="78"/>
      <c r="N68" s="73"/>
      <c r="O68" s="80" t="s">
        <v>455</v>
      </c>
      <c r="P68" s="80">
        <v>24</v>
      </c>
      <c r="Q68" s="80">
        <v>2</v>
      </c>
    </row>
    <row r="69" spans="1:17" ht="15">
      <c r="A69" s="65" t="s">
        <v>227</v>
      </c>
      <c r="B69" s="65" t="s">
        <v>229</v>
      </c>
      <c r="C69" s="66"/>
      <c r="D69" s="67"/>
      <c r="E69" s="68"/>
      <c r="F69" s="69"/>
      <c r="G69" s="66"/>
      <c r="H69" s="70"/>
      <c r="I69" s="71"/>
      <c r="J69" s="71"/>
      <c r="K69" s="35"/>
      <c r="L69" s="78">
        <v>69</v>
      </c>
      <c r="M69" s="78"/>
      <c r="N69" s="73"/>
      <c r="O69" s="80" t="s">
        <v>456</v>
      </c>
      <c r="P69" s="80">
        <v>36</v>
      </c>
      <c r="Q69" s="80">
        <v>1</v>
      </c>
    </row>
    <row r="70" spans="1:17" ht="15">
      <c r="A70" s="65" t="s">
        <v>229</v>
      </c>
      <c r="B70" s="65" t="s">
        <v>227</v>
      </c>
      <c r="C70" s="66"/>
      <c r="D70" s="67"/>
      <c r="E70" s="68"/>
      <c r="F70" s="69"/>
      <c r="G70" s="66"/>
      <c r="H70" s="70"/>
      <c r="I70" s="71"/>
      <c r="J70" s="71"/>
      <c r="K70" s="35"/>
      <c r="L70" s="78">
        <v>70</v>
      </c>
      <c r="M70" s="78"/>
      <c r="N70" s="73"/>
      <c r="O70" s="80" t="s">
        <v>457</v>
      </c>
      <c r="P70" s="80">
        <v>36</v>
      </c>
      <c r="Q70" s="80">
        <v>1</v>
      </c>
    </row>
    <row r="71" spans="1:17" ht="15">
      <c r="A71" s="65" t="s">
        <v>198</v>
      </c>
      <c r="B71" s="65" t="s">
        <v>230</v>
      </c>
      <c r="C71" s="66"/>
      <c r="D71" s="67"/>
      <c r="E71" s="68"/>
      <c r="F71" s="69"/>
      <c r="G71" s="66"/>
      <c r="H71" s="70"/>
      <c r="I71" s="71"/>
      <c r="J71" s="71"/>
      <c r="K71" s="35"/>
      <c r="L71" s="78">
        <v>71</v>
      </c>
      <c r="M71" s="78"/>
      <c r="N71" s="73"/>
      <c r="O71" s="80" t="s">
        <v>458</v>
      </c>
      <c r="P71" s="80">
        <v>3</v>
      </c>
      <c r="Q71" s="80">
        <v>2</v>
      </c>
    </row>
    <row r="72" spans="1:17" ht="15">
      <c r="A72" s="65" t="s">
        <v>230</v>
      </c>
      <c r="B72" s="65" t="s">
        <v>198</v>
      </c>
      <c r="C72" s="66"/>
      <c r="D72" s="67"/>
      <c r="E72" s="68"/>
      <c r="F72" s="69"/>
      <c r="G72" s="66"/>
      <c r="H72" s="70"/>
      <c r="I72" s="71"/>
      <c r="J72" s="71"/>
      <c r="K72" s="35"/>
      <c r="L72" s="78">
        <v>72</v>
      </c>
      <c r="M72" s="78"/>
      <c r="N72" s="73"/>
      <c r="O72" s="80" t="s">
        <v>459</v>
      </c>
      <c r="P72" s="80">
        <v>3</v>
      </c>
      <c r="Q72" s="80">
        <v>1</v>
      </c>
    </row>
    <row r="73" spans="1:17" ht="15">
      <c r="A73" s="65" t="s">
        <v>231</v>
      </c>
      <c r="B73" s="65" t="s">
        <v>232</v>
      </c>
      <c r="C73" s="66"/>
      <c r="D73" s="67"/>
      <c r="E73" s="68"/>
      <c r="F73" s="69"/>
      <c r="G73" s="66"/>
      <c r="H73" s="70"/>
      <c r="I73" s="71"/>
      <c r="J73" s="71"/>
      <c r="K73" s="35"/>
      <c r="L73" s="78">
        <v>73</v>
      </c>
      <c r="M73" s="78"/>
      <c r="N73" s="73"/>
      <c r="O73" s="80" t="s">
        <v>460</v>
      </c>
      <c r="P73" s="80">
        <v>3</v>
      </c>
      <c r="Q73" s="80">
        <v>1</v>
      </c>
    </row>
    <row r="74" spans="1:17" ht="15">
      <c r="A74" s="65" t="s">
        <v>231</v>
      </c>
      <c r="B74" s="65" t="s">
        <v>233</v>
      </c>
      <c r="C74" s="66"/>
      <c r="D74" s="67"/>
      <c r="E74" s="68"/>
      <c r="F74" s="69"/>
      <c r="G74" s="66"/>
      <c r="H74" s="70"/>
      <c r="I74" s="71"/>
      <c r="J74" s="71"/>
      <c r="K74" s="35"/>
      <c r="L74" s="78">
        <v>74</v>
      </c>
      <c r="M74" s="78"/>
      <c r="N74" s="73"/>
      <c r="O74" s="80" t="s">
        <v>461</v>
      </c>
      <c r="P74" s="80">
        <v>3</v>
      </c>
      <c r="Q74" s="80">
        <v>1</v>
      </c>
    </row>
    <row r="75" spans="1:17" ht="15">
      <c r="A75" s="65" t="s">
        <v>232</v>
      </c>
      <c r="B75" s="65" t="s">
        <v>231</v>
      </c>
      <c r="C75" s="66"/>
      <c r="D75" s="67"/>
      <c r="E75" s="68"/>
      <c r="F75" s="69"/>
      <c r="G75" s="66"/>
      <c r="H75" s="70"/>
      <c r="I75" s="71"/>
      <c r="J75" s="71"/>
      <c r="K75" s="35"/>
      <c r="L75" s="78">
        <v>75</v>
      </c>
      <c r="M75" s="78"/>
      <c r="N75" s="73"/>
      <c r="O75" s="80" t="s">
        <v>462</v>
      </c>
      <c r="P75" s="80">
        <v>3</v>
      </c>
      <c r="Q75" s="80">
        <v>2</v>
      </c>
    </row>
    <row r="76" spans="1:17" ht="15">
      <c r="A76" s="65" t="s">
        <v>233</v>
      </c>
      <c r="B76" s="65" t="s">
        <v>231</v>
      </c>
      <c r="C76" s="66"/>
      <c r="D76" s="67"/>
      <c r="E76" s="68"/>
      <c r="F76" s="69"/>
      <c r="G76" s="66"/>
      <c r="H76" s="70"/>
      <c r="I76" s="71"/>
      <c r="J76" s="71"/>
      <c r="K76" s="35"/>
      <c r="L76" s="78">
        <v>76</v>
      </c>
      <c r="M76" s="78"/>
      <c r="N76" s="73"/>
      <c r="O76" s="80" t="s">
        <v>463</v>
      </c>
      <c r="P76" s="80">
        <v>3</v>
      </c>
      <c r="Q76" s="80">
        <v>2</v>
      </c>
    </row>
    <row r="77" spans="1:17" ht="15">
      <c r="A77" s="65" t="s">
        <v>232</v>
      </c>
      <c r="B77" s="65" t="s">
        <v>233</v>
      </c>
      <c r="C77" s="66"/>
      <c r="D77" s="67"/>
      <c r="E77" s="68"/>
      <c r="F77" s="69"/>
      <c r="G77" s="66"/>
      <c r="H77" s="70"/>
      <c r="I77" s="71"/>
      <c r="J77" s="71"/>
      <c r="K77" s="35"/>
      <c r="L77" s="78">
        <v>77</v>
      </c>
      <c r="M77" s="78"/>
      <c r="N77" s="73"/>
      <c r="O77" s="80" t="s">
        <v>464</v>
      </c>
      <c r="P77" s="80">
        <v>27</v>
      </c>
      <c r="Q77" s="80">
        <v>1</v>
      </c>
    </row>
    <row r="78" spans="1:17" ht="15">
      <c r="A78" s="65" t="s">
        <v>233</v>
      </c>
      <c r="B78" s="65" t="s">
        <v>232</v>
      </c>
      <c r="C78" s="66"/>
      <c r="D78" s="67"/>
      <c r="E78" s="68"/>
      <c r="F78" s="69"/>
      <c r="G78" s="66"/>
      <c r="H78" s="70"/>
      <c r="I78" s="71"/>
      <c r="J78" s="71"/>
      <c r="K78" s="35"/>
      <c r="L78" s="78">
        <v>78</v>
      </c>
      <c r="M78" s="78"/>
      <c r="N78" s="73"/>
      <c r="O78" s="80" t="s">
        <v>465</v>
      </c>
      <c r="P78" s="80">
        <v>27</v>
      </c>
      <c r="Q78" s="80">
        <v>1</v>
      </c>
    </row>
    <row r="79" spans="1:17" ht="15">
      <c r="A79" s="65" t="s">
        <v>181</v>
      </c>
      <c r="B79" s="65" t="s">
        <v>234</v>
      </c>
      <c r="C79" s="66"/>
      <c r="D79" s="67"/>
      <c r="E79" s="68"/>
      <c r="F79" s="69"/>
      <c r="G79" s="66"/>
      <c r="H79" s="70"/>
      <c r="I79" s="71"/>
      <c r="J79" s="71"/>
      <c r="K79" s="35"/>
      <c r="L79" s="78">
        <v>79</v>
      </c>
      <c r="M79" s="78"/>
      <c r="N79" s="73"/>
      <c r="O79" s="80" t="s">
        <v>466</v>
      </c>
      <c r="P79" s="80">
        <v>3</v>
      </c>
      <c r="Q79" s="80">
        <v>1</v>
      </c>
    </row>
    <row r="80" spans="1:17" ht="15">
      <c r="A80" s="65" t="s">
        <v>234</v>
      </c>
      <c r="B80" s="65" t="s">
        <v>181</v>
      </c>
      <c r="C80" s="66"/>
      <c r="D80" s="67"/>
      <c r="E80" s="68"/>
      <c r="F80" s="69"/>
      <c r="G80" s="66"/>
      <c r="H80" s="70"/>
      <c r="I80" s="71"/>
      <c r="J80" s="71"/>
      <c r="K80" s="35"/>
      <c r="L80" s="78">
        <v>80</v>
      </c>
      <c r="M80" s="78"/>
      <c r="N80" s="73"/>
      <c r="O80" s="80" t="s">
        <v>467</v>
      </c>
      <c r="P80" s="80">
        <v>3</v>
      </c>
      <c r="Q80" s="80">
        <v>4</v>
      </c>
    </row>
    <row r="81" spans="1:17" ht="15">
      <c r="A81" s="65" t="s">
        <v>224</v>
      </c>
      <c r="B81" s="65" t="s">
        <v>234</v>
      </c>
      <c r="C81" s="66"/>
      <c r="D81" s="67"/>
      <c r="E81" s="68"/>
      <c r="F81" s="69"/>
      <c r="G81" s="66"/>
      <c r="H81" s="70"/>
      <c r="I81" s="71"/>
      <c r="J81" s="71"/>
      <c r="K81" s="35"/>
      <c r="L81" s="78">
        <v>81</v>
      </c>
      <c r="M81" s="78"/>
      <c r="N81" s="73"/>
      <c r="O81" s="80" t="s">
        <v>468</v>
      </c>
      <c r="P81" s="80">
        <v>18</v>
      </c>
      <c r="Q81" s="80">
        <v>1</v>
      </c>
    </row>
    <row r="82" spans="1:17" ht="15">
      <c r="A82" s="65" t="s">
        <v>234</v>
      </c>
      <c r="B82" s="65" t="s">
        <v>224</v>
      </c>
      <c r="C82" s="66"/>
      <c r="D82" s="67"/>
      <c r="E82" s="68"/>
      <c r="F82" s="69"/>
      <c r="G82" s="66"/>
      <c r="H82" s="70"/>
      <c r="I82" s="71"/>
      <c r="J82" s="71"/>
      <c r="K82" s="35"/>
      <c r="L82" s="78">
        <v>82</v>
      </c>
      <c r="M82" s="78"/>
      <c r="N82" s="73"/>
      <c r="O82" s="80" t="s">
        <v>469</v>
      </c>
      <c r="P82" s="80">
        <v>18</v>
      </c>
      <c r="Q82" s="80">
        <v>1</v>
      </c>
    </row>
    <row r="83" spans="1:17" ht="15">
      <c r="A83" s="65" t="s">
        <v>234</v>
      </c>
      <c r="B83" s="65" t="s">
        <v>235</v>
      </c>
      <c r="C83" s="66"/>
      <c r="D83" s="67"/>
      <c r="E83" s="68"/>
      <c r="F83" s="69"/>
      <c r="G83" s="66"/>
      <c r="H83" s="70"/>
      <c r="I83" s="71"/>
      <c r="J83" s="71"/>
      <c r="K83" s="35"/>
      <c r="L83" s="78">
        <v>83</v>
      </c>
      <c r="M83" s="78"/>
      <c r="N83" s="73"/>
      <c r="O83" s="80" t="s">
        <v>470</v>
      </c>
      <c r="P83" s="80">
        <v>9</v>
      </c>
      <c r="Q83" s="80">
        <v>2</v>
      </c>
    </row>
    <row r="84" spans="1:17" ht="15">
      <c r="A84" s="65" t="s">
        <v>235</v>
      </c>
      <c r="B84" s="65" t="s">
        <v>236</v>
      </c>
      <c r="C84" s="66"/>
      <c r="D84" s="67"/>
      <c r="E84" s="68"/>
      <c r="F84" s="69"/>
      <c r="G84" s="66"/>
      <c r="H84" s="70"/>
      <c r="I84" s="71"/>
      <c r="J84" s="71"/>
      <c r="K84" s="35"/>
      <c r="L84" s="78">
        <v>84</v>
      </c>
      <c r="M84" s="78"/>
      <c r="N84" s="73"/>
      <c r="O84" s="80" t="s">
        <v>471</v>
      </c>
      <c r="P84" s="80">
        <v>6</v>
      </c>
      <c r="Q84" s="80">
        <v>2</v>
      </c>
    </row>
    <row r="85" spans="1:17" ht="15">
      <c r="A85" s="65" t="s">
        <v>235</v>
      </c>
      <c r="B85" s="65" t="s">
        <v>234</v>
      </c>
      <c r="C85" s="66"/>
      <c r="D85" s="67"/>
      <c r="E85" s="68"/>
      <c r="F85" s="69"/>
      <c r="G85" s="66"/>
      <c r="H85" s="70"/>
      <c r="I85" s="71"/>
      <c r="J85" s="71"/>
      <c r="K85" s="35"/>
      <c r="L85" s="78">
        <v>85</v>
      </c>
      <c r="M85" s="78"/>
      <c r="N85" s="73"/>
      <c r="O85" s="80" t="s">
        <v>472</v>
      </c>
      <c r="P85" s="80">
        <v>9</v>
      </c>
      <c r="Q85" s="80">
        <v>1</v>
      </c>
    </row>
    <row r="86" spans="1:17" ht="15">
      <c r="A86" s="65" t="s">
        <v>236</v>
      </c>
      <c r="B86" s="65" t="s">
        <v>235</v>
      </c>
      <c r="C86" s="66"/>
      <c r="D86" s="67"/>
      <c r="E86" s="68"/>
      <c r="F86" s="69"/>
      <c r="G86" s="66"/>
      <c r="H86" s="70"/>
      <c r="I86" s="71"/>
      <c r="J86" s="71"/>
      <c r="K86" s="35"/>
      <c r="L86" s="78">
        <v>86</v>
      </c>
      <c r="M86" s="78"/>
      <c r="N86" s="73"/>
      <c r="O86" s="80" t="s">
        <v>473</v>
      </c>
      <c r="P86" s="80">
        <v>6</v>
      </c>
      <c r="Q86" s="80">
        <v>2</v>
      </c>
    </row>
    <row r="87" spans="1:17" ht="15">
      <c r="A87" s="65" t="s">
        <v>234</v>
      </c>
      <c r="B87" s="65" t="s">
        <v>236</v>
      </c>
      <c r="C87" s="66"/>
      <c r="D87" s="67"/>
      <c r="E87" s="68"/>
      <c r="F87" s="69"/>
      <c r="G87" s="66"/>
      <c r="H87" s="70"/>
      <c r="I87" s="71"/>
      <c r="J87" s="71"/>
      <c r="K87" s="35"/>
      <c r="L87" s="78">
        <v>87</v>
      </c>
      <c r="M87" s="78"/>
      <c r="N87" s="73"/>
      <c r="O87" s="80" t="s">
        <v>474</v>
      </c>
      <c r="P87" s="80">
        <v>6</v>
      </c>
      <c r="Q87" s="80">
        <v>3</v>
      </c>
    </row>
    <row r="88" spans="1:17" ht="15">
      <c r="A88" s="65" t="s">
        <v>236</v>
      </c>
      <c r="B88" s="65" t="s">
        <v>234</v>
      </c>
      <c r="C88" s="66"/>
      <c r="D88" s="67"/>
      <c r="E88" s="68"/>
      <c r="F88" s="69"/>
      <c r="G88" s="66"/>
      <c r="H88" s="70"/>
      <c r="I88" s="71"/>
      <c r="J88" s="71"/>
      <c r="K88" s="35"/>
      <c r="L88" s="78">
        <v>88</v>
      </c>
      <c r="M88" s="78"/>
      <c r="N88" s="73"/>
      <c r="O88" s="80" t="s">
        <v>475</v>
      </c>
      <c r="P88" s="80">
        <v>6</v>
      </c>
      <c r="Q88" s="80">
        <v>2</v>
      </c>
    </row>
    <row r="89" spans="1:17" ht="15">
      <c r="A89" s="65" t="s">
        <v>237</v>
      </c>
      <c r="B89" s="65" t="s">
        <v>239</v>
      </c>
      <c r="C89" s="66"/>
      <c r="D89" s="67"/>
      <c r="E89" s="68"/>
      <c r="F89" s="69"/>
      <c r="G89" s="66"/>
      <c r="H89" s="70"/>
      <c r="I89" s="71"/>
      <c r="J89" s="71"/>
      <c r="K89" s="35"/>
      <c r="L89" s="78">
        <v>89</v>
      </c>
      <c r="M89" s="78"/>
      <c r="N89" s="73"/>
      <c r="O89" s="80" t="s">
        <v>476</v>
      </c>
      <c r="P89" s="80">
        <v>6</v>
      </c>
      <c r="Q89" s="80">
        <v>2</v>
      </c>
    </row>
    <row r="90" spans="1:17" ht="15">
      <c r="A90" s="65" t="s">
        <v>237</v>
      </c>
      <c r="B90" s="65" t="s">
        <v>240</v>
      </c>
      <c r="C90" s="66"/>
      <c r="D90" s="67"/>
      <c r="E90" s="68"/>
      <c r="F90" s="69"/>
      <c r="G90" s="66"/>
      <c r="H90" s="70"/>
      <c r="I90" s="71"/>
      <c r="J90" s="71"/>
      <c r="K90" s="35"/>
      <c r="L90" s="78">
        <v>90</v>
      </c>
      <c r="M90" s="78"/>
      <c r="N90" s="73"/>
      <c r="O90" s="80" t="s">
        <v>477</v>
      </c>
      <c r="P90" s="80">
        <v>9</v>
      </c>
      <c r="Q90" s="80">
        <v>1</v>
      </c>
    </row>
    <row r="91" spans="1:17" ht="15">
      <c r="A91" s="65" t="s">
        <v>237</v>
      </c>
      <c r="B91" s="65" t="s">
        <v>238</v>
      </c>
      <c r="C91" s="66"/>
      <c r="D91" s="67"/>
      <c r="E91" s="68"/>
      <c r="F91" s="69"/>
      <c r="G91" s="66"/>
      <c r="H91" s="70"/>
      <c r="I91" s="71"/>
      <c r="J91" s="71"/>
      <c r="K91" s="35"/>
      <c r="L91" s="78">
        <v>91</v>
      </c>
      <c r="M91" s="78"/>
      <c r="N91" s="73"/>
      <c r="O91" s="80" t="s">
        <v>478</v>
      </c>
      <c r="P91" s="80">
        <v>9</v>
      </c>
      <c r="Q91" s="80">
        <v>1</v>
      </c>
    </row>
    <row r="92" spans="1:17" ht="15">
      <c r="A92" s="65" t="s">
        <v>238</v>
      </c>
      <c r="B92" s="65" t="s">
        <v>237</v>
      </c>
      <c r="C92" s="66"/>
      <c r="D92" s="67"/>
      <c r="E92" s="68"/>
      <c r="F92" s="69"/>
      <c r="G92" s="66"/>
      <c r="H92" s="70"/>
      <c r="I92" s="71"/>
      <c r="J92" s="71"/>
      <c r="K92" s="35"/>
      <c r="L92" s="78">
        <v>92</v>
      </c>
      <c r="M92" s="78"/>
      <c r="N92" s="73"/>
      <c r="O92" s="80" t="s">
        <v>479</v>
      </c>
      <c r="P92" s="80">
        <v>9</v>
      </c>
      <c r="Q92" s="80">
        <v>3</v>
      </c>
    </row>
    <row r="93" spans="1:17" ht="15">
      <c r="A93" s="65" t="s">
        <v>239</v>
      </c>
      <c r="B93" s="65" t="s">
        <v>237</v>
      </c>
      <c r="C93" s="66"/>
      <c r="D93" s="67"/>
      <c r="E93" s="68"/>
      <c r="F93" s="69"/>
      <c r="G93" s="66"/>
      <c r="H93" s="70"/>
      <c r="I93" s="71"/>
      <c r="J93" s="71"/>
      <c r="K93" s="35"/>
      <c r="L93" s="78">
        <v>93</v>
      </c>
      <c r="M93" s="78"/>
      <c r="N93" s="73"/>
      <c r="O93" s="80" t="s">
        <v>480</v>
      </c>
      <c r="P93" s="80">
        <v>6</v>
      </c>
      <c r="Q93" s="80">
        <v>3</v>
      </c>
    </row>
    <row r="94" spans="1:17" ht="15">
      <c r="A94" s="65" t="s">
        <v>240</v>
      </c>
      <c r="B94" s="65" t="s">
        <v>237</v>
      </c>
      <c r="C94" s="66"/>
      <c r="D94" s="67"/>
      <c r="E94" s="68"/>
      <c r="F94" s="69"/>
      <c r="G94" s="66"/>
      <c r="H94" s="70"/>
      <c r="I94" s="71"/>
      <c r="J94" s="71"/>
      <c r="K94" s="35"/>
      <c r="L94" s="78">
        <v>94</v>
      </c>
      <c r="M94" s="78"/>
      <c r="N94" s="73"/>
      <c r="O94" s="80" t="s">
        <v>481</v>
      </c>
      <c r="P94" s="80">
        <v>9</v>
      </c>
      <c r="Q94" s="80">
        <v>3</v>
      </c>
    </row>
    <row r="95" spans="1:17" ht="15">
      <c r="A95" s="65" t="s">
        <v>238</v>
      </c>
      <c r="B95" s="65" t="s">
        <v>240</v>
      </c>
      <c r="C95" s="66"/>
      <c r="D95" s="67"/>
      <c r="E95" s="68"/>
      <c r="F95" s="69"/>
      <c r="G95" s="66"/>
      <c r="H95" s="70"/>
      <c r="I95" s="71"/>
      <c r="J95" s="71"/>
      <c r="K95" s="35"/>
      <c r="L95" s="78">
        <v>95</v>
      </c>
      <c r="M95" s="78"/>
      <c r="N95" s="73"/>
      <c r="O95" s="80" t="s">
        <v>482</v>
      </c>
      <c r="P95" s="80">
        <v>63</v>
      </c>
      <c r="Q95" s="80">
        <v>2</v>
      </c>
    </row>
    <row r="96" spans="1:17" ht="15">
      <c r="A96" s="65" t="s">
        <v>238</v>
      </c>
      <c r="B96" s="65" t="s">
        <v>239</v>
      </c>
      <c r="C96" s="66"/>
      <c r="D96" s="67"/>
      <c r="E96" s="68"/>
      <c r="F96" s="69"/>
      <c r="G96" s="66"/>
      <c r="H96" s="70"/>
      <c r="I96" s="71"/>
      <c r="J96" s="71"/>
      <c r="K96" s="35"/>
      <c r="L96" s="78">
        <v>96</v>
      </c>
      <c r="M96" s="78"/>
      <c r="N96" s="73"/>
      <c r="O96" s="80" t="s">
        <v>483</v>
      </c>
      <c r="P96" s="80">
        <v>69</v>
      </c>
      <c r="Q96" s="80">
        <v>1</v>
      </c>
    </row>
    <row r="97" spans="1:17" ht="15">
      <c r="A97" s="65" t="s">
        <v>239</v>
      </c>
      <c r="B97" s="65" t="s">
        <v>238</v>
      </c>
      <c r="C97" s="66"/>
      <c r="D97" s="67"/>
      <c r="E97" s="68"/>
      <c r="F97" s="69"/>
      <c r="G97" s="66"/>
      <c r="H97" s="70"/>
      <c r="I97" s="71"/>
      <c r="J97" s="71"/>
      <c r="K97" s="35"/>
      <c r="L97" s="78">
        <v>97</v>
      </c>
      <c r="M97" s="78"/>
      <c r="N97" s="73"/>
      <c r="O97" s="80" t="s">
        <v>484</v>
      </c>
      <c r="P97" s="80">
        <v>69</v>
      </c>
      <c r="Q97" s="80">
        <v>2</v>
      </c>
    </row>
    <row r="98" spans="1:17" ht="15">
      <c r="A98" s="65" t="s">
        <v>240</v>
      </c>
      <c r="B98" s="65" t="s">
        <v>238</v>
      </c>
      <c r="C98" s="66"/>
      <c r="D98" s="67"/>
      <c r="E98" s="68"/>
      <c r="F98" s="69"/>
      <c r="G98" s="66"/>
      <c r="H98" s="70"/>
      <c r="I98" s="71"/>
      <c r="J98" s="71"/>
      <c r="K98" s="35"/>
      <c r="L98" s="78">
        <v>98</v>
      </c>
      <c r="M98" s="78"/>
      <c r="N98" s="73"/>
      <c r="O98" s="80" t="s">
        <v>485</v>
      </c>
      <c r="P98" s="80">
        <v>63</v>
      </c>
      <c r="Q98" s="80">
        <v>2</v>
      </c>
    </row>
    <row r="99" spans="1:17" ht="15">
      <c r="A99" s="65" t="s">
        <v>239</v>
      </c>
      <c r="B99" s="65" t="s">
        <v>240</v>
      </c>
      <c r="C99" s="66"/>
      <c r="D99" s="67"/>
      <c r="E99" s="68"/>
      <c r="F99" s="69"/>
      <c r="G99" s="66"/>
      <c r="H99" s="70"/>
      <c r="I99" s="71"/>
      <c r="J99" s="71"/>
      <c r="K99" s="35"/>
      <c r="L99" s="78">
        <v>99</v>
      </c>
      <c r="M99" s="78"/>
      <c r="N99" s="73"/>
      <c r="O99" s="80" t="s">
        <v>486</v>
      </c>
      <c r="P99" s="80">
        <v>72</v>
      </c>
      <c r="Q99" s="80">
        <v>1</v>
      </c>
    </row>
    <row r="100" spans="1:17" ht="15">
      <c r="A100" s="65" t="s">
        <v>240</v>
      </c>
      <c r="B100" s="65" t="s">
        <v>239</v>
      </c>
      <c r="C100" s="66"/>
      <c r="D100" s="67"/>
      <c r="E100" s="68"/>
      <c r="F100" s="69"/>
      <c r="G100" s="66"/>
      <c r="H100" s="70"/>
      <c r="I100" s="71"/>
      <c r="J100" s="71"/>
      <c r="K100" s="35"/>
      <c r="L100" s="78">
        <v>100</v>
      </c>
      <c r="M100" s="78"/>
      <c r="N100" s="73"/>
      <c r="O100" s="80" t="s">
        <v>487</v>
      </c>
      <c r="P100" s="80">
        <v>72</v>
      </c>
      <c r="Q100" s="80">
        <v>1</v>
      </c>
    </row>
    <row r="101" spans="1:17" ht="15">
      <c r="A101" s="65" t="s">
        <v>241</v>
      </c>
      <c r="B101" s="65" t="s">
        <v>242</v>
      </c>
      <c r="C101" s="66"/>
      <c r="D101" s="67"/>
      <c r="E101" s="68"/>
      <c r="F101" s="69"/>
      <c r="G101" s="66"/>
      <c r="H101" s="70"/>
      <c r="I101" s="71"/>
      <c r="J101" s="71"/>
      <c r="K101" s="35"/>
      <c r="L101" s="78">
        <v>101</v>
      </c>
      <c r="M101" s="78"/>
      <c r="N101" s="73"/>
      <c r="O101" s="80" t="s">
        <v>488</v>
      </c>
      <c r="P101" s="80">
        <v>24</v>
      </c>
      <c r="Q101" s="80">
        <v>3</v>
      </c>
    </row>
    <row r="102" spans="1:17" ht="15">
      <c r="A102" s="65" t="s">
        <v>242</v>
      </c>
      <c r="B102" s="65" t="s">
        <v>243</v>
      </c>
      <c r="C102" s="66"/>
      <c r="D102" s="67"/>
      <c r="E102" s="68"/>
      <c r="F102" s="69"/>
      <c r="G102" s="66"/>
      <c r="H102" s="70"/>
      <c r="I102" s="71"/>
      <c r="J102" s="71"/>
      <c r="K102" s="35"/>
      <c r="L102" s="78">
        <v>102</v>
      </c>
      <c r="M102" s="78"/>
      <c r="N102" s="73"/>
      <c r="O102" s="80" t="s">
        <v>489</v>
      </c>
      <c r="P102" s="80">
        <v>12</v>
      </c>
      <c r="Q102" s="80">
        <v>3</v>
      </c>
    </row>
    <row r="103" spans="1:17" ht="15">
      <c r="A103" s="65" t="s">
        <v>242</v>
      </c>
      <c r="B103" s="65" t="s">
        <v>244</v>
      </c>
      <c r="C103" s="66"/>
      <c r="D103" s="67"/>
      <c r="E103" s="68"/>
      <c r="F103" s="69"/>
      <c r="G103" s="66"/>
      <c r="H103" s="70"/>
      <c r="I103" s="71"/>
      <c r="J103" s="71"/>
      <c r="K103" s="35"/>
      <c r="L103" s="78">
        <v>103</v>
      </c>
      <c r="M103" s="78"/>
      <c r="N103" s="73"/>
      <c r="O103" s="80" t="s">
        <v>490</v>
      </c>
      <c r="P103" s="80">
        <v>18</v>
      </c>
      <c r="Q103" s="80">
        <v>2</v>
      </c>
    </row>
    <row r="104" spans="1:17" ht="15">
      <c r="A104" s="65" t="s">
        <v>242</v>
      </c>
      <c r="B104" s="65" t="s">
        <v>241</v>
      </c>
      <c r="C104" s="66"/>
      <c r="D104" s="67"/>
      <c r="E104" s="68"/>
      <c r="F104" s="69"/>
      <c r="G104" s="66"/>
      <c r="H104" s="70"/>
      <c r="I104" s="71"/>
      <c r="J104" s="71"/>
      <c r="K104" s="35"/>
      <c r="L104" s="78">
        <v>104</v>
      </c>
      <c r="M104" s="78"/>
      <c r="N104" s="73"/>
      <c r="O104" s="80" t="s">
        <v>491</v>
      </c>
      <c r="P104" s="80">
        <v>24</v>
      </c>
      <c r="Q104" s="80">
        <v>1</v>
      </c>
    </row>
    <row r="105" spans="1:17" ht="15">
      <c r="A105" s="65" t="s">
        <v>243</v>
      </c>
      <c r="B105" s="65" t="s">
        <v>242</v>
      </c>
      <c r="C105" s="66"/>
      <c r="D105" s="67"/>
      <c r="E105" s="68"/>
      <c r="F105" s="69"/>
      <c r="G105" s="66"/>
      <c r="H105" s="70"/>
      <c r="I105" s="71"/>
      <c r="J105" s="71"/>
      <c r="K105" s="35"/>
      <c r="L105" s="78">
        <v>105</v>
      </c>
      <c r="M105" s="78"/>
      <c r="N105" s="73"/>
      <c r="O105" s="80" t="s">
        <v>492</v>
      </c>
      <c r="P105" s="80">
        <v>12</v>
      </c>
      <c r="Q105" s="80">
        <v>3</v>
      </c>
    </row>
    <row r="106" spans="1:17" ht="15">
      <c r="A106" s="65" t="s">
        <v>244</v>
      </c>
      <c r="B106" s="65" t="s">
        <v>242</v>
      </c>
      <c r="C106" s="66"/>
      <c r="D106" s="67"/>
      <c r="E106" s="68"/>
      <c r="F106" s="69"/>
      <c r="G106" s="66"/>
      <c r="H106" s="70"/>
      <c r="I106" s="71"/>
      <c r="J106" s="71"/>
      <c r="K106" s="35"/>
      <c r="L106" s="78">
        <v>106</v>
      </c>
      <c r="M106" s="78"/>
      <c r="N106" s="73"/>
      <c r="O106" s="80" t="s">
        <v>493</v>
      </c>
      <c r="P106" s="80">
        <v>18</v>
      </c>
      <c r="Q106" s="80">
        <v>3</v>
      </c>
    </row>
    <row r="107" spans="1:17" ht="15">
      <c r="A107" s="65" t="s">
        <v>241</v>
      </c>
      <c r="B107" s="65" t="s">
        <v>243</v>
      </c>
      <c r="C107" s="66"/>
      <c r="D107" s="67"/>
      <c r="E107" s="68"/>
      <c r="F107" s="69"/>
      <c r="G107" s="66"/>
      <c r="H107" s="70"/>
      <c r="I107" s="71"/>
      <c r="J107" s="71"/>
      <c r="K107" s="35"/>
      <c r="L107" s="78">
        <v>107</v>
      </c>
      <c r="M107" s="78"/>
      <c r="N107" s="73"/>
      <c r="O107" s="80" t="s">
        <v>494</v>
      </c>
      <c r="P107" s="80">
        <v>36</v>
      </c>
      <c r="Q107" s="80">
        <v>1</v>
      </c>
    </row>
    <row r="108" spans="1:17" ht="15">
      <c r="A108" s="65" t="s">
        <v>243</v>
      </c>
      <c r="B108" s="65" t="s">
        <v>244</v>
      </c>
      <c r="C108" s="66"/>
      <c r="D108" s="67"/>
      <c r="E108" s="68"/>
      <c r="F108" s="69"/>
      <c r="G108" s="66"/>
      <c r="H108" s="70"/>
      <c r="I108" s="71"/>
      <c r="J108" s="71"/>
      <c r="K108" s="35"/>
      <c r="L108" s="78">
        <v>108</v>
      </c>
      <c r="M108" s="78"/>
      <c r="N108" s="73"/>
      <c r="O108" s="80" t="s">
        <v>495</v>
      </c>
      <c r="P108" s="80">
        <v>24</v>
      </c>
      <c r="Q108" s="80">
        <v>2</v>
      </c>
    </row>
    <row r="109" spans="1:17" ht="15">
      <c r="A109" s="65" t="s">
        <v>243</v>
      </c>
      <c r="B109" s="65" t="s">
        <v>241</v>
      </c>
      <c r="C109" s="66"/>
      <c r="D109" s="67"/>
      <c r="E109" s="68"/>
      <c r="F109" s="69"/>
      <c r="G109" s="66"/>
      <c r="H109" s="70"/>
      <c r="I109" s="71"/>
      <c r="J109" s="71"/>
      <c r="K109" s="35"/>
      <c r="L109" s="78">
        <v>109</v>
      </c>
      <c r="M109" s="78"/>
      <c r="N109" s="73"/>
      <c r="O109" s="80" t="s">
        <v>496</v>
      </c>
      <c r="P109" s="80">
        <v>36</v>
      </c>
      <c r="Q109" s="80">
        <v>1</v>
      </c>
    </row>
    <row r="110" spans="1:17" ht="15">
      <c r="A110" s="65" t="s">
        <v>244</v>
      </c>
      <c r="B110" s="65" t="s">
        <v>243</v>
      </c>
      <c r="C110" s="66"/>
      <c r="D110" s="67"/>
      <c r="E110" s="68"/>
      <c r="F110" s="69"/>
      <c r="G110" s="66"/>
      <c r="H110" s="70"/>
      <c r="I110" s="71"/>
      <c r="J110" s="71"/>
      <c r="K110" s="35"/>
      <c r="L110" s="78">
        <v>110</v>
      </c>
      <c r="M110" s="78"/>
      <c r="N110" s="73"/>
      <c r="O110" s="80" t="s">
        <v>497</v>
      </c>
      <c r="P110" s="80">
        <v>24</v>
      </c>
      <c r="Q110" s="80">
        <v>2</v>
      </c>
    </row>
    <row r="111" spans="1:17" ht="15">
      <c r="A111" s="65" t="s">
        <v>241</v>
      </c>
      <c r="B111" s="65" t="s">
        <v>244</v>
      </c>
      <c r="C111" s="66"/>
      <c r="D111" s="67"/>
      <c r="E111" s="68"/>
      <c r="F111" s="69"/>
      <c r="G111" s="66"/>
      <c r="H111" s="70"/>
      <c r="I111" s="71"/>
      <c r="J111" s="71"/>
      <c r="K111" s="35"/>
      <c r="L111" s="78">
        <v>111</v>
      </c>
      <c r="M111" s="78"/>
      <c r="N111" s="73"/>
      <c r="O111" s="80" t="s">
        <v>498</v>
      </c>
      <c r="P111" s="80">
        <v>30</v>
      </c>
      <c r="Q111" s="80">
        <v>2</v>
      </c>
    </row>
    <row r="112" spans="1:17" ht="15">
      <c r="A112" s="65" t="s">
        <v>244</v>
      </c>
      <c r="B112" s="65" t="s">
        <v>241</v>
      </c>
      <c r="C112" s="66"/>
      <c r="D112" s="67"/>
      <c r="E112" s="68"/>
      <c r="F112" s="69"/>
      <c r="G112" s="66"/>
      <c r="H112" s="70"/>
      <c r="I112" s="71"/>
      <c r="J112" s="71"/>
      <c r="K112" s="35"/>
      <c r="L112" s="78">
        <v>112</v>
      </c>
      <c r="M112" s="78"/>
      <c r="N112" s="73"/>
      <c r="O112" s="80" t="s">
        <v>499</v>
      </c>
      <c r="P112" s="80">
        <v>30</v>
      </c>
      <c r="Q112" s="80">
        <v>1</v>
      </c>
    </row>
    <row r="113" spans="1:17" ht="15">
      <c r="A113" s="65" t="s">
        <v>245</v>
      </c>
      <c r="B113" s="65" t="s">
        <v>247</v>
      </c>
      <c r="C113" s="66"/>
      <c r="D113" s="67"/>
      <c r="E113" s="68"/>
      <c r="F113" s="69"/>
      <c r="G113" s="66"/>
      <c r="H113" s="70"/>
      <c r="I113" s="71"/>
      <c r="J113" s="71"/>
      <c r="K113" s="35"/>
      <c r="L113" s="78">
        <v>113</v>
      </c>
      <c r="M113" s="78"/>
      <c r="N113" s="73"/>
      <c r="O113" s="80" t="s">
        <v>500</v>
      </c>
      <c r="P113" s="80">
        <v>3</v>
      </c>
      <c r="Q113" s="80">
        <v>1</v>
      </c>
    </row>
    <row r="114" spans="1:17" ht="15">
      <c r="A114" s="65" t="s">
        <v>245</v>
      </c>
      <c r="B114" s="65" t="s">
        <v>246</v>
      </c>
      <c r="C114" s="66"/>
      <c r="D114" s="67"/>
      <c r="E114" s="68"/>
      <c r="F114" s="69"/>
      <c r="G114" s="66"/>
      <c r="H114" s="70"/>
      <c r="I114" s="71"/>
      <c r="J114" s="71"/>
      <c r="K114" s="35"/>
      <c r="L114" s="78">
        <v>114</v>
      </c>
      <c r="M114" s="78"/>
      <c r="N114" s="73"/>
      <c r="O114" s="80" t="s">
        <v>501</v>
      </c>
      <c r="P114" s="80">
        <v>3</v>
      </c>
      <c r="Q114" s="80">
        <v>1</v>
      </c>
    </row>
    <row r="115" spans="1:17" ht="15">
      <c r="A115" s="65" t="s">
        <v>246</v>
      </c>
      <c r="B115" s="65" t="s">
        <v>245</v>
      </c>
      <c r="C115" s="66"/>
      <c r="D115" s="67"/>
      <c r="E115" s="68"/>
      <c r="F115" s="69"/>
      <c r="G115" s="66"/>
      <c r="H115" s="70"/>
      <c r="I115" s="71"/>
      <c r="J115" s="71"/>
      <c r="K115" s="35"/>
      <c r="L115" s="78">
        <v>115</v>
      </c>
      <c r="M115" s="78"/>
      <c r="N115" s="73"/>
      <c r="O115" s="80" t="s">
        <v>502</v>
      </c>
      <c r="P115" s="80">
        <v>3</v>
      </c>
      <c r="Q115" s="80">
        <v>2</v>
      </c>
    </row>
    <row r="116" spans="1:17" ht="15">
      <c r="A116" s="65" t="s">
        <v>247</v>
      </c>
      <c r="B116" s="65" t="s">
        <v>245</v>
      </c>
      <c r="C116" s="66"/>
      <c r="D116" s="67"/>
      <c r="E116" s="68"/>
      <c r="F116" s="69"/>
      <c r="G116" s="66"/>
      <c r="H116" s="70"/>
      <c r="I116" s="71"/>
      <c r="J116" s="71"/>
      <c r="K116" s="35"/>
      <c r="L116" s="78">
        <v>116</v>
      </c>
      <c r="M116" s="78"/>
      <c r="N116" s="73"/>
      <c r="O116" s="80" t="s">
        <v>503</v>
      </c>
      <c r="P116" s="80">
        <v>3</v>
      </c>
      <c r="Q116" s="80">
        <v>2</v>
      </c>
    </row>
    <row r="117" spans="1:17" ht="15">
      <c r="A117" s="65" t="s">
        <v>246</v>
      </c>
      <c r="B117" s="65" t="s">
        <v>247</v>
      </c>
      <c r="C117" s="66"/>
      <c r="D117" s="67"/>
      <c r="E117" s="68"/>
      <c r="F117" s="69"/>
      <c r="G117" s="66"/>
      <c r="H117" s="70"/>
      <c r="I117" s="71"/>
      <c r="J117" s="71"/>
      <c r="K117" s="35"/>
      <c r="L117" s="78">
        <v>117</v>
      </c>
      <c r="M117" s="78"/>
      <c r="N117" s="73"/>
      <c r="O117" s="80" t="s">
        <v>504</v>
      </c>
      <c r="P117" s="80">
        <v>9</v>
      </c>
      <c r="Q117" s="80">
        <v>1</v>
      </c>
    </row>
    <row r="118" spans="1:17" ht="15">
      <c r="A118" s="65" t="s">
        <v>247</v>
      </c>
      <c r="B118" s="65" t="s">
        <v>246</v>
      </c>
      <c r="C118" s="66"/>
      <c r="D118" s="67"/>
      <c r="E118" s="68"/>
      <c r="F118" s="69"/>
      <c r="G118" s="66"/>
      <c r="H118" s="70"/>
      <c r="I118" s="71"/>
      <c r="J118" s="71"/>
      <c r="K118" s="35"/>
      <c r="L118" s="78">
        <v>118</v>
      </c>
      <c r="M118" s="78"/>
      <c r="N118" s="73"/>
      <c r="O118" s="80" t="s">
        <v>505</v>
      </c>
      <c r="P118" s="80">
        <v>9</v>
      </c>
      <c r="Q118" s="80">
        <v>1</v>
      </c>
    </row>
    <row r="119" spans="1:17" ht="15">
      <c r="A119" s="65" t="s">
        <v>248</v>
      </c>
      <c r="B119" s="65" t="s">
        <v>249</v>
      </c>
      <c r="C119" s="66"/>
      <c r="D119" s="67"/>
      <c r="E119" s="68"/>
      <c r="F119" s="69"/>
      <c r="G119" s="66"/>
      <c r="H119" s="70"/>
      <c r="I119" s="71"/>
      <c r="J119" s="71"/>
      <c r="K119" s="35"/>
      <c r="L119" s="78">
        <v>119</v>
      </c>
      <c r="M119" s="78"/>
      <c r="N119" s="73"/>
      <c r="O119" s="80" t="s">
        <v>506</v>
      </c>
      <c r="P119" s="80">
        <v>3</v>
      </c>
      <c r="Q119" s="80">
        <v>1</v>
      </c>
    </row>
    <row r="120" spans="1:17" ht="15">
      <c r="A120" s="65" t="s">
        <v>249</v>
      </c>
      <c r="B120" s="65" t="s">
        <v>248</v>
      </c>
      <c r="C120" s="66"/>
      <c r="D120" s="67"/>
      <c r="E120" s="68"/>
      <c r="F120" s="69"/>
      <c r="G120" s="66"/>
      <c r="H120" s="70"/>
      <c r="I120" s="71"/>
      <c r="J120" s="71"/>
      <c r="K120" s="35"/>
      <c r="L120" s="78">
        <v>120</v>
      </c>
      <c r="M120" s="78"/>
      <c r="N120" s="73"/>
      <c r="O120" s="80" t="s">
        <v>507</v>
      </c>
      <c r="P120" s="80">
        <v>3</v>
      </c>
      <c r="Q120" s="80">
        <v>1</v>
      </c>
    </row>
    <row r="121" spans="1:17" ht="15">
      <c r="A121" s="65" t="s">
        <v>209</v>
      </c>
      <c r="B121" s="65" t="s">
        <v>249</v>
      </c>
      <c r="C121" s="66"/>
      <c r="D121" s="67"/>
      <c r="E121" s="68"/>
      <c r="F121" s="69"/>
      <c r="G121" s="66"/>
      <c r="H121" s="70"/>
      <c r="I121" s="71"/>
      <c r="J121" s="71"/>
      <c r="K121" s="35"/>
      <c r="L121" s="78">
        <v>121</v>
      </c>
      <c r="M121" s="78"/>
      <c r="N121" s="73"/>
      <c r="O121" s="80" t="s">
        <v>508</v>
      </c>
      <c r="P121" s="80">
        <v>3</v>
      </c>
      <c r="Q121" s="80">
        <v>2</v>
      </c>
    </row>
    <row r="122" spans="1:17" ht="15">
      <c r="A122" s="65" t="s">
        <v>249</v>
      </c>
      <c r="B122" s="65" t="s">
        <v>209</v>
      </c>
      <c r="C122" s="66"/>
      <c r="D122" s="67"/>
      <c r="E122" s="68"/>
      <c r="F122" s="69"/>
      <c r="G122" s="66"/>
      <c r="H122" s="70"/>
      <c r="I122" s="71"/>
      <c r="J122" s="71"/>
      <c r="K122" s="35"/>
      <c r="L122" s="78">
        <v>122</v>
      </c>
      <c r="M122" s="78"/>
      <c r="N122" s="73"/>
      <c r="O122" s="80" t="s">
        <v>509</v>
      </c>
      <c r="P122" s="80">
        <v>3</v>
      </c>
      <c r="Q122" s="80">
        <v>1</v>
      </c>
    </row>
    <row r="123" spans="1:17" ht="15">
      <c r="A123" s="65" t="s">
        <v>250</v>
      </c>
      <c r="B123" s="65" t="s">
        <v>251</v>
      </c>
      <c r="C123" s="66"/>
      <c r="D123" s="67"/>
      <c r="E123" s="68"/>
      <c r="F123" s="69"/>
      <c r="G123" s="66"/>
      <c r="H123" s="70"/>
      <c r="I123" s="71"/>
      <c r="J123" s="71"/>
      <c r="K123" s="35"/>
      <c r="L123" s="78">
        <v>123</v>
      </c>
      <c r="M123" s="78"/>
      <c r="N123" s="73"/>
      <c r="O123" s="80" t="s">
        <v>510</v>
      </c>
      <c r="P123" s="80">
        <v>6</v>
      </c>
      <c r="Q123" s="80">
        <v>1</v>
      </c>
    </row>
    <row r="124" spans="1:17" ht="15">
      <c r="A124" s="65" t="s">
        <v>251</v>
      </c>
      <c r="B124" s="65" t="s">
        <v>250</v>
      </c>
      <c r="C124" s="66"/>
      <c r="D124" s="67"/>
      <c r="E124" s="68"/>
      <c r="F124" s="69"/>
      <c r="G124" s="66"/>
      <c r="H124" s="70"/>
      <c r="I124" s="71"/>
      <c r="J124" s="71"/>
      <c r="K124" s="35"/>
      <c r="L124" s="78">
        <v>124</v>
      </c>
      <c r="M124" s="78"/>
      <c r="N124" s="73"/>
      <c r="O124" s="80" t="s">
        <v>511</v>
      </c>
      <c r="P124" s="80">
        <v>6</v>
      </c>
      <c r="Q124" s="80">
        <v>1</v>
      </c>
    </row>
    <row r="125" spans="1:17" ht="15">
      <c r="A125" s="65" t="s">
        <v>252</v>
      </c>
      <c r="B125" s="65" t="s">
        <v>206</v>
      </c>
      <c r="C125" s="66"/>
      <c r="D125" s="67"/>
      <c r="E125" s="68"/>
      <c r="F125" s="69"/>
      <c r="G125" s="66"/>
      <c r="H125" s="70"/>
      <c r="I125" s="71"/>
      <c r="J125" s="71"/>
      <c r="K125" s="35"/>
      <c r="L125" s="78">
        <v>125</v>
      </c>
      <c r="M125" s="78"/>
      <c r="N125" s="73"/>
      <c r="O125" s="80" t="s">
        <v>512</v>
      </c>
      <c r="P125" s="80">
        <v>3</v>
      </c>
      <c r="Q125" s="80">
        <v>1</v>
      </c>
    </row>
    <row r="126" spans="1:17" ht="15">
      <c r="A126" s="65" t="s">
        <v>252</v>
      </c>
      <c r="B126" s="65" t="s">
        <v>253</v>
      </c>
      <c r="C126" s="66"/>
      <c r="D126" s="67"/>
      <c r="E126" s="68"/>
      <c r="F126" s="69"/>
      <c r="G126" s="66"/>
      <c r="H126" s="70"/>
      <c r="I126" s="71"/>
      <c r="J126" s="71"/>
      <c r="K126" s="35"/>
      <c r="L126" s="78">
        <v>126</v>
      </c>
      <c r="M126" s="78"/>
      <c r="N126" s="73"/>
      <c r="O126" s="80" t="s">
        <v>513</v>
      </c>
      <c r="P126" s="80">
        <v>3</v>
      </c>
      <c r="Q126" s="80">
        <v>1</v>
      </c>
    </row>
    <row r="127" spans="1:17" ht="15">
      <c r="A127" s="65" t="s">
        <v>206</v>
      </c>
      <c r="B127" s="65" t="s">
        <v>252</v>
      </c>
      <c r="C127" s="66"/>
      <c r="D127" s="67"/>
      <c r="E127" s="68"/>
      <c r="F127" s="69"/>
      <c r="G127" s="66"/>
      <c r="H127" s="70"/>
      <c r="I127" s="71"/>
      <c r="J127" s="71"/>
      <c r="K127" s="35"/>
      <c r="L127" s="78">
        <v>127</v>
      </c>
      <c r="M127" s="78"/>
      <c r="N127" s="73"/>
      <c r="O127" s="80" t="s">
        <v>514</v>
      </c>
      <c r="P127" s="80">
        <v>3</v>
      </c>
      <c r="Q127" s="80">
        <v>3</v>
      </c>
    </row>
    <row r="128" spans="1:17" ht="15">
      <c r="A128" s="65" t="s">
        <v>253</v>
      </c>
      <c r="B128" s="65" t="s">
        <v>252</v>
      </c>
      <c r="C128" s="66"/>
      <c r="D128" s="67"/>
      <c r="E128" s="68"/>
      <c r="F128" s="69"/>
      <c r="G128" s="66"/>
      <c r="H128" s="70"/>
      <c r="I128" s="71"/>
      <c r="J128" s="71"/>
      <c r="K128" s="35"/>
      <c r="L128" s="78">
        <v>128</v>
      </c>
      <c r="M128" s="78"/>
      <c r="N128" s="73"/>
      <c r="O128" s="80" t="s">
        <v>515</v>
      </c>
      <c r="P128" s="80">
        <v>3</v>
      </c>
      <c r="Q128" s="80">
        <v>3</v>
      </c>
    </row>
    <row r="129" spans="1:17" ht="15">
      <c r="A129" s="65" t="s">
        <v>206</v>
      </c>
      <c r="B129" s="65" t="s">
        <v>253</v>
      </c>
      <c r="C129" s="66"/>
      <c r="D129" s="67"/>
      <c r="E129" s="68"/>
      <c r="F129" s="69"/>
      <c r="G129" s="66"/>
      <c r="H129" s="70"/>
      <c r="I129" s="71"/>
      <c r="J129" s="71"/>
      <c r="K129" s="35"/>
      <c r="L129" s="78">
        <v>129</v>
      </c>
      <c r="M129" s="78"/>
      <c r="N129" s="73"/>
      <c r="O129" s="80" t="s">
        <v>516</v>
      </c>
      <c r="P129" s="80">
        <v>6</v>
      </c>
      <c r="Q129" s="80">
        <v>2</v>
      </c>
    </row>
    <row r="130" spans="1:17" ht="15">
      <c r="A130" s="65" t="s">
        <v>253</v>
      </c>
      <c r="B130" s="65" t="s">
        <v>206</v>
      </c>
      <c r="C130" s="66"/>
      <c r="D130" s="67"/>
      <c r="E130" s="68"/>
      <c r="F130" s="69"/>
      <c r="G130" s="66"/>
      <c r="H130" s="70"/>
      <c r="I130" s="71"/>
      <c r="J130" s="71"/>
      <c r="K130" s="35"/>
      <c r="L130" s="78">
        <v>130</v>
      </c>
      <c r="M130" s="78"/>
      <c r="N130" s="73"/>
      <c r="O130" s="80" t="s">
        <v>517</v>
      </c>
      <c r="P130" s="80">
        <v>6</v>
      </c>
      <c r="Q130" s="80">
        <v>2</v>
      </c>
    </row>
    <row r="131" spans="1:17" ht="15">
      <c r="A131" s="65" t="s">
        <v>254</v>
      </c>
      <c r="B131" s="65" t="s">
        <v>253</v>
      </c>
      <c r="C131" s="66"/>
      <c r="D131" s="67"/>
      <c r="E131" s="68"/>
      <c r="F131" s="69"/>
      <c r="G131" s="66"/>
      <c r="H131" s="70"/>
      <c r="I131" s="71"/>
      <c r="J131" s="71"/>
      <c r="K131" s="35"/>
      <c r="L131" s="78">
        <v>131</v>
      </c>
      <c r="M131" s="78"/>
      <c r="N131" s="73"/>
      <c r="O131" s="80" t="s">
        <v>518</v>
      </c>
      <c r="P131" s="80">
        <v>3</v>
      </c>
      <c r="Q131" s="80">
        <v>3</v>
      </c>
    </row>
    <row r="132" spans="1:17" ht="15">
      <c r="A132" s="65" t="s">
        <v>253</v>
      </c>
      <c r="B132" s="65" t="s">
        <v>254</v>
      </c>
      <c r="C132" s="66"/>
      <c r="D132" s="67"/>
      <c r="E132" s="68"/>
      <c r="F132" s="69"/>
      <c r="G132" s="66"/>
      <c r="H132" s="70"/>
      <c r="I132" s="71"/>
      <c r="J132" s="71"/>
      <c r="K132" s="35"/>
      <c r="L132" s="78">
        <v>132</v>
      </c>
      <c r="M132" s="78"/>
      <c r="N132" s="73"/>
      <c r="O132" s="80" t="s">
        <v>519</v>
      </c>
      <c r="P132" s="80">
        <v>3</v>
      </c>
      <c r="Q132" s="80">
        <v>3</v>
      </c>
    </row>
    <row r="133" spans="1:17" ht="15">
      <c r="A133" s="65" t="s">
        <v>255</v>
      </c>
      <c r="B133" s="65" t="s">
        <v>256</v>
      </c>
      <c r="C133" s="66"/>
      <c r="D133" s="67"/>
      <c r="E133" s="68"/>
      <c r="F133" s="69"/>
      <c r="G133" s="66"/>
      <c r="H133" s="70"/>
      <c r="I133" s="71"/>
      <c r="J133" s="71"/>
      <c r="K133" s="35"/>
      <c r="L133" s="78">
        <v>133</v>
      </c>
      <c r="M133" s="78"/>
      <c r="N133" s="73"/>
      <c r="O133" s="80" t="s">
        <v>520</v>
      </c>
      <c r="P133" s="80">
        <v>3</v>
      </c>
      <c r="Q133" s="80">
        <v>2</v>
      </c>
    </row>
    <row r="134" spans="1:17" ht="15">
      <c r="A134" s="65" t="s">
        <v>256</v>
      </c>
      <c r="B134" s="65" t="s">
        <v>255</v>
      </c>
      <c r="C134" s="66"/>
      <c r="D134" s="67"/>
      <c r="E134" s="68"/>
      <c r="F134" s="69"/>
      <c r="G134" s="66"/>
      <c r="H134" s="70"/>
      <c r="I134" s="71"/>
      <c r="J134" s="71"/>
      <c r="K134" s="35"/>
      <c r="L134" s="78">
        <v>134</v>
      </c>
      <c r="M134" s="78"/>
      <c r="N134" s="73"/>
      <c r="O134" s="80" t="s">
        <v>521</v>
      </c>
      <c r="P134" s="80">
        <v>3</v>
      </c>
      <c r="Q134" s="80">
        <v>1</v>
      </c>
    </row>
    <row r="135" spans="1:17" ht="15">
      <c r="A135" s="65" t="s">
        <v>257</v>
      </c>
      <c r="B135" s="65" t="s">
        <v>256</v>
      </c>
      <c r="C135" s="66"/>
      <c r="D135" s="67"/>
      <c r="E135" s="68"/>
      <c r="F135" s="69"/>
      <c r="G135" s="66"/>
      <c r="H135" s="70"/>
      <c r="I135" s="71"/>
      <c r="J135" s="71"/>
      <c r="K135" s="35"/>
      <c r="L135" s="78">
        <v>135</v>
      </c>
      <c r="M135" s="78"/>
      <c r="N135" s="73"/>
      <c r="O135" s="80" t="s">
        <v>522</v>
      </c>
      <c r="P135" s="80">
        <v>3</v>
      </c>
      <c r="Q135" s="80">
        <v>1</v>
      </c>
    </row>
    <row r="136" spans="1:17" ht="15">
      <c r="A136" s="65" t="s">
        <v>258</v>
      </c>
      <c r="B136" s="65" t="s">
        <v>256</v>
      </c>
      <c r="C136" s="66"/>
      <c r="D136" s="67"/>
      <c r="E136" s="68"/>
      <c r="F136" s="69"/>
      <c r="G136" s="66"/>
      <c r="H136" s="70"/>
      <c r="I136" s="71"/>
      <c r="J136" s="71"/>
      <c r="K136" s="35"/>
      <c r="L136" s="78">
        <v>136</v>
      </c>
      <c r="M136" s="78"/>
      <c r="N136" s="73"/>
      <c r="O136" s="80" t="s">
        <v>523</v>
      </c>
      <c r="P136" s="80">
        <v>3</v>
      </c>
      <c r="Q136" s="80">
        <v>2</v>
      </c>
    </row>
    <row r="137" spans="1:17" ht="15">
      <c r="A137" s="65" t="s">
        <v>256</v>
      </c>
      <c r="B137" s="65" t="s">
        <v>258</v>
      </c>
      <c r="C137" s="66"/>
      <c r="D137" s="67"/>
      <c r="E137" s="68"/>
      <c r="F137" s="69"/>
      <c r="G137" s="66"/>
      <c r="H137" s="70"/>
      <c r="I137" s="71"/>
      <c r="J137" s="71"/>
      <c r="K137" s="35"/>
      <c r="L137" s="78">
        <v>137</v>
      </c>
      <c r="M137" s="78"/>
      <c r="N137" s="73"/>
      <c r="O137" s="80" t="s">
        <v>524</v>
      </c>
      <c r="P137" s="80">
        <v>3</v>
      </c>
      <c r="Q137" s="80">
        <v>1</v>
      </c>
    </row>
    <row r="138" spans="1:17" ht="15">
      <c r="A138" s="65" t="s">
        <v>256</v>
      </c>
      <c r="B138" s="65" t="s">
        <v>257</v>
      </c>
      <c r="C138" s="66"/>
      <c r="D138" s="67"/>
      <c r="E138" s="68"/>
      <c r="F138" s="69"/>
      <c r="G138" s="66"/>
      <c r="H138" s="70"/>
      <c r="I138" s="71"/>
      <c r="J138" s="71"/>
      <c r="K138" s="35"/>
      <c r="L138" s="78">
        <v>138</v>
      </c>
      <c r="M138" s="78"/>
      <c r="N138" s="73"/>
      <c r="O138" s="80" t="s">
        <v>525</v>
      </c>
      <c r="P138" s="80">
        <v>3</v>
      </c>
      <c r="Q138" s="80">
        <v>1</v>
      </c>
    </row>
    <row r="139" spans="1:17" ht="15">
      <c r="A139" s="65" t="s">
        <v>259</v>
      </c>
      <c r="B139" s="65" t="s">
        <v>260</v>
      </c>
      <c r="C139" s="66"/>
      <c r="D139" s="67"/>
      <c r="E139" s="68"/>
      <c r="F139" s="69"/>
      <c r="G139" s="66"/>
      <c r="H139" s="70"/>
      <c r="I139" s="71"/>
      <c r="J139" s="71"/>
      <c r="K139" s="35"/>
      <c r="L139" s="78">
        <v>139</v>
      </c>
      <c r="M139" s="78"/>
      <c r="N139" s="73"/>
      <c r="O139" s="80" t="s">
        <v>526</v>
      </c>
      <c r="P139" s="80">
        <v>27</v>
      </c>
      <c r="Q139" s="80">
        <v>1</v>
      </c>
    </row>
    <row r="140" spans="1:17" ht="15">
      <c r="A140" s="65" t="s">
        <v>260</v>
      </c>
      <c r="B140" s="65" t="s">
        <v>259</v>
      </c>
      <c r="C140" s="66"/>
      <c r="D140" s="67"/>
      <c r="E140" s="68"/>
      <c r="F140" s="69"/>
      <c r="G140" s="66"/>
      <c r="H140" s="70"/>
      <c r="I140" s="71"/>
      <c r="J140" s="71"/>
      <c r="K140" s="35"/>
      <c r="L140" s="78">
        <v>140</v>
      </c>
      <c r="M140" s="78"/>
      <c r="N140" s="73"/>
      <c r="O140" s="80" t="s">
        <v>527</v>
      </c>
      <c r="P140" s="80">
        <v>27</v>
      </c>
      <c r="Q140" s="80">
        <v>1</v>
      </c>
    </row>
    <row r="141" spans="1:17" ht="15">
      <c r="A141" s="65" t="s">
        <v>261</v>
      </c>
      <c r="B141" s="65" t="s">
        <v>262</v>
      </c>
      <c r="C141" s="66"/>
      <c r="D141" s="67"/>
      <c r="E141" s="68"/>
      <c r="F141" s="69"/>
      <c r="G141" s="66"/>
      <c r="H141" s="70"/>
      <c r="I141" s="71"/>
      <c r="J141" s="71"/>
      <c r="K141" s="35"/>
      <c r="L141" s="78">
        <v>141</v>
      </c>
      <c r="M141" s="78"/>
      <c r="N141" s="73"/>
      <c r="O141" s="80" t="s">
        <v>528</v>
      </c>
      <c r="P141" s="80">
        <v>39</v>
      </c>
      <c r="Q141" s="80">
        <v>1</v>
      </c>
    </row>
    <row r="142" spans="1:17" ht="15">
      <c r="A142" s="65" t="s">
        <v>262</v>
      </c>
      <c r="B142" s="65" t="s">
        <v>261</v>
      </c>
      <c r="C142" s="66"/>
      <c r="D142" s="67"/>
      <c r="E142" s="68"/>
      <c r="F142" s="69"/>
      <c r="G142" s="66"/>
      <c r="H142" s="70"/>
      <c r="I142" s="71"/>
      <c r="J142" s="71"/>
      <c r="K142" s="35"/>
      <c r="L142" s="78">
        <v>142</v>
      </c>
      <c r="M142" s="78"/>
      <c r="N142" s="73"/>
      <c r="O142" s="80" t="s">
        <v>529</v>
      </c>
      <c r="P142" s="80">
        <v>39</v>
      </c>
      <c r="Q142" s="80">
        <v>1</v>
      </c>
    </row>
    <row r="143" spans="1:17" ht="15">
      <c r="A143" s="65" t="s">
        <v>260</v>
      </c>
      <c r="B143" s="65" t="s">
        <v>263</v>
      </c>
      <c r="C143" s="66"/>
      <c r="D143" s="67"/>
      <c r="E143" s="68"/>
      <c r="F143" s="69"/>
      <c r="G143" s="66"/>
      <c r="H143" s="70"/>
      <c r="I143" s="71"/>
      <c r="J143" s="71"/>
      <c r="K143" s="35"/>
      <c r="L143" s="78">
        <v>143</v>
      </c>
      <c r="M143" s="78"/>
      <c r="N143" s="73"/>
      <c r="O143" s="80" t="s">
        <v>530</v>
      </c>
      <c r="P143" s="80">
        <v>3</v>
      </c>
      <c r="Q143" s="80">
        <v>2</v>
      </c>
    </row>
    <row r="144" spans="1:17" ht="15">
      <c r="A144" s="65" t="s">
        <v>263</v>
      </c>
      <c r="B144" s="65" t="s">
        <v>260</v>
      </c>
      <c r="C144" s="66"/>
      <c r="D144" s="67"/>
      <c r="E144" s="68"/>
      <c r="F144" s="69"/>
      <c r="G144" s="66"/>
      <c r="H144" s="70"/>
      <c r="I144" s="71"/>
      <c r="J144" s="71"/>
      <c r="K144" s="35"/>
      <c r="L144" s="78">
        <v>144</v>
      </c>
      <c r="M144" s="78"/>
      <c r="N144" s="73"/>
      <c r="O144" s="80" t="s">
        <v>531</v>
      </c>
      <c r="P144" s="80">
        <v>3</v>
      </c>
      <c r="Q144" s="80">
        <v>4</v>
      </c>
    </row>
    <row r="145" spans="1:17" ht="15">
      <c r="A145" s="65" t="s">
        <v>264</v>
      </c>
      <c r="B145" s="65" t="s">
        <v>263</v>
      </c>
      <c r="C145" s="66"/>
      <c r="D145" s="67"/>
      <c r="E145" s="68"/>
      <c r="F145" s="69"/>
      <c r="G145" s="66"/>
      <c r="H145" s="70"/>
      <c r="I145" s="71"/>
      <c r="J145" s="71"/>
      <c r="K145" s="35"/>
      <c r="L145" s="78">
        <v>145</v>
      </c>
      <c r="M145" s="78"/>
      <c r="N145" s="73"/>
      <c r="O145" s="80" t="s">
        <v>532</v>
      </c>
      <c r="P145" s="80">
        <v>45</v>
      </c>
      <c r="Q145" s="80">
        <v>1</v>
      </c>
    </row>
    <row r="146" spans="1:17" ht="15">
      <c r="A146" s="65" t="s">
        <v>263</v>
      </c>
      <c r="B146" s="65" t="s">
        <v>264</v>
      </c>
      <c r="C146" s="66"/>
      <c r="D146" s="67"/>
      <c r="E146" s="68"/>
      <c r="F146" s="69"/>
      <c r="G146" s="66"/>
      <c r="H146" s="70"/>
      <c r="I146" s="71"/>
      <c r="J146" s="71"/>
      <c r="K146" s="35"/>
      <c r="L146" s="78">
        <v>146</v>
      </c>
      <c r="M146" s="78"/>
      <c r="N146" s="73"/>
      <c r="O146" s="80" t="s">
        <v>533</v>
      </c>
      <c r="P146" s="80">
        <v>45</v>
      </c>
      <c r="Q146" s="80">
        <v>1</v>
      </c>
    </row>
    <row r="147" spans="1:17" ht="15">
      <c r="A147" s="65" t="s">
        <v>257</v>
      </c>
      <c r="B147" s="65" t="s">
        <v>258</v>
      </c>
      <c r="C147" s="66"/>
      <c r="D147" s="67"/>
      <c r="E147" s="68"/>
      <c r="F147" s="69"/>
      <c r="G147" s="66"/>
      <c r="H147" s="70"/>
      <c r="I147" s="71"/>
      <c r="J147" s="71"/>
      <c r="K147" s="35"/>
      <c r="L147" s="78">
        <v>147</v>
      </c>
      <c r="M147" s="78"/>
      <c r="N147" s="73"/>
      <c r="O147" s="80" t="s">
        <v>534</v>
      </c>
      <c r="P147" s="80">
        <v>3</v>
      </c>
      <c r="Q147" s="80">
        <v>1</v>
      </c>
    </row>
    <row r="148" spans="1:17" ht="15">
      <c r="A148" s="65" t="s">
        <v>258</v>
      </c>
      <c r="B148" s="65" t="s">
        <v>257</v>
      </c>
      <c r="C148" s="66"/>
      <c r="D148" s="67"/>
      <c r="E148" s="68"/>
      <c r="F148" s="69"/>
      <c r="G148" s="66"/>
      <c r="H148" s="70"/>
      <c r="I148" s="71"/>
      <c r="J148" s="71"/>
      <c r="K148" s="35"/>
      <c r="L148" s="78">
        <v>148</v>
      </c>
      <c r="M148" s="78"/>
      <c r="N148" s="73"/>
      <c r="O148" s="80" t="s">
        <v>535</v>
      </c>
      <c r="P148" s="80">
        <v>3</v>
      </c>
      <c r="Q148" s="80">
        <v>2</v>
      </c>
    </row>
    <row r="149" spans="1:17" ht="15">
      <c r="A149" s="65" t="s">
        <v>258</v>
      </c>
      <c r="B149" s="65" t="s">
        <v>265</v>
      </c>
      <c r="C149" s="66"/>
      <c r="D149" s="67"/>
      <c r="E149" s="68"/>
      <c r="F149" s="69"/>
      <c r="G149" s="66"/>
      <c r="H149" s="70"/>
      <c r="I149" s="71"/>
      <c r="J149" s="71"/>
      <c r="K149" s="35"/>
      <c r="L149" s="78">
        <v>149</v>
      </c>
      <c r="M149" s="78"/>
      <c r="N149" s="73"/>
      <c r="O149" s="80" t="s">
        <v>536</v>
      </c>
      <c r="P149" s="80">
        <v>9</v>
      </c>
      <c r="Q149" s="80">
        <v>1</v>
      </c>
    </row>
    <row r="150" spans="1:17" ht="15">
      <c r="A150" s="65" t="s">
        <v>265</v>
      </c>
      <c r="B150" s="65" t="s">
        <v>258</v>
      </c>
      <c r="C150" s="66"/>
      <c r="D150" s="67"/>
      <c r="E150" s="68"/>
      <c r="F150" s="69"/>
      <c r="G150" s="66"/>
      <c r="H150" s="70"/>
      <c r="I150" s="71"/>
      <c r="J150" s="71"/>
      <c r="K150" s="35"/>
      <c r="L150" s="78">
        <v>150</v>
      </c>
      <c r="M150" s="78"/>
      <c r="N150" s="73"/>
      <c r="O150" s="80" t="s">
        <v>537</v>
      </c>
      <c r="P150" s="80">
        <v>9</v>
      </c>
      <c r="Q150" s="80">
        <v>1</v>
      </c>
    </row>
    <row r="151" spans="1:17" ht="15">
      <c r="A151" s="65" t="s">
        <v>266</v>
      </c>
      <c r="B151" s="65" t="s">
        <v>267</v>
      </c>
      <c r="C151" s="66"/>
      <c r="D151" s="67"/>
      <c r="E151" s="68"/>
      <c r="F151" s="69"/>
      <c r="G151" s="66"/>
      <c r="H151" s="70"/>
      <c r="I151" s="71"/>
      <c r="J151" s="71"/>
      <c r="K151" s="35"/>
      <c r="L151" s="78">
        <v>151</v>
      </c>
      <c r="M151" s="78"/>
      <c r="N151" s="73"/>
      <c r="O151" s="80" t="s">
        <v>538</v>
      </c>
      <c r="P151" s="80">
        <v>3</v>
      </c>
      <c r="Q151" s="80">
        <v>1</v>
      </c>
    </row>
    <row r="152" spans="1:17" ht="15">
      <c r="A152" s="65" t="s">
        <v>267</v>
      </c>
      <c r="B152" s="65" t="s">
        <v>266</v>
      </c>
      <c r="C152" s="66"/>
      <c r="D152" s="67"/>
      <c r="E152" s="68"/>
      <c r="F152" s="69"/>
      <c r="G152" s="66"/>
      <c r="H152" s="70"/>
      <c r="I152" s="71"/>
      <c r="J152" s="71"/>
      <c r="K152" s="35"/>
      <c r="L152" s="78">
        <v>152</v>
      </c>
      <c r="M152" s="78"/>
      <c r="N152" s="73"/>
      <c r="O152" s="80" t="s">
        <v>539</v>
      </c>
      <c r="P152" s="80">
        <v>3</v>
      </c>
      <c r="Q152" s="80">
        <v>1</v>
      </c>
    </row>
    <row r="153" spans="1:17" ht="15">
      <c r="A153" s="65" t="s">
        <v>268</v>
      </c>
      <c r="B153" s="65" t="s">
        <v>267</v>
      </c>
      <c r="C153" s="66"/>
      <c r="D153" s="67"/>
      <c r="E153" s="68"/>
      <c r="F153" s="69"/>
      <c r="G153" s="66"/>
      <c r="H153" s="70"/>
      <c r="I153" s="71"/>
      <c r="J153" s="71"/>
      <c r="K153" s="35"/>
      <c r="L153" s="78">
        <v>153</v>
      </c>
      <c r="M153" s="78"/>
      <c r="N153" s="73"/>
      <c r="O153" s="80" t="s">
        <v>540</v>
      </c>
      <c r="P153" s="80">
        <v>3</v>
      </c>
      <c r="Q153" s="80">
        <v>1</v>
      </c>
    </row>
    <row r="154" spans="1:17" ht="15">
      <c r="A154" s="65" t="s">
        <v>267</v>
      </c>
      <c r="B154" s="65" t="s">
        <v>268</v>
      </c>
      <c r="C154" s="66"/>
      <c r="D154" s="67"/>
      <c r="E154" s="68"/>
      <c r="F154" s="69"/>
      <c r="G154" s="66"/>
      <c r="H154" s="70"/>
      <c r="I154" s="71"/>
      <c r="J154" s="71"/>
      <c r="K154" s="35"/>
      <c r="L154" s="78">
        <v>154</v>
      </c>
      <c r="M154" s="78"/>
      <c r="N154" s="73"/>
      <c r="O154" s="80" t="s">
        <v>541</v>
      </c>
      <c r="P154" s="80">
        <v>3</v>
      </c>
      <c r="Q154" s="80">
        <v>1</v>
      </c>
    </row>
    <row r="155" spans="1:17" ht="15">
      <c r="A155" s="65" t="s">
        <v>269</v>
      </c>
      <c r="B155" s="65" t="s">
        <v>270</v>
      </c>
      <c r="C155" s="66"/>
      <c r="D155" s="67"/>
      <c r="E155" s="68"/>
      <c r="F155" s="69"/>
      <c r="G155" s="66"/>
      <c r="H155" s="70"/>
      <c r="I155" s="71"/>
      <c r="J155" s="71"/>
      <c r="K155" s="35"/>
      <c r="L155" s="78">
        <v>155</v>
      </c>
      <c r="M155" s="78"/>
      <c r="N155" s="73"/>
      <c r="O155" s="80" t="s">
        <v>542</v>
      </c>
      <c r="P155" s="80">
        <v>3</v>
      </c>
      <c r="Q155" s="80">
        <v>1</v>
      </c>
    </row>
    <row r="156" spans="1:17" ht="15">
      <c r="A156" s="65" t="s">
        <v>270</v>
      </c>
      <c r="B156" s="65" t="s">
        <v>269</v>
      </c>
      <c r="C156" s="66"/>
      <c r="D156" s="67"/>
      <c r="E156" s="68"/>
      <c r="F156" s="69"/>
      <c r="G156" s="66"/>
      <c r="H156" s="70"/>
      <c r="I156" s="71"/>
      <c r="J156" s="71"/>
      <c r="K156" s="35"/>
      <c r="L156" s="78">
        <v>156</v>
      </c>
      <c r="M156" s="78"/>
      <c r="N156" s="73"/>
      <c r="O156" s="80" t="s">
        <v>543</v>
      </c>
      <c r="P156" s="80">
        <v>3</v>
      </c>
      <c r="Q156" s="80">
        <v>1</v>
      </c>
    </row>
    <row r="157" spans="1:17" ht="15">
      <c r="A157" s="65" t="s">
        <v>199</v>
      </c>
      <c r="B157" s="65" t="s">
        <v>271</v>
      </c>
      <c r="C157" s="66"/>
      <c r="D157" s="67"/>
      <c r="E157" s="68"/>
      <c r="F157" s="69"/>
      <c r="G157" s="66"/>
      <c r="H157" s="70"/>
      <c r="I157" s="71"/>
      <c r="J157" s="71"/>
      <c r="K157" s="35"/>
      <c r="L157" s="78">
        <v>157</v>
      </c>
      <c r="M157" s="78"/>
      <c r="N157" s="73"/>
      <c r="O157" s="80" t="s">
        <v>544</v>
      </c>
      <c r="P157" s="80">
        <v>3</v>
      </c>
      <c r="Q157" s="80">
        <v>1</v>
      </c>
    </row>
    <row r="158" spans="1:17" ht="15">
      <c r="A158" s="65" t="s">
        <v>271</v>
      </c>
      <c r="B158" s="65" t="s">
        <v>199</v>
      </c>
      <c r="C158" s="66"/>
      <c r="D158" s="67"/>
      <c r="E158" s="68"/>
      <c r="F158" s="69"/>
      <c r="G158" s="66"/>
      <c r="H158" s="70"/>
      <c r="I158" s="71"/>
      <c r="J158" s="71"/>
      <c r="K158" s="35"/>
      <c r="L158" s="78">
        <v>158</v>
      </c>
      <c r="M158" s="78"/>
      <c r="N158" s="73"/>
      <c r="O158" s="80" t="s">
        <v>545</v>
      </c>
      <c r="P158" s="80">
        <v>3</v>
      </c>
      <c r="Q158" s="80">
        <v>2</v>
      </c>
    </row>
    <row r="159" spans="1:17" ht="15">
      <c r="A159" s="65" t="s">
        <v>272</v>
      </c>
      <c r="B159" s="65" t="s">
        <v>273</v>
      </c>
      <c r="C159" s="66"/>
      <c r="D159" s="67"/>
      <c r="E159" s="68"/>
      <c r="F159" s="69"/>
      <c r="G159" s="66"/>
      <c r="H159" s="70"/>
      <c r="I159" s="71"/>
      <c r="J159" s="71"/>
      <c r="K159" s="35"/>
      <c r="L159" s="78">
        <v>159</v>
      </c>
      <c r="M159" s="78"/>
      <c r="N159" s="73"/>
      <c r="O159" s="80" t="s">
        <v>546</v>
      </c>
      <c r="P159" s="80">
        <v>6</v>
      </c>
      <c r="Q159" s="80">
        <v>1</v>
      </c>
    </row>
    <row r="160" spans="1:17" ht="15">
      <c r="A160" s="65" t="s">
        <v>273</v>
      </c>
      <c r="B160" s="65" t="s">
        <v>272</v>
      </c>
      <c r="C160" s="66"/>
      <c r="D160" s="67"/>
      <c r="E160" s="68"/>
      <c r="F160" s="69"/>
      <c r="G160" s="66"/>
      <c r="H160" s="70"/>
      <c r="I160" s="71"/>
      <c r="J160" s="71"/>
      <c r="K160" s="35"/>
      <c r="L160" s="78">
        <v>160</v>
      </c>
      <c r="M160" s="78"/>
      <c r="N160" s="73"/>
      <c r="O160" s="80" t="s">
        <v>547</v>
      </c>
      <c r="P160" s="80">
        <v>6</v>
      </c>
      <c r="Q160" s="80">
        <v>4</v>
      </c>
    </row>
    <row r="161" spans="1:17" ht="15">
      <c r="A161" s="65" t="s">
        <v>274</v>
      </c>
      <c r="B161" s="65" t="s">
        <v>275</v>
      </c>
      <c r="C161" s="66"/>
      <c r="D161" s="67"/>
      <c r="E161" s="68"/>
      <c r="F161" s="69"/>
      <c r="G161" s="66"/>
      <c r="H161" s="70"/>
      <c r="I161" s="71"/>
      <c r="J161" s="71"/>
      <c r="K161" s="35"/>
      <c r="L161" s="78">
        <v>161</v>
      </c>
      <c r="M161" s="78"/>
      <c r="N161" s="73"/>
      <c r="O161" s="80" t="s">
        <v>548</v>
      </c>
      <c r="P161" s="80">
        <v>6</v>
      </c>
      <c r="Q161" s="80">
        <v>1</v>
      </c>
    </row>
    <row r="162" spans="1:17" ht="15">
      <c r="A162" s="65" t="s">
        <v>275</v>
      </c>
      <c r="B162" s="65" t="s">
        <v>274</v>
      </c>
      <c r="C162" s="66"/>
      <c r="D162" s="67"/>
      <c r="E162" s="68"/>
      <c r="F162" s="69"/>
      <c r="G162" s="66"/>
      <c r="H162" s="70"/>
      <c r="I162" s="71"/>
      <c r="J162" s="71"/>
      <c r="K162" s="35"/>
      <c r="L162" s="78">
        <v>162</v>
      </c>
      <c r="M162" s="78"/>
      <c r="N162" s="73"/>
      <c r="O162" s="80" t="s">
        <v>549</v>
      </c>
      <c r="P162" s="80">
        <v>6</v>
      </c>
      <c r="Q162" s="80">
        <v>1</v>
      </c>
    </row>
    <row r="163" spans="1:17" ht="15">
      <c r="A163" s="65" t="s">
        <v>276</v>
      </c>
      <c r="B163" s="65" t="s">
        <v>277</v>
      </c>
      <c r="C163" s="66"/>
      <c r="D163" s="67"/>
      <c r="E163" s="68"/>
      <c r="F163" s="69"/>
      <c r="G163" s="66"/>
      <c r="H163" s="70"/>
      <c r="I163" s="71"/>
      <c r="J163" s="71"/>
      <c r="K163" s="35"/>
      <c r="L163" s="78">
        <v>163</v>
      </c>
      <c r="M163" s="78"/>
      <c r="N163" s="73"/>
      <c r="O163" s="80" t="s">
        <v>550</v>
      </c>
      <c r="P163" s="80">
        <v>3</v>
      </c>
      <c r="Q163" s="80">
        <v>1</v>
      </c>
    </row>
    <row r="164" spans="1:17" ht="15">
      <c r="A164" s="65" t="s">
        <v>277</v>
      </c>
      <c r="B164" s="65" t="s">
        <v>276</v>
      </c>
      <c r="C164" s="66"/>
      <c r="D164" s="67"/>
      <c r="E164" s="68"/>
      <c r="F164" s="69"/>
      <c r="G164" s="66"/>
      <c r="H164" s="70"/>
      <c r="I164" s="71"/>
      <c r="J164" s="71"/>
      <c r="K164" s="35"/>
      <c r="L164" s="78">
        <v>164</v>
      </c>
      <c r="M164" s="78"/>
      <c r="N164" s="73"/>
      <c r="O164" s="80" t="s">
        <v>551</v>
      </c>
      <c r="P164" s="80">
        <v>3</v>
      </c>
      <c r="Q164" s="80">
        <v>2</v>
      </c>
    </row>
    <row r="165" spans="1:17" ht="15">
      <c r="A165" s="65" t="s">
        <v>268</v>
      </c>
      <c r="B165" s="65" t="s">
        <v>278</v>
      </c>
      <c r="C165" s="66"/>
      <c r="D165" s="67"/>
      <c r="E165" s="68"/>
      <c r="F165" s="69"/>
      <c r="G165" s="66"/>
      <c r="H165" s="70"/>
      <c r="I165" s="71"/>
      <c r="J165" s="71"/>
      <c r="K165" s="35"/>
      <c r="L165" s="78">
        <v>165</v>
      </c>
      <c r="M165" s="78"/>
      <c r="N165" s="73"/>
      <c r="O165" s="80" t="s">
        <v>552</v>
      </c>
      <c r="P165" s="80">
        <v>3</v>
      </c>
      <c r="Q165" s="80">
        <v>1</v>
      </c>
    </row>
    <row r="166" spans="1:17" ht="15">
      <c r="A166" s="65" t="s">
        <v>278</v>
      </c>
      <c r="B166" s="65" t="s">
        <v>268</v>
      </c>
      <c r="C166" s="66"/>
      <c r="D166" s="67"/>
      <c r="E166" s="68"/>
      <c r="F166" s="69"/>
      <c r="G166" s="66"/>
      <c r="H166" s="70"/>
      <c r="I166" s="71"/>
      <c r="J166" s="71"/>
      <c r="K166" s="35"/>
      <c r="L166" s="78">
        <v>166</v>
      </c>
      <c r="M166" s="78"/>
      <c r="N166" s="73"/>
      <c r="O166" s="80" t="s">
        <v>553</v>
      </c>
      <c r="P166" s="80">
        <v>3</v>
      </c>
      <c r="Q166" s="80">
        <v>3</v>
      </c>
    </row>
    <row r="167" spans="1:17" ht="15">
      <c r="A167" s="65" t="s">
        <v>204</v>
      </c>
      <c r="B167" s="65" t="s">
        <v>207</v>
      </c>
      <c r="C167" s="66"/>
      <c r="D167" s="67"/>
      <c r="E167" s="68"/>
      <c r="F167" s="69"/>
      <c r="G167" s="66"/>
      <c r="H167" s="70"/>
      <c r="I167" s="71"/>
      <c r="J167" s="71"/>
      <c r="K167" s="35"/>
      <c r="L167" s="78">
        <v>167</v>
      </c>
      <c r="M167" s="78"/>
      <c r="N167" s="73"/>
      <c r="O167" s="80" t="s">
        <v>554</v>
      </c>
      <c r="P167" s="80">
        <v>3</v>
      </c>
      <c r="Q167" s="80">
        <v>3</v>
      </c>
    </row>
    <row r="168" spans="1:17" ht="15">
      <c r="A168" s="65" t="s">
        <v>204</v>
      </c>
      <c r="B168" s="65" t="s">
        <v>280</v>
      </c>
      <c r="C168" s="66"/>
      <c r="D168" s="67"/>
      <c r="E168" s="68"/>
      <c r="F168" s="69"/>
      <c r="G168" s="66"/>
      <c r="H168" s="70"/>
      <c r="I168" s="71"/>
      <c r="J168" s="71"/>
      <c r="K168" s="35"/>
      <c r="L168" s="78">
        <v>168</v>
      </c>
      <c r="M168" s="78"/>
      <c r="N168" s="73"/>
      <c r="O168" s="80" t="s">
        <v>555</v>
      </c>
      <c r="P168" s="80">
        <v>6</v>
      </c>
      <c r="Q168" s="80">
        <v>2</v>
      </c>
    </row>
    <row r="169" spans="1:17" ht="15">
      <c r="A169" s="65" t="s">
        <v>204</v>
      </c>
      <c r="B169" s="65" t="s">
        <v>279</v>
      </c>
      <c r="C169" s="66"/>
      <c r="D169" s="67"/>
      <c r="E169" s="68"/>
      <c r="F169" s="69"/>
      <c r="G169" s="66"/>
      <c r="H169" s="70"/>
      <c r="I169" s="71"/>
      <c r="J169" s="71"/>
      <c r="K169" s="35"/>
      <c r="L169" s="78">
        <v>169</v>
      </c>
      <c r="M169" s="78"/>
      <c r="N169" s="73"/>
      <c r="O169" s="80" t="s">
        <v>556</v>
      </c>
      <c r="P169" s="80">
        <v>12</v>
      </c>
      <c r="Q169" s="80">
        <v>1</v>
      </c>
    </row>
    <row r="170" spans="1:17" ht="15">
      <c r="A170" s="65" t="s">
        <v>207</v>
      </c>
      <c r="B170" s="65" t="s">
        <v>204</v>
      </c>
      <c r="C170" s="66"/>
      <c r="D170" s="67"/>
      <c r="E170" s="68"/>
      <c r="F170" s="69"/>
      <c r="G170" s="66"/>
      <c r="H170" s="70"/>
      <c r="I170" s="71"/>
      <c r="J170" s="71"/>
      <c r="K170" s="35"/>
      <c r="L170" s="78">
        <v>170</v>
      </c>
      <c r="M170" s="78"/>
      <c r="N170" s="73"/>
      <c r="O170" s="80" t="s">
        <v>557</v>
      </c>
      <c r="P170" s="80">
        <v>3</v>
      </c>
      <c r="Q170" s="80">
        <v>1</v>
      </c>
    </row>
    <row r="171" spans="1:17" ht="15">
      <c r="A171" s="65" t="s">
        <v>279</v>
      </c>
      <c r="B171" s="65" t="s">
        <v>204</v>
      </c>
      <c r="C171" s="66"/>
      <c r="D171" s="67"/>
      <c r="E171" s="68"/>
      <c r="F171" s="69"/>
      <c r="G171" s="66"/>
      <c r="H171" s="70"/>
      <c r="I171" s="71"/>
      <c r="J171" s="71"/>
      <c r="K171" s="35"/>
      <c r="L171" s="78">
        <v>171</v>
      </c>
      <c r="M171" s="78"/>
      <c r="N171" s="73"/>
      <c r="O171" s="80" t="s">
        <v>558</v>
      </c>
      <c r="P171" s="80">
        <v>12</v>
      </c>
      <c r="Q171" s="80">
        <v>1</v>
      </c>
    </row>
    <row r="172" spans="1:17" ht="15">
      <c r="A172" s="65" t="s">
        <v>280</v>
      </c>
      <c r="B172" s="65" t="s">
        <v>204</v>
      </c>
      <c r="C172" s="66"/>
      <c r="D172" s="67"/>
      <c r="E172" s="68"/>
      <c r="F172" s="69"/>
      <c r="G172" s="66"/>
      <c r="H172" s="70"/>
      <c r="I172" s="71"/>
      <c r="J172" s="71"/>
      <c r="K172" s="35"/>
      <c r="L172" s="78">
        <v>172</v>
      </c>
      <c r="M172" s="78"/>
      <c r="N172" s="73"/>
      <c r="O172" s="80" t="s">
        <v>559</v>
      </c>
      <c r="P172" s="80">
        <v>6</v>
      </c>
      <c r="Q172" s="80">
        <v>2</v>
      </c>
    </row>
    <row r="173" spans="1:17" ht="15">
      <c r="A173" s="65" t="s">
        <v>270</v>
      </c>
      <c r="B173" s="65" t="s">
        <v>281</v>
      </c>
      <c r="C173" s="66"/>
      <c r="D173" s="67"/>
      <c r="E173" s="68"/>
      <c r="F173" s="69"/>
      <c r="G173" s="66"/>
      <c r="H173" s="70"/>
      <c r="I173" s="71"/>
      <c r="J173" s="71"/>
      <c r="K173" s="35"/>
      <c r="L173" s="78">
        <v>173</v>
      </c>
      <c r="M173" s="78"/>
      <c r="N173" s="73"/>
      <c r="O173" s="80" t="s">
        <v>560</v>
      </c>
      <c r="P173" s="80">
        <v>3</v>
      </c>
      <c r="Q173" s="80">
        <v>1</v>
      </c>
    </row>
    <row r="174" spans="1:17" ht="15">
      <c r="A174" s="65" t="s">
        <v>281</v>
      </c>
      <c r="B174" s="65" t="s">
        <v>270</v>
      </c>
      <c r="C174" s="66"/>
      <c r="D174" s="67"/>
      <c r="E174" s="68"/>
      <c r="F174" s="69"/>
      <c r="G174" s="66"/>
      <c r="H174" s="70"/>
      <c r="I174" s="71"/>
      <c r="J174" s="71"/>
      <c r="K174" s="35"/>
      <c r="L174" s="78">
        <v>174</v>
      </c>
      <c r="M174" s="78"/>
      <c r="N174" s="73"/>
      <c r="O174" s="80" t="s">
        <v>561</v>
      </c>
      <c r="P174" s="80">
        <v>3</v>
      </c>
      <c r="Q174" s="80">
        <v>3</v>
      </c>
    </row>
    <row r="175" spans="1:17" ht="15">
      <c r="A175" s="65" t="s">
        <v>282</v>
      </c>
      <c r="B175" s="65" t="s">
        <v>285</v>
      </c>
      <c r="C175" s="66"/>
      <c r="D175" s="67"/>
      <c r="E175" s="68"/>
      <c r="F175" s="69"/>
      <c r="G175" s="66"/>
      <c r="H175" s="70"/>
      <c r="I175" s="71"/>
      <c r="J175" s="71"/>
      <c r="K175" s="35"/>
      <c r="L175" s="78">
        <v>175</v>
      </c>
      <c r="M175" s="78"/>
      <c r="N175" s="73"/>
      <c r="O175" s="80" t="s">
        <v>562</v>
      </c>
      <c r="P175" s="80">
        <v>27</v>
      </c>
      <c r="Q175" s="80">
        <v>1</v>
      </c>
    </row>
    <row r="176" spans="1:17" ht="15">
      <c r="A176" s="65" t="s">
        <v>283</v>
      </c>
      <c r="B176" s="65" t="s">
        <v>285</v>
      </c>
      <c r="C176" s="66"/>
      <c r="D176" s="67"/>
      <c r="E176" s="68"/>
      <c r="F176" s="69"/>
      <c r="G176" s="66"/>
      <c r="H176" s="70"/>
      <c r="I176" s="71"/>
      <c r="J176" s="71"/>
      <c r="K176" s="35"/>
      <c r="L176" s="78">
        <v>176</v>
      </c>
      <c r="M176" s="78"/>
      <c r="N176" s="73"/>
      <c r="O176" s="80" t="s">
        <v>563</v>
      </c>
      <c r="P176" s="80">
        <v>18</v>
      </c>
      <c r="Q176" s="80">
        <v>2</v>
      </c>
    </row>
    <row r="177" spans="1:17" ht="15">
      <c r="A177" s="65" t="s">
        <v>284</v>
      </c>
      <c r="B177" s="65" t="s">
        <v>285</v>
      </c>
      <c r="C177" s="66"/>
      <c r="D177" s="67"/>
      <c r="E177" s="68"/>
      <c r="F177" s="69"/>
      <c r="G177" s="66"/>
      <c r="H177" s="70"/>
      <c r="I177" s="71"/>
      <c r="J177" s="71"/>
      <c r="K177" s="35"/>
      <c r="L177" s="78">
        <v>177</v>
      </c>
      <c r="M177" s="78"/>
      <c r="N177" s="73"/>
      <c r="O177" s="80" t="s">
        <v>564</v>
      </c>
      <c r="P177" s="80">
        <v>3</v>
      </c>
      <c r="Q177" s="80">
        <v>2</v>
      </c>
    </row>
    <row r="178" spans="1:17" ht="15">
      <c r="A178" s="65" t="s">
        <v>285</v>
      </c>
      <c r="B178" s="65" t="s">
        <v>284</v>
      </c>
      <c r="C178" s="66"/>
      <c r="D178" s="67"/>
      <c r="E178" s="68"/>
      <c r="F178" s="69"/>
      <c r="G178" s="66"/>
      <c r="H178" s="70"/>
      <c r="I178" s="71"/>
      <c r="J178" s="71"/>
      <c r="K178" s="35"/>
      <c r="L178" s="78">
        <v>178</v>
      </c>
      <c r="M178" s="78"/>
      <c r="N178" s="73"/>
      <c r="O178" s="80" t="s">
        <v>565</v>
      </c>
      <c r="P178" s="80">
        <v>3</v>
      </c>
      <c r="Q178" s="80">
        <v>3</v>
      </c>
    </row>
    <row r="179" spans="1:17" ht="15">
      <c r="A179" s="65" t="s">
        <v>285</v>
      </c>
      <c r="B179" s="65" t="s">
        <v>286</v>
      </c>
      <c r="C179" s="66"/>
      <c r="D179" s="67"/>
      <c r="E179" s="68"/>
      <c r="F179" s="69"/>
      <c r="G179" s="66"/>
      <c r="H179" s="70"/>
      <c r="I179" s="71"/>
      <c r="J179" s="71"/>
      <c r="K179" s="35"/>
      <c r="L179" s="78">
        <v>179</v>
      </c>
      <c r="M179" s="78"/>
      <c r="N179" s="73"/>
      <c r="O179" s="80" t="s">
        <v>566</v>
      </c>
      <c r="P179" s="80">
        <v>3</v>
      </c>
      <c r="Q179" s="80">
        <v>3</v>
      </c>
    </row>
    <row r="180" spans="1:17" ht="15">
      <c r="A180" s="65" t="s">
        <v>285</v>
      </c>
      <c r="B180" s="65" t="s">
        <v>283</v>
      </c>
      <c r="C180" s="66"/>
      <c r="D180" s="67"/>
      <c r="E180" s="68"/>
      <c r="F180" s="69"/>
      <c r="G180" s="66"/>
      <c r="H180" s="70"/>
      <c r="I180" s="71"/>
      <c r="J180" s="71"/>
      <c r="K180" s="35"/>
      <c r="L180" s="78">
        <v>180</v>
      </c>
      <c r="M180" s="78"/>
      <c r="N180" s="73"/>
      <c r="O180" s="80" t="s">
        <v>567</v>
      </c>
      <c r="P180" s="80">
        <v>18</v>
      </c>
      <c r="Q180" s="80">
        <v>2</v>
      </c>
    </row>
    <row r="181" spans="1:17" ht="15">
      <c r="A181" s="65" t="s">
        <v>285</v>
      </c>
      <c r="B181" s="65" t="s">
        <v>282</v>
      </c>
      <c r="C181" s="66"/>
      <c r="D181" s="67"/>
      <c r="E181" s="68"/>
      <c r="F181" s="69"/>
      <c r="G181" s="66"/>
      <c r="H181" s="70"/>
      <c r="I181" s="71"/>
      <c r="J181" s="71"/>
      <c r="K181" s="35"/>
      <c r="L181" s="78">
        <v>181</v>
      </c>
      <c r="M181" s="78"/>
      <c r="N181" s="73"/>
      <c r="O181" s="80" t="s">
        <v>568</v>
      </c>
      <c r="P181" s="80">
        <v>27</v>
      </c>
      <c r="Q181" s="80">
        <v>1</v>
      </c>
    </row>
    <row r="182" spans="1:17" ht="15">
      <c r="A182" s="65" t="s">
        <v>286</v>
      </c>
      <c r="B182" s="65" t="s">
        <v>285</v>
      </c>
      <c r="C182" s="66"/>
      <c r="D182" s="67"/>
      <c r="E182" s="68"/>
      <c r="F182" s="69"/>
      <c r="G182" s="66"/>
      <c r="H182" s="70"/>
      <c r="I182" s="71"/>
      <c r="J182" s="71"/>
      <c r="K182" s="35"/>
      <c r="L182" s="78">
        <v>182</v>
      </c>
      <c r="M182" s="78"/>
      <c r="N182" s="73"/>
      <c r="O182" s="80" t="s">
        <v>569</v>
      </c>
      <c r="P182" s="80">
        <v>3</v>
      </c>
      <c r="Q182" s="80">
        <v>2</v>
      </c>
    </row>
    <row r="183" spans="1:17" ht="15">
      <c r="A183" s="65" t="s">
        <v>282</v>
      </c>
      <c r="B183" s="65" t="s">
        <v>284</v>
      </c>
      <c r="C183" s="66"/>
      <c r="D183" s="67"/>
      <c r="E183" s="68"/>
      <c r="F183" s="69"/>
      <c r="G183" s="66"/>
      <c r="H183" s="70"/>
      <c r="I183" s="71"/>
      <c r="J183" s="71"/>
      <c r="K183" s="35"/>
      <c r="L183" s="78">
        <v>183</v>
      </c>
      <c r="M183" s="78"/>
      <c r="N183" s="73"/>
      <c r="O183" s="80" t="s">
        <v>570</v>
      </c>
      <c r="P183" s="80">
        <v>3</v>
      </c>
      <c r="Q183" s="80">
        <v>3</v>
      </c>
    </row>
    <row r="184" spans="1:17" ht="15">
      <c r="A184" s="65" t="s">
        <v>283</v>
      </c>
      <c r="B184" s="65" t="s">
        <v>284</v>
      </c>
      <c r="C184" s="66"/>
      <c r="D184" s="67"/>
      <c r="E184" s="68"/>
      <c r="F184" s="69"/>
      <c r="G184" s="66"/>
      <c r="H184" s="70"/>
      <c r="I184" s="71"/>
      <c r="J184" s="71"/>
      <c r="K184" s="35"/>
      <c r="L184" s="78">
        <v>184</v>
      </c>
      <c r="M184" s="78"/>
      <c r="N184" s="73"/>
      <c r="O184" s="80" t="s">
        <v>571</v>
      </c>
      <c r="P184" s="80">
        <v>3</v>
      </c>
      <c r="Q184" s="80">
        <v>3</v>
      </c>
    </row>
    <row r="185" spans="1:17" ht="15">
      <c r="A185" s="65" t="s">
        <v>284</v>
      </c>
      <c r="B185" s="65" t="s">
        <v>282</v>
      </c>
      <c r="C185" s="66"/>
      <c r="D185" s="67"/>
      <c r="E185" s="68"/>
      <c r="F185" s="69"/>
      <c r="G185" s="66"/>
      <c r="H185" s="70"/>
      <c r="I185" s="71"/>
      <c r="J185" s="71"/>
      <c r="K185" s="35"/>
      <c r="L185" s="78">
        <v>185</v>
      </c>
      <c r="M185" s="78"/>
      <c r="N185" s="73"/>
      <c r="O185" s="80" t="s">
        <v>572</v>
      </c>
      <c r="P185" s="80">
        <v>3</v>
      </c>
      <c r="Q185" s="80">
        <v>2</v>
      </c>
    </row>
    <row r="186" spans="1:17" ht="15">
      <c r="A186" s="65" t="s">
        <v>284</v>
      </c>
      <c r="B186" s="65" t="s">
        <v>283</v>
      </c>
      <c r="C186" s="66"/>
      <c r="D186" s="67"/>
      <c r="E186" s="68"/>
      <c r="F186" s="69"/>
      <c r="G186" s="66"/>
      <c r="H186" s="70"/>
      <c r="I186" s="71"/>
      <c r="J186" s="71"/>
      <c r="K186" s="35"/>
      <c r="L186" s="78">
        <v>186</v>
      </c>
      <c r="M186" s="78"/>
      <c r="N186" s="73"/>
      <c r="O186" s="80" t="s">
        <v>573</v>
      </c>
      <c r="P186" s="80">
        <v>3</v>
      </c>
      <c r="Q186" s="80">
        <v>2</v>
      </c>
    </row>
    <row r="187" spans="1:17" ht="15">
      <c r="A187" s="65" t="s">
        <v>284</v>
      </c>
      <c r="B187" s="65" t="s">
        <v>286</v>
      </c>
      <c r="C187" s="66"/>
      <c r="D187" s="67"/>
      <c r="E187" s="68"/>
      <c r="F187" s="69"/>
      <c r="G187" s="66"/>
      <c r="H187" s="70"/>
      <c r="I187" s="71"/>
      <c r="J187" s="71"/>
      <c r="K187" s="35"/>
      <c r="L187" s="78">
        <v>187</v>
      </c>
      <c r="M187" s="78"/>
      <c r="N187" s="73"/>
      <c r="O187" s="80" t="s">
        <v>574</v>
      </c>
      <c r="P187" s="80">
        <v>9</v>
      </c>
      <c r="Q187" s="80">
        <v>1</v>
      </c>
    </row>
    <row r="188" spans="1:17" ht="15">
      <c r="A188" s="65" t="s">
        <v>286</v>
      </c>
      <c r="B188" s="65" t="s">
        <v>284</v>
      </c>
      <c r="C188" s="66"/>
      <c r="D188" s="67"/>
      <c r="E188" s="68"/>
      <c r="F188" s="69"/>
      <c r="G188" s="66"/>
      <c r="H188" s="70"/>
      <c r="I188" s="71"/>
      <c r="J188" s="71"/>
      <c r="K188" s="35"/>
      <c r="L188" s="78">
        <v>188</v>
      </c>
      <c r="M188" s="78"/>
      <c r="N188" s="73"/>
      <c r="O188" s="80" t="s">
        <v>575</v>
      </c>
      <c r="P188" s="80">
        <v>9</v>
      </c>
      <c r="Q188" s="80">
        <v>1</v>
      </c>
    </row>
    <row r="189" spans="1:17" ht="15">
      <c r="A189" s="65" t="s">
        <v>282</v>
      </c>
      <c r="B189" s="65" t="s">
        <v>286</v>
      </c>
      <c r="C189" s="66"/>
      <c r="D189" s="67"/>
      <c r="E189" s="68"/>
      <c r="F189" s="69"/>
      <c r="G189" s="66"/>
      <c r="H189" s="70"/>
      <c r="I189" s="71"/>
      <c r="J189" s="71"/>
      <c r="K189" s="35"/>
      <c r="L189" s="78">
        <v>189</v>
      </c>
      <c r="M189" s="78"/>
      <c r="N189" s="73"/>
      <c r="O189" s="80" t="s">
        <v>576</v>
      </c>
      <c r="P189" s="80">
        <v>3</v>
      </c>
      <c r="Q189" s="80">
        <v>3</v>
      </c>
    </row>
    <row r="190" spans="1:17" ht="15">
      <c r="A190" s="65" t="s">
        <v>283</v>
      </c>
      <c r="B190" s="65" t="s">
        <v>286</v>
      </c>
      <c r="C190" s="66"/>
      <c r="D190" s="67"/>
      <c r="E190" s="68"/>
      <c r="F190" s="69"/>
      <c r="G190" s="66"/>
      <c r="H190" s="70"/>
      <c r="I190" s="71"/>
      <c r="J190" s="71"/>
      <c r="K190" s="35"/>
      <c r="L190" s="78">
        <v>190</v>
      </c>
      <c r="M190" s="78"/>
      <c r="N190" s="73"/>
      <c r="O190" s="80" t="s">
        <v>577</v>
      </c>
      <c r="P190" s="80">
        <v>3</v>
      </c>
      <c r="Q190" s="80">
        <v>3</v>
      </c>
    </row>
    <row r="191" spans="1:17" ht="15">
      <c r="A191" s="65" t="s">
        <v>286</v>
      </c>
      <c r="B191" s="65" t="s">
        <v>282</v>
      </c>
      <c r="C191" s="66"/>
      <c r="D191" s="67"/>
      <c r="E191" s="68"/>
      <c r="F191" s="69"/>
      <c r="G191" s="66"/>
      <c r="H191" s="70"/>
      <c r="I191" s="71"/>
      <c r="J191" s="71"/>
      <c r="K191" s="35"/>
      <c r="L191" s="78">
        <v>191</v>
      </c>
      <c r="M191" s="78"/>
      <c r="N191" s="73"/>
      <c r="O191" s="80" t="s">
        <v>578</v>
      </c>
      <c r="P191" s="80">
        <v>3</v>
      </c>
      <c r="Q191" s="80">
        <v>2</v>
      </c>
    </row>
    <row r="192" spans="1:17" ht="15">
      <c r="A192" s="65" t="s">
        <v>286</v>
      </c>
      <c r="B192" s="65" t="s">
        <v>283</v>
      </c>
      <c r="C192" s="66"/>
      <c r="D192" s="67"/>
      <c r="E192" s="68"/>
      <c r="F192" s="69"/>
      <c r="G192" s="66"/>
      <c r="H192" s="70"/>
      <c r="I192" s="71"/>
      <c r="J192" s="71"/>
      <c r="K192" s="35"/>
      <c r="L192" s="78">
        <v>192</v>
      </c>
      <c r="M192" s="78"/>
      <c r="N192" s="73"/>
      <c r="O192" s="80" t="s">
        <v>579</v>
      </c>
      <c r="P192" s="80">
        <v>3</v>
      </c>
      <c r="Q192" s="80">
        <v>2</v>
      </c>
    </row>
    <row r="193" spans="1:17" ht="15">
      <c r="A193" s="65" t="s">
        <v>207</v>
      </c>
      <c r="B193" s="65" t="s">
        <v>287</v>
      </c>
      <c r="C193" s="66"/>
      <c r="D193" s="67"/>
      <c r="E193" s="68"/>
      <c r="F193" s="69"/>
      <c r="G193" s="66"/>
      <c r="H193" s="70"/>
      <c r="I193" s="71"/>
      <c r="J193" s="71"/>
      <c r="K193" s="35"/>
      <c r="L193" s="78">
        <v>193</v>
      </c>
      <c r="M193" s="78"/>
      <c r="N193" s="73"/>
      <c r="O193" s="80" t="s">
        <v>580</v>
      </c>
      <c r="P193" s="80">
        <v>3</v>
      </c>
      <c r="Q193" s="80">
        <v>1</v>
      </c>
    </row>
    <row r="194" spans="1:17" ht="15">
      <c r="A194" s="65" t="s">
        <v>287</v>
      </c>
      <c r="B194" s="65" t="s">
        <v>207</v>
      </c>
      <c r="C194" s="66"/>
      <c r="D194" s="67"/>
      <c r="E194" s="68"/>
      <c r="F194" s="69"/>
      <c r="G194" s="66"/>
      <c r="H194" s="70"/>
      <c r="I194" s="71"/>
      <c r="J194" s="71"/>
      <c r="K194" s="35"/>
      <c r="L194" s="78">
        <v>194</v>
      </c>
      <c r="M194" s="78"/>
      <c r="N194" s="73"/>
      <c r="O194" s="80" t="s">
        <v>581</v>
      </c>
      <c r="P194" s="80">
        <v>3</v>
      </c>
      <c r="Q194" s="80">
        <v>5</v>
      </c>
    </row>
    <row r="195" spans="1:17" ht="15">
      <c r="A195" s="65" t="s">
        <v>288</v>
      </c>
      <c r="B195" s="65" t="s">
        <v>289</v>
      </c>
      <c r="C195" s="66"/>
      <c r="D195" s="67"/>
      <c r="E195" s="68"/>
      <c r="F195" s="69"/>
      <c r="G195" s="66"/>
      <c r="H195" s="70"/>
      <c r="I195" s="71"/>
      <c r="J195" s="71"/>
      <c r="K195" s="35"/>
      <c r="L195" s="78">
        <v>195</v>
      </c>
      <c r="M195" s="78"/>
      <c r="N195" s="73"/>
      <c r="O195" s="80" t="s">
        <v>582</v>
      </c>
      <c r="P195" s="80">
        <v>3</v>
      </c>
      <c r="Q195" s="80">
        <v>1</v>
      </c>
    </row>
    <row r="196" spans="1:17" ht="15">
      <c r="A196" s="65" t="s">
        <v>289</v>
      </c>
      <c r="B196" s="65" t="s">
        <v>288</v>
      </c>
      <c r="C196" s="66"/>
      <c r="D196" s="67"/>
      <c r="E196" s="68"/>
      <c r="F196" s="69"/>
      <c r="G196" s="66"/>
      <c r="H196" s="70"/>
      <c r="I196" s="71"/>
      <c r="J196" s="71"/>
      <c r="K196" s="35"/>
      <c r="L196" s="78">
        <v>196</v>
      </c>
      <c r="M196" s="78"/>
      <c r="N196" s="73"/>
      <c r="O196" s="80" t="s">
        <v>583</v>
      </c>
      <c r="P196" s="80">
        <v>3</v>
      </c>
      <c r="Q196" s="80">
        <v>2</v>
      </c>
    </row>
    <row r="197" spans="1:17" ht="15">
      <c r="A197" s="65" t="s">
        <v>290</v>
      </c>
      <c r="B197" s="65" t="s">
        <v>291</v>
      </c>
      <c r="C197" s="66"/>
      <c r="D197" s="67"/>
      <c r="E197" s="68"/>
      <c r="F197" s="69"/>
      <c r="G197" s="66"/>
      <c r="H197" s="70"/>
      <c r="I197" s="71"/>
      <c r="J197" s="71"/>
      <c r="K197" s="35"/>
      <c r="L197" s="78">
        <v>197</v>
      </c>
      <c r="M197" s="78"/>
      <c r="N197" s="73"/>
      <c r="O197" s="80" t="s">
        <v>584</v>
      </c>
      <c r="P197" s="80">
        <v>3</v>
      </c>
      <c r="Q197" s="80">
        <v>1</v>
      </c>
    </row>
    <row r="198" spans="1:17" ht="15">
      <c r="A198" s="65" t="s">
        <v>291</v>
      </c>
      <c r="B198" s="65" t="s">
        <v>290</v>
      </c>
      <c r="C198" s="66"/>
      <c r="D198" s="67"/>
      <c r="E198" s="68"/>
      <c r="F198" s="69"/>
      <c r="G198" s="66"/>
      <c r="H198" s="70"/>
      <c r="I198" s="71"/>
      <c r="J198" s="71"/>
      <c r="K198" s="35"/>
      <c r="L198" s="78">
        <v>198</v>
      </c>
      <c r="M198" s="78"/>
      <c r="N198" s="73"/>
      <c r="O198" s="80" t="s">
        <v>585</v>
      </c>
      <c r="P198" s="80">
        <v>3</v>
      </c>
      <c r="Q198" s="80">
        <v>1</v>
      </c>
    </row>
    <row r="199" spans="1:17" ht="15">
      <c r="A199" s="65" t="s">
        <v>226</v>
      </c>
      <c r="B199" s="65" t="s">
        <v>279</v>
      </c>
      <c r="C199" s="66"/>
      <c r="D199" s="67"/>
      <c r="E199" s="68"/>
      <c r="F199" s="69"/>
      <c r="G199" s="66"/>
      <c r="H199" s="70"/>
      <c r="I199" s="71"/>
      <c r="J199" s="71"/>
      <c r="K199" s="35"/>
      <c r="L199" s="78">
        <v>199</v>
      </c>
      <c r="M199" s="78"/>
      <c r="N199" s="73"/>
      <c r="O199" s="80" t="s">
        <v>586</v>
      </c>
      <c r="P199" s="80">
        <v>3</v>
      </c>
      <c r="Q199" s="80">
        <v>1</v>
      </c>
    </row>
    <row r="200" spans="1:17" ht="15">
      <c r="A200" s="65" t="s">
        <v>279</v>
      </c>
      <c r="B200" s="65" t="s">
        <v>226</v>
      </c>
      <c r="C200" s="66"/>
      <c r="D200" s="67"/>
      <c r="E200" s="68"/>
      <c r="F200" s="69"/>
      <c r="G200" s="66"/>
      <c r="H200" s="70"/>
      <c r="I200" s="71"/>
      <c r="J200" s="71"/>
      <c r="K200" s="35"/>
      <c r="L200" s="78">
        <v>200</v>
      </c>
      <c r="M200" s="78"/>
      <c r="N200" s="73"/>
      <c r="O200" s="80" t="s">
        <v>587</v>
      </c>
      <c r="P200" s="80">
        <v>3</v>
      </c>
      <c r="Q200" s="80">
        <v>2</v>
      </c>
    </row>
    <row r="201" spans="1:17" ht="15">
      <c r="A201" s="65" t="s">
        <v>279</v>
      </c>
      <c r="B201" s="65" t="s">
        <v>291</v>
      </c>
      <c r="C201" s="66"/>
      <c r="D201" s="67"/>
      <c r="E201" s="68"/>
      <c r="F201" s="69"/>
      <c r="G201" s="66"/>
      <c r="H201" s="70"/>
      <c r="I201" s="71"/>
      <c r="J201" s="71"/>
      <c r="K201" s="35"/>
      <c r="L201" s="78">
        <v>201</v>
      </c>
      <c r="M201" s="78"/>
      <c r="N201" s="73"/>
      <c r="O201" s="80" t="s">
        <v>588</v>
      </c>
      <c r="P201" s="80">
        <v>3</v>
      </c>
      <c r="Q201" s="80">
        <v>2</v>
      </c>
    </row>
    <row r="202" spans="1:17" ht="15">
      <c r="A202" s="65" t="s">
        <v>279</v>
      </c>
      <c r="B202" s="65" t="s">
        <v>254</v>
      </c>
      <c r="C202" s="66"/>
      <c r="D202" s="67"/>
      <c r="E202" s="68"/>
      <c r="F202" s="69"/>
      <c r="G202" s="66"/>
      <c r="H202" s="70"/>
      <c r="I202" s="71"/>
      <c r="J202" s="71"/>
      <c r="K202" s="35"/>
      <c r="L202" s="78">
        <v>202</v>
      </c>
      <c r="M202" s="78"/>
      <c r="N202" s="73"/>
      <c r="O202" s="80" t="s">
        <v>589</v>
      </c>
      <c r="P202" s="80">
        <v>3</v>
      </c>
      <c r="Q202" s="80">
        <v>2</v>
      </c>
    </row>
    <row r="203" spans="1:17" ht="15">
      <c r="A203" s="65" t="s">
        <v>254</v>
      </c>
      <c r="B203" s="65" t="s">
        <v>279</v>
      </c>
      <c r="C203" s="66"/>
      <c r="D203" s="67"/>
      <c r="E203" s="68"/>
      <c r="F203" s="69"/>
      <c r="G203" s="66"/>
      <c r="H203" s="70"/>
      <c r="I203" s="71"/>
      <c r="J203" s="71"/>
      <c r="K203" s="35"/>
      <c r="L203" s="78">
        <v>203</v>
      </c>
      <c r="M203" s="78"/>
      <c r="N203" s="73"/>
      <c r="O203" s="80" t="s">
        <v>590</v>
      </c>
      <c r="P203" s="80">
        <v>3</v>
      </c>
      <c r="Q203" s="80">
        <v>3</v>
      </c>
    </row>
    <row r="204" spans="1:17" ht="15">
      <c r="A204" s="65" t="s">
        <v>291</v>
      </c>
      <c r="B204" s="65" t="s">
        <v>279</v>
      </c>
      <c r="C204" s="66"/>
      <c r="D204" s="67"/>
      <c r="E204" s="68"/>
      <c r="F204" s="69"/>
      <c r="G204" s="66"/>
      <c r="H204" s="70"/>
      <c r="I204" s="71"/>
      <c r="J204" s="71"/>
      <c r="K204" s="35"/>
      <c r="L204" s="78">
        <v>204</v>
      </c>
      <c r="M204" s="78"/>
      <c r="N204" s="73"/>
      <c r="O204" s="80" t="s">
        <v>591</v>
      </c>
      <c r="P204" s="80">
        <v>3</v>
      </c>
      <c r="Q204" s="80">
        <v>1</v>
      </c>
    </row>
    <row r="205" spans="1:17" ht="15">
      <c r="A205" s="65" t="s">
        <v>292</v>
      </c>
      <c r="B205" s="65" t="s">
        <v>293</v>
      </c>
      <c r="C205" s="66"/>
      <c r="D205" s="67"/>
      <c r="E205" s="68"/>
      <c r="F205" s="69"/>
      <c r="G205" s="66"/>
      <c r="H205" s="70"/>
      <c r="I205" s="71"/>
      <c r="J205" s="71"/>
      <c r="K205" s="35"/>
      <c r="L205" s="78">
        <v>205</v>
      </c>
      <c r="M205" s="78"/>
      <c r="N205" s="73"/>
      <c r="O205" s="80" t="s">
        <v>592</v>
      </c>
      <c r="P205" s="80">
        <v>6</v>
      </c>
      <c r="Q205" s="80">
        <v>2</v>
      </c>
    </row>
    <row r="206" spans="1:17" ht="15">
      <c r="A206" s="65" t="s">
        <v>293</v>
      </c>
      <c r="B206" s="65" t="s">
        <v>292</v>
      </c>
      <c r="C206" s="66"/>
      <c r="D206" s="67"/>
      <c r="E206" s="68"/>
      <c r="F206" s="69"/>
      <c r="G206" s="66"/>
      <c r="H206" s="70"/>
      <c r="I206" s="71"/>
      <c r="J206" s="71"/>
      <c r="K206" s="35"/>
      <c r="L206" s="78">
        <v>206</v>
      </c>
      <c r="M206" s="78"/>
      <c r="N206" s="73"/>
      <c r="O206" s="80" t="s">
        <v>593</v>
      </c>
      <c r="P206" s="80">
        <v>6</v>
      </c>
      <c r="Q206" s="80">
        <v>1</v>
      </c>
    </row>
    <row r="207" spans="1:17" ht="15">
      <c r="A207" s="65" t="s">
        <v>294</v>
      </c>
      <c r="B207" s="65" t="s">
        <v>295</v>
      </c>
      <c r="C207" s="66"/>
      <c r="D207" s="67"/>
      <c r="E207" s="68"/>
      <c r="F207" s="69"/>
      <c r="G207" s="66"/>
      <c r="H207" s="70"/>
      <c r="I207" s="71"/>
      <c r="J207" s="71"/>
      <c r="K207" s="35"/>
      <c r="L207" s="78">
        <v>207</v>
      </c>
      <c r="M207" s="78"/>
      <c r="N207" s="73"/>
      <c r="O207" s="80" t="s">
        <v>594</v>
      </c>
      <c r="P207" s="80">
        <v>3</v>
      </c>
      <c r="Q207" s="80">
        <v>2</v>
      </c>
    </row>
    <row r="208" spans="1:17" ht="15">
      <c r="A208" s="65" t="s">
        <v>295</v>
      </c>
      <c r="B208" s="65" t="s">
        <v>294</v>
      </c>
      <c r="C208" s="66"/>
      <c r="D208" s="67"/>
      <c r="E208" s="68"/>
      <c r="F208" s="69"/>
      <c r="G208" s="66"/>
      <c r="H208" s="70"/>
      <c r="I208" s="71"/>
      <c r="J208" s="71"/>
      <c r="K208" s="35"/>
      <c r="L208" s="78">
        <v>208</v>
      </c>
      <c r="M208" s="78"/>
      <c r="N208" s="73"/>
      <c r="O208" s="80" t="s">
        <v>595</v>
      </c>
      <c r="P208" s="80">
        <v>3</v>
      </c>
      <c r="Q208" s="80">
        <v>2</v>
      </c>
    </row>
    <row r="209" spans="1:17" ht="15">
      <c r="A209" s="65" t="s">
        <v>296</v>
      </c>
      <c r="B209" s="65" t="s">
        <v>297</v>
      </c>
      <c r="C209" s="66"/>
      <c r="D209" s="67"/>
      <c r="E209" s="68"/>
      <c r="F209" s="69"/>
      <c r="G209" s="66"/>
      <c r="H209" s="70"/>
      <c r="I209" s="71"/>
      <c r="J209" s="71"/>
      <c r="K209" s="35"/>
      <c r="L209" s="78">
        <v>209</v>
      </c>
      <c r="M209" s="78"/>
      <c r="N209" s="73"/>
      <c r="O209" s="80" t="s">
        <v>596</v>
      </c>
      <c r="P209" s="80">
        <v>3</v>
      </c>
      <c r="Q209" s="80">
        <v>3</v>
      </c>
    </row>
    <row r="210" spans="1:17" ht="15">
      <c r="A210" s="65" t="s">
        <v>297</v>
      </c>
      <c r="B210" s="65" t="s">
        <v>296</v>
      </c>
      <c r="C210" s="66"/>
      <c r="D210" s="67"/>
      <c r="E210" s="68"/>
      <c r="F210" s="69"/>
      <c r="G210" s="66"/>
      <c r="H210" s="70"/>
      <c r="I210" s="71"/>
      <c r="J210" s="71"/>
      <c r="K210" s="35"/>
      <c r="L210" s="78">
        <v>210</v>
      </c>
      <c r="M210" s="78"/>
      <c r="N210" s="73"/>
      <c r="O210" s="80" t="s">
        <v>597</v>
      </c>
      <c r="P210" s="80">
        <v>3</v>
      </c>
      <c r="Q210" s="80">
        <v>2</v>
      </c>
    </row>
    <row r="211" spans="1:17" ht="15">
      <c r="A211" s="65" t="s">
        <v>298</v>
      </c>
      <c r="B211" s="65" t="s">
        <v>299</v>
      </c>
      <c r="C211" s="66"/>
      <c r="D211" s="67"/>
      <c r="E211" s="68"/>
      <c r="F211" s="69"/>
      <c r="G211" s="66"/>
      <c r="H211" s="70"/>
      <c r="I211" s="71"/>
      <c r="J211" s="71"/>
      <c r="K211" s="35"/>
      <c r="L211" s="78">
        <v>211</v>
      </c>
      <c r="M211" s="78"/>
      <c r="N211" s="73"/>
      <c r="O211" s="80" t="s">
        <v>598</v>
      </c>
      <c r="P211" s="80">
        <v>3</v>
      </c>
      <c r="Q211" s="80">
        <v>1</v>
      </c>
    </row>
    <row r="212" spans="1:17" ht="15">
      <c r="A212" s="65" t="s">
        <v>299</v>
      </c>
      <c r="B212" s="65" t="s">
        <v>298</v>
      </c>
      <c r="C212" s="66"/>
      <c r="D212" s="67"/>
      <c r="E212" s="68"/>
      <c r="F212" s="69"/>
      <c r="G212" s="66"/>
      <c r="H212" s="70"/>
      <c r="I212" s="71"/>
      <c r="J212" s="71"/>
      <c r="K212" s="35"/>
      <c r="L212" s="78">
        <v>212</v>
      </c>
      <c r="M212" s="78"/>
      <c r="N212" s="73"/>
      <c r="O212" s="80" t="s">
        <v>599</v>
      </c>
      <c r="P212" s="80">
        <v>3</v>
      </c>
      <c r="Q212" s="80">
        <v>2</v>
      </c>
    </row>
    <row r="213" spans="1:17" ht="15">
      <c r="A213" s="65" t="s">
        <v>297</v>
      </c>
      <c r="B213" s="65" t="s">
        <v>299</v>
      </c>
      <c r="C213" s="66"/>
      <c r="D213" s="67"/>
      <c r="E213" s="68"/>
      <c r="F213" s="69"/>
      <c r="G213" s="66"/>
      <c r="H213" s="70"/>
      <c r="I213" s="71"/>
      <c r="J213" s="71"/>
      <c r="K213" s="35"/>
      <c r="L213" s="78">
        <v>213</v>
      </c>
      <c r="M213" s="78"/>
      <c r="N213" s="73"/>
      <c r="O213" s="80" t="s">
        <v>600</v>
      </c>
      <c r="P213" s="80">
        <v>3</v>
      </c>
      <c r="Q213" s="80">
        <v>2</v>
      </c>
    </row>
    <row r="214" spans="1:17" ht="15">
      <c r="A214" s="65" t="s">
        <v>299</v>
      </c>
      <c r="B214" s="65" t="s">
        <v>297</v>
      </c>
      <c r="C214" s="66"/>
      <c r="D214" s="67"/>
      <c r="E214" s="68"/>
      <c r="F214" s="69"/>
      <c r="G214" s="66"/>
      <c r="H214" s="70"/>
      <c r="I214" s="71"/>
      <c r="J214" s="71"/>
      <c r="K214" s="35"/>
      <c r="L214" s="78">
        <v>214</v>
      </c>
      <c r="M214" s="78"/>
      <c r="N214" s="73"/>
      <c r="O214" s="80" t="s">
        <v>601</v>
      </c>
      <c r="P214" s="80">
        <v>3</v>
      </c>
      <c r="Q214" s="80">
        <v>2</v>
      </c>
    </row>
    <row r="215" spans="1:17" ht="15">
      <c r="A215" s="65" t="s">
        <v>300</v>
      </c>
      <c r="B215" s="65" t="s">
        <v>302</v>
      </c>
      <c r="C215" s="66"/>
      <c r="D215" s="67"/>
      <c r="E215" s="68"/>
      <c r="F215" s="69"/>
      <c r="G215" s="66"/>
      <c r="H215" s="70"/>
      <c r="I215" s="71"/>
      <c r="J215" s="71"/>
      <c r="K215" s="35"/>
      <c r="L215" s="78">
        <v>215</v>
      </c>
      <c r="M215" s="78"/>
      <c r="N215" s="73"/>
      <c r="O215" s="80" t="s">
        <v>602</v>
      </c>
      <c r="P215" s="80">
        <v>9</v>
      </c>
      <c r="Q215" s="80">
        <v>2</v>
      </c>
    </row>
    <row r="216" spans="1:17" ht="15">
      <c r="A216" s="65" t="s">
        <v>300</v>
      </c>
      <c r="B216" s="65" t="s">
        <v>301</v>
      </c>
      <c r="C216" s="66"/>
      <c r="D216" s="67"/>
      <c r="E216" s="68"/>
      <c r="F216" s="69"/>
      <c r="G216" s="66"/>
      <c r="H216" s="70"/>
      <c r="I216" s="71"/>
      <c r="J216" s="71"/>
      <c r="K216" s="35"/>
      <c r="L216" s="78">
        <v>216</v>
      </c>
      <c r="M216" s="78"/>
      <c r="N216" s="73"/>
      <c r="O216" s="80" t="s">
        <v>603</v>
      </c>
      <c r="P216" s="80">
        <v>24</v>
      </c>
      <c r="Q216" s="80">
        <v>1</v>
      </c>
    </row>
    <row r="217" spans="1:17" ht="15">
      <c r="A217" s="65" t="s">
        <v>301</v>
      </c>
      <c r="B217" s="65" t="s">
        <v>300</v>
      </c>
      <c r="C217" s="66"/>
      <c r="D217" s="67"/>
      <c r="E217" s="68"/>
      <c r="F217" s="69"/>
      <c r="G217" s="66"/>
      <c r="H217" s="70"/>
      <c r="I217" s="71"/>
      <c r="J217" s="71"/>
      <c r="K217" s="35"/>
      <c r="L217" s="78">
        <v>217</v>
      </c>
      <c r="M217" s="78"/>
      <c r="N217" s="73"/>
      <c r="O217" s="80" t="s">
        <v>604</v>
      </c>
      <c r="P217" s="80">
        <v>24</v>
      </c>
      <c r="Q217" s="80">
        <v>1</v>
      </c>
    </row>
    <row r="218" spans="1:17" ht="15">
      <c r="A218" s="65" t="s">
        <v>302</v>
      </c>
      <c r="B218" s="65" t="s">
        <v>300</v>
      </c>
      <c r="C218" s="66"/>
      <c r="D218" s="67"/>
      <c r="E218" s="68"/>
      <c r="F218" s="69"/>
      <c r="G218" s="66"/>
      <c r="H218" s="70"/>
      <c r="I218" s="71"/>
      <c r="J218" s="71"/>
      <c r="K218" s="35"/>
      <c r="L218" s="78">
        <v>218</v>
      </c>
      <c r="M218" s="78"/>
      <c r="N218" s="73"/>
      <c r="O218" s="80" t="s">
        <v>605</v>
      </c>
      <c r="P218" s="80">
        <v>9</v>
      </c>
      <c r="Q218" s="80">
        <v>2</v>
      </c>
    </row>
    <row r="219" spans="1:17" ht="15">
      <c r="A219" s="65" t="s">
        <v>301</v>
      </c>
      <c r="B219" s="65" t="s">
        <v>302</v>
      </c>
      <c r="C219" s="66"/>
      <c r="D219" s="67"/>
      <c r="E219" s="68"/>
      <c r="F219" s="69"/>
      <c r="G219" s="66"/>
      <c r="H219" s="70"/>
      <c r="I219" s="71"/>
      <c r="J219" s="71"/>
      <c r="K219" s="35"/>
      <c r="L219" s="78">
        <v>219</v>
      </c>
      <c r="M219" s="78"/>
      <c r="N219" s="73"/>
      <c r="O219" s="80" t="s">
        <v>606</v>
      </c>
      <c r="P219" s="80">
        <v>12</v>
      </c>
      <c r="Q219" s="80">
        <v>2</v>
      </c>
    </row>
    <row r="220" spans="1:17" ht="15">
      <c r="A220" s="65" t="s">
        <v>302</v>
      </c>
      <c r="B220" s="65" t="s">
        <v>301</v>
      </c>
      <c r="C220" s="66"/>
      <c r="D220" s="67"/>
      <c r="E220" s="68"/>
      <c r="F220" s="69"/>
      <c r="G220" s="66"/>
      <c r="H220" s="70"/>
      <c r="I220" s="71"/>
      <c r="J220" s="71"/>
      <c r="K220" s="35"/>
      <c r="L220" s="78">
        <v>220</v>
      </c>
      <c r="M220" s="78"/>
      <c r="N220" s="73"/>
      <c r="O220" s="80" t="s">
        <v>607</v>
      </c>
      <c r="P220" s="80">
        <v>12</v>
      </c>
      <c r="Q220" s="80">
        <v>1</v>
      </c>
    </row>
    <row r="221" spans="1:17" ht="15">
      <c r="A221" s="65" t="s">
        <v>303</v>
      </c>
      <c r="B221" s="65" t="s">
        <v>304</v>
      </c>
      <c r="C221" s="66"/>
      <c r="D221" s="67"/>
      <c r="E221" s="68"/>
      <c r="F221" s="69"/>
      <c r="G221" s="66"/>
      <c r="H221" s="70"/>
      <c r="I221" s="71"/>
      <c r="J221" s="71"/>
      <c r="K221" s="35"/>
      <c r="L221" s="78">
        <v>221</v>
      </c>
      <c r="M221" s="78"/>
      <c r="N221" s="73"/>
      <c r="O221" s="80" t="s">
        <v>608</v>
      </c>
      <c r="P221" s="80">
        <v>3</v>
      </c>
      <c r="Q221" s="80">
        <v>1</v>
      </c>
    </row>
    <row r="222" spans="1:17" ht="15">
      <c r="A222" s="65" t="s">
        <v>304</v>
      </c>
      <c r="B222" s="65" t="s">
        <v>303</v>
      </c>
      <c r="C222" s="66"/>
      <c r="D222" s="67"/>
      <c r="E222" s="68"/>
      <c r="F222" s="69"/>
      <c r="G222" s="66"/>
      <c r="H222" s="70"/>
      <c r="I222" s="71"/>
      <c r="J222" s="71"/>
      <c r="K222" s="35"/>
      <c r="L222" s="78">
        <v>222</v>
      </c>
      <c r="M222" s="78"/>
      <c r="N222" s="73"/>
      <c r="O222" s="80" t="s">
        <v>609</v>
      </c>
      <c r="P222" s="80">
        <v>3</v>
      </c>
      <c r="Q222" s="80">
        <v>1</v>
      </c>
    </row>
    <row r="223" spans="1:17" ht="15">
      <c r="A223" s="65" t="s">
        <v>305</v>
      </c>
      <c r="B223" s="65" t="s">
        <v>306</v>
      </c>
      <c r="C223" s="66"/>
      <c r="D223" s="67"/>
      <c r="E223" s="68"/>
      <c r="F223" s="69"/>
      <c r="G223" s="66"/>
      <c r="H223" s="70"/>
      <c r="I223" s="71"/>
      <c r="J223" s="71"/>
      <c r="K223" s="35"/>
      <c r="L223" s="78">
        <v>223</v>
      </c>
      <c r="M223" s="78"/>
      <c r="N223" s="73"/>
      <c r="O223" s="80" t="s">
        <v>610</v>
      </c>
      <c r="P223" s="80">
        <v>3</v>
      </c>
      <c r="Q223" s="80">
        <v>2</v>
      </c>
    </row>
    <row r="224" spans="1:17" ht="15">
      <c r="A224" s="65" t="s">
        <v>306</v>
      </c>
      <c r="B224" s="65" t="s">
        <v>305</v>
      </c>
      <c r="C224" s="66"/>
      <c r="D224" s="67"/>
      <c r="E224" s="68"/>
      <c r="F224" s="69"/>
      <c r="G224" s="66"/>
      <c r="H224" s="70"/>
      <c r="I224" s="71"/>
      <c r="J224" s="71"/>
      <c r="K224" s="35"/>
      <c r="L224" s="78">
        <v>224</v>
      </c>
      <c r="M224" s="78"/>
      <c r="N224" s="73"/>
      <c r="O224" s="80" t="s">
        <v>611</v>
      </c>
      <c r="P224" s="80">
        <v>3</v>
      </c>
      <c r="Q224" s="80">
        <v>3</v>
      </c>
    </row>
    <row r="225" spans="1:17" ht="15">
      <c r="A225" s="65" t="s">
        <v>307</v>
      </c>
      <c r="B225" s="65" t="s">
        <v>308</v>
      </c>
      <c r="C225" s="66"/>
      <c r="D225" s="67"/>
      <c r="E225" s="68"/>
      <c r="F225" s="69"/>
      <c r="G225" s="66"/>
      <c r="H225" s="70"/>
      <c r="I225" s="71"/>
      <c r="J225" s="71"/>
      <c r="K225" s="35"/>
      <c r="L225" s="78">
        <v>225</v>
      </c>
      <c r="M225" s="78"/>
      <c r="N225" s="73"/>
      <c r="O225" s="80" t="s">
        <v>612</v>
      </c>
      <c r="P225" s="80">
        <v>3</v>
      </c>
      <c r="Q225" s="80">
        <v>1</v>
      </c>
    </row>
    <row r="226" spans="1:17" ht="15">
      <c r="A226" s="65" t="s">
        <v>308</v>
      </c>
      <c r="B226" s="65" t="s">
        <v>307</v>
      </c>
      <c r="C226" s="66"/>
      <c r="D226" s="67"/>
      <c r="E226" s="68"/>
      <c r="F226" s="69"/>
      <c r="G226" s="66"/>
      <c r="H226" s="70"/>
      <c r="I226" s="71"/>
      <c r="J226" s="71"/>
      <c r="K226" s="35"/>
      <c r="L226" s="78">
        <v>226</v>
      </c>
      <c r="M226" s="78"/>
      <c r="N226" s="73"/>
      <c r="O226" s="80" t="s">
        <v>613</v>
      </c>
      <c r="P226" s="80">
        <v>3</v>
      </c>
      <c r="Q226" s="80">
        <v>2</v>
      </c>
    </row>
    <row r="227" spans="1:17" ht="15">
      <c r="A227" s="65" t="s">
        <v>308</v>
      </c>
      <c r="B227" s="65" t="s">
        <v>310</v>
      </c>
      <c r="C227" s="66"/>
      <c r="D227" s="67"/>
      <c r="E227" s="68"/>
      <c r="F227" s="69"/>
      <c r="G227" s="66"/>
      <c r="H227" s="70"/>
      <c r="I227" s="71"/>
      <c r="J227" s="71"/>
      <c r="K227" s="35"/>
      <c r="L227" s="78">
        <v>227</v>
      </c>
      <c r="M227" s="78"/>
      <c r="N227" s="73"/>
      <c r="O227" s="80" t="s">
        <v>614</v>
      </c>
      <c r="P227" s="80">
        <v>3</v>
      </c>
      <c r="Q227" s="80">
        <v>2</v>
      </c>
    </row>
    <row r="228" spans="1:17" ht="15">
      <c r="A228" s="65" t="s">
        <v>308</v>
      </c>
      <c r="B228" s="65" t="s">
        <v>309</v>
      </c>
      <c r="C228" s="66"/>
      <c r="D228" s="67"/>
      <c r="E228" s="68"/>
      <c r="F228" s="69"/>
      <c r="G228" s="66"/>
      <c r="H228" s="70"/>
      <c r="I228" s="71"/>
      <c r="J228" s="71"/>
      <c r="K228" s="35"/>
      <c r="L228" s="78">
        <v>228</v>
      </c>
      <c r="M228" s="78"/>
      <c r="N228" s="73"/>
      <c r="O228" s="80" t="s">
        <v>615</v>
      </c>
      <c r="P228" s="80">
        <v>24</v>
      </c>
      <c r="Q228" s="80">
        <v>1</v>
      </c>
    </row>
    <row r="229" spans="1:17" ht="15">
      <c r="A229" s="65" t="s">
        <v>309</v>
      </c>
      <c r="B229" s="65" t="s">
        <v>308</v>
      </c>
      <c r="C229" s="66"/>
      <c r="D229" s="67"/>
      <c r="E229" s="68"/>
      <c r="F229" s="69"/>
      <c r="G229" s="66"/>
      <c r="H229" s="70"/>
      <c r="I229" s="71"/>
      <c r="J229" s="71"/>
      <c r="K229" s="35"/>
      <c r="L229" s="78">
        <v>229</v>
      </c>
      <c r="M229" s="78"/>
      <c r="N229" s="73"/>
      <c r="O229" s="80" t="s">
        <v>616</v>
      </c>
      <c r="P229" s="80">
        <v>24</v>
      </c>
      <c r="Q229" s="80">
        <v>2</v>
      </c>
    </row>
    <row r="230" spans="1:17" ht="15">
      <c r="A230" s="65" t="s">
        <v>310</v>
      </c>
      <c r="B230" s="65" t="s">
        <v>308</v>
      </c>
      <c r="C230" s="66"/>
      <c r="D230" s="67"/>
      <c r="E230" s="68"/>
      <c r="F230" s="69"/>
      <c r="G230" s="66"/>
      <c r="H230" s="70"/>
      <c r="I230" s="71"/>
      <c r="J230" s="71"/>
      <c r="K230" s="35"/>
      <c r="L230" s="78">
        <v>230</v>
      </c>
      <c r="M230" s="78"/>
      <c r="N230" s="73"/>
      <c r="O230" s="80" t="s">
        <v>617</v>
      </c>
      <c r="P230" s="80">
        <v>3</v>
      </c>
      <c r="Q230" s="80">
        <v>3</v>
      </c>
    </row>
    <row r="231" spans="1:17" ht="15">
      <c r="A231" s="65" t="s">
        <v>309</v>
      </c>
      <c r="B231" s="65" t="s">
        <v>310</v>
      </c>
      <c r="C231" s="66"/>
      <c r="D231" s="67"/>
      <c r="E231" s="68"/>
      <c r="F231" s="69"/>
      <c r="G231" s="66"/>
      <c r="H231" s="70"/>
      <c r="I231" s="71"/>
      <c r="J231" s="71"/>
      <c r="K231" s="35"/>
      <c r="L231" s="78">
        <v>231</v>
      </c>
      <c r="M231" s="78"/>
      <c r="N231" s="73"/>
      <c r="O231" s="80" t="s">
        <v>618</v>
      </c>
      <c r="P231" s="80">
        <v>3</v>
      </c>
      <c r="Q231" s="80">
        <v>3</v>
      </c>
    </row>
    <row r="232" spans="1:17" ht="15">
      <c r="A232" s="65" t="s">
        <v>310</v>
      </c>
      <c r="B232" s="65" t="s">
        <v>309</v>
      </c>
      <c r="C232" s="66"/>
      <c r="D232" s="67"/>
      <c r="E232" s="68"/>
      <c r="F232" s="69"/>
      <c r="G232" s="66"/>
      <c r="H232" s="70"/>
      <c r="I232" s="71"/>
      <c r="J232" s="71"/>
      <c r="K232" s="35"/>
      <c r="L232" s="78">
        <v>232</v>
      </c>
      <c r="M232" s="78"/>
      <c r="N232" s="73"/>
      <c r="O232" s="80" t="s">
        <v>619</v>
      </c>
      <c r="P232" s="80">
        <v>3</v>
      </c>
      <c r="Q232" s="80">
        <v>3</v>
      </c>
    </row>
    <row r="233" spans="1:17" ht="15">
      <c r="A233" s="65" t="s">
        <v>311</v>
      </c>
      <c r="B233" s="65" t="s">
        <v>291</v>
      </c>
      <c r="C233" s="66"/>
      <c r="D233" s="67"/>
      <c r="E233" s="68"/>
      <c r="F233" s="69"/>
      <c r="G233" s="66"/>
      <c r="H233" s="70"/>
      <c r="I233" s="71"/>
      <c r="J233" s="71"/>
      <c r="K233" s="35"/>
      <c r="L233" s="78">
        <v>233</v>
      </c>
      <c r="M233" s="78"/>
      <c r="N233" s="73"/>
      <c r="O233" s="80" t="s">
        <v>620</v>
      </c>
      <c r="P233" s="80">
        <v>3</v>
      </c>
      <c r="Q233" s="80">
        <v>2</v>
      </c>
    </row>
    <row r="234" spans="1:17" ht="15">
      <c r="A234" s="65" t="s">
        <v>291</v>
      </c>
      <c r="B234" s="65" t="s">
        <v>312</v>
      </c>
      <c r="C234" s="66"/>
      <c r="D234" s="67"/>
      <c r="E234" s="68"/>
      <c r="F234" s="69"/>
      <c r="G234" s="66"/>
      <c r="H234" s="70"/>
      <c r="I234" s="71"/>
      <c r="J234" s="71"/>
      <c r="K234" s="35"/>
      <c r="L234" s="78">
        <v>234</v>
      </c>
      <c r="M234" s="78"/>
      <c r="N234" s="73"/>
      <c r="O234" s="80" t="s">
        <v>621</v>
      </c>
      <c r="P234" s="80">
        <v>3</v>
      </c>
      <c r="Q234" s="80">
        <v>1</v>
      </c>
    </row>
    <row r="235" spans="1:17" ht="15">
      <c r="A235" s="65" t="s">
        <v>291</v>
      </c>
      <c r="B235" s="65" t="s">
        <v>311</v>
      </c>
      <c r="C235" s="66"/>
      <c r="D235" s="67"/>
      <c r="E235" s="68"/>
      <c r="F235" s="69"/>
      <c r="G235" s="66"/>
      <c r="H235" s="70"/>
      <c r="I235" s="71"/>
      <c r="J235" s="71"/>
      <c r="K235" s="35"/>
      <c r="L235" s="78">
        <v>235</v>
      </c>
      <c r="M235" s="78"/>
      <c r="N235" s="73"/>
      <c r="O235" s="80" t="s">
        <v>622</v>
      </c>
      <c r="P235" s="80">
        <v>3</v>
      </c>
      <c r="Q235" s="80">
        <v>1</v>
      </c>
    </row>
    <row r="236" spans="1:17" ht="15">
      <c r="A236" s="65" t="s">
        <v>312</v>
      </c>
      <c r="B236" s="65" t="s">
        <v>291</v>
      </c>
      <c r="C236" s="66"/>
      <c r="D236" s="67"/>
      <c r="E236" s="68"/>
      <c r="F236" s="69"/>
      <c r="G236" s="66"/>
      <c r="H236" s="70"/>
      <c r="I236" s="71"/>
      <c r="J236" s="71"/>
      <c r="K236" s="35"/>
      <c r="L236" s="78">
        <v>236</v>
      </c>
      <c r="M236" s="78"/>
      <c r="N236" s="73"/>
      <c r="O236" s="80" t="s">
        <v>623</v>
      </c>
      <c r="P236" s="80">
        <v>3</v>
      </c>
      <c r="Q236" s="80">
        <v>2</v>
      </c>
    </row>
    <row r="237" spans="1:17" ht="15">
      <c r="A237" s="65" t="s">
        <v>311</v>
      </c>
      <c r="B237" s="65" t="s">
        <v>312</v>
      </c>
      <c r="C237" s="66"/>
      <c r="D237" s="67"/>
      <c r="E237" s="68"/>
      <c r="F237" s="69"/>
      <c r="G237" s="66"/>
      <c r="H237" s="70"/>
      <c r="I237" s="71"/>
      <c r="J237" s="71"/>
      <c r="K237" s="35"/>
      <c r="L237" s="78">
        <v>237</v>
      </c>
      <c r="M237" s="78"/>
      <c r="N237" s="73"/>
      <c r="O237" s="80" t="s">
        <v>624</v>
      </c>
      <c r="P237" s="80">
        <v>18</v>
      </c>
      <c r="Q237" s="80">
        <v>1</v>
      </c>
    </row>
    <row r="238" spans="1:17" ht="15">
      <c r="A238" s="65" t="s">
        <v>312</v>
      </c>
      <c r="B238" s="65" t="s">
        <v>311</v>
      </c>
      <c r="C238" s="66"/>
      <c r="D238" s="67"/>
      <c r="E238" s="68"/>
      <c r="F238" s="69"/>
      <c r="G238" s="66"/>
      <c r="H238" s="70"/>
      <c r="I238" s="71"/>
      <c r="J238" s="71"/>
      <c r="K238" s="35"/>
      <c r="L238" s="78">
        <v>238</v>
      </c>
      <c r="M238" s="78"/>
      <c r="N238" s="73"/>
      <c r="O238" s="80" t="s">
        <v>625</v>
      </c>
      <c r="P238" s="80">
        <v>18</v>
      </c>
      <c r="Q238" s="80">
        <v>1</v>
      </c>
    </row>
    <row r="239" spans="1:17" ht="15">
      <c r="A239" s="65" t="s">
        <v>312</v>
      </c>
      <c r="B239" s="65" t="s">
        <v>313</v>
      </c>
      <c r="C239" s="66"/>
      <c r="D239" s="67"/>
      <c r="E239" s="68"/>
      <c r="F239" s="69"/>
      <c r="G239" s="66"/>
      <c r="H239" s="70"/>
      <c r="I239" s="71"/>
      <c r="J239" s="71"/>
      <c r="K239" s="35"/>
      <c r="L239" s="78">
        <v>239</v>
      </c>
      <c r="M239" s="78"/>
      <c r="N239" s="73"/>
      <c r="O239" s="80" t="s">
        <v>626</v>
      </c>
      <c r="P239" s="80">
        <v>3</v>
      </c>
      <c r="Q239" s="80">
        <v>2</v>
      </c>
    </row>
    <row r="240" spans="1:17" ht="15">
      <c r="A240" s="65" t="s">
        <v>313</v>
      </c>
      <c r="B240" s="65" t="s">
        <v>312</v>
      </c>
      <c r="C240" s="66"/>
      <c r="D240" s="67"/>
      <c r="E240" s="68"/>
      <c r="F240" s="69"/>
      <c r="G240" s="66"/>
      <c r="H240" s="70"/>
      <c r="I240" s="71"/>
      <c r="J240" s="71"/>
      <c r="K240" s="35"/>
      <c r="L240" s="78">
        <v>240</v>
      </c>
      <c r="M240" s="78"/>
      <c r="N240" s="73"/>
      <c r="O240" s="80" t="s">
        <v>627</v>
      </c>
      <c r="P240" s="80">
        <v>3</v>
      </c>
      <c r="Q240" s="80">
        <v>2</v>
      </c>
    </row>
    <row r="241" spans="1:17" ht="15">
      <c r="A241" s="65" t="s">
        <v>254</v>
      </c>
      <c r="B241" s="65" t="s">
        <v>273</v>
      </c>
      <c r="C241" s="66"/>
      <c r="D241" s="67"/>
      <c r="E241" s="68"/>
      <c r="F241" s="69"/>
      <c r="G241" s="66"/>
      <c r="H241" s="70"/>
      <c r="I241" s="71"/>
      <c r="J241" s="71"/>
      <c r="K241" s="35"/>
      <c r="L241" s="78">
        <v>241</v>
      </c>
      <c r="M241" s="78"/>
      <c r="N241" s="73"/>
      <c r="O241" s="80" t="s">
        <v>628</v>
      </c>
      <c r="P241" s="80">
        <v>12</v>
      </c>
      <c r="Q241" s="80">
        <v>1</v>
      </c>
    </row>
    <row r="242" spans="1:17" ht="15">
      <c r="A242" s="65" t="s">
        <v>273</v>
      </c>
      <c r="B242" s="65" t="s">
        <v>313</v>
      </c>
      <c r="C242" s="66"/>
      <c r="D242" s="67"/>
      <c r="E242" s="68"/>
      <c r="F242" s="69"/>
      <c r="G242" s="66"/>
      <c r="H242" s="70"/>
      <c r="I242" s="71"/>
      <c r="J242" s="71"/>
      <c r="K242" s="35"/>
      <c r="L242" s="78">
        <v>242</v>
      </c>
      <c r="M242" s="78"/>
      <c r="N242" s="73"/>
      <c r="O242" s="80" t="s">
        <v>629</v>
      </c>
      <c r="P242" s="80">
        <v>3</v>
      </c>
      <c r="Q242" s="80">
        <v>5</v>
      </c>
    </row>
    <row r="243" spans="1:17" ht="15">
      <c r="A243" s="65" t="s">
        <v>273</v>
      </c>
      <c r="B243" s="65" t="s">
        <v>254</v>
      </c>
      <c r="C243" s="66"/>
      <c r="D243" s="67"/>
      <c r="E243" s="68"/>
      <c r="F243" s="69"/>
      <c r="G243" s="66"/>
      <c r="H243" s="70"/>
      <c r="I243" s="71"/>
      <c r="J243" s="71"/>
      <c r="K243" s="35"/>
      <c r="L243" s="78">
        <v>243</v>
      </c>
      <c r="M243" s="78"/>
      <c r="N243" s="73"/>
      <c r="O243" s="80" t="s">
        <v>630</v>
      </c>
      <c r="P243" s="80">
        <v>12</v>
      </c>
      <c r="Q243" s="80">
        <v>2</v>
      </c>
    </row>
    <row r="244" spans="1:17" ht="15">
      <c r="A244" s="65" t="s">
        <v>313</v>
      </c>
      <c r="B244" s="65" t="s">
        <v>273</v>
      </c>
      <c r="C244" s="66"/>
      <c r="D244" s="67"/>
      <c r="E244" s="68"/>
      <c r="F244" s="69"/>
      <c r="G244" s="66"/>
      <c r="H244" s="70"/>
      <c r="I244" s="71"/>
      <c r="J244" s="71"/>
      <c r="K244" s="35"/>
      <c r="L244" s="78">
        <v>244</v>
      </c>
      <c r="M244" s="78"/>
      <c r="N244" s="73"/>
      <c r="O244" s="80" t="s">
        <v>631</v>
      </c>
      <c r="P244" s="80">
        <v>3</v>
      </c>
      <c r="Q244" s="80">
        <v>2</v>
      </c>
    </row>
    <row r="245" spans="1:17" ht="15">
      <c r="A245" s="65" t="s">
        <v>314</v>
      </c>
      <c r="B245" s="65" t="s">
        <v>315</v>
      </c>
      <c r="C245" s="66"/>
      <c r="D245" s="67"/>
      <c r="E245" s="68"/>
      <c r="F245" s="69"/>
      <c r="G245" s="66"/>
      <c r="H245" s="70"/>
      <c r="I245" s="71"/>
      <c r="J245" s="71"/>
      <c r="K245" s="35"/>
      <c r="L245" s="78">
        <v>245</v>
      </c>
      <c r="M245" s="78"/>
      <c r="N245" s="73"/>
      <c r="O245" s="80" t="s">
        <v>632</v>
      </c>
      <c r="P245" s="80">
        <v>3</v>
      </c>
      <c r="Q245" s="80">
        <v>1</v>
      </c>
    </row>
    <row r="246" spans="1:17" ht="15">
      <c r="A246" s="65" t="s">
        <v>315</v>
      </c>
      <c r="B246" s="65" t="s">
        <v>314</v>
      </c>
      <c r="C246" s="66"/>
      <c r="D246" s="67"/>
      <c r="E246" s="68"/>
      <c r="F246" s="69"/>
      <c r="G246" s="66"/>
      <c r="H246" s="70"/>
      <c r="I246" s="71"/>
      <c r="J246" s="71"/>
      <c r="K246" s="35"/>
      <c r="L246" s="78">
        <v>246</v>
      </c>
      <c r="M246" s="78"/>
      <c r="N246" s="73"/>
      <c r="O246" s="80" t="s">
        <v>633</v>
      </c>
      <c r="P246" s="80">
        <v>3</v>
      </c>
      <c r="Q246" s="80">
        <v>3</v>
      </c>
    </row>
    <row r="247" spans="1:17" ht="15">
      <c r="A247" s="65" t="s">
        <v>316</v>
      </c>
      <c r="B247" s="65" t="s">
        <v>315</v>
      </c>
      <c r="C247" s="66"/>
      <c r="D247" s="67"/>
      <c r="E247" s="68"/>
      <c r="F247" s="69"/>
      <c r="G247" s="66"/>
      <c r="H247" s="70"/>
      <c r="I247" s="71"/>
      <c r="J247" s="71"/>
      <c r="K247" s="35"/>
      <c r="L247" s="78">
        <v>247</v>
      </c>
      <c r="M247" s="78"/>
      <c r="N247" s="73"/>
      <c r="O247" s="80" t="s">
        <v>634</v>
      </c>
      <c r="P247" s="80">
        <v>6</v>
      </c>
      <c r="Q247" s="80">
        <v>2</v>
      </c>
    </row>
    <row r="248" spans="1:17" ht="15">
      <c r="A248" s="65" t="s">
        <v>315</v>
      </c>
      <c r="B248" s="65" t="s">
        <v>316</v>
      </c>
      <c r="C248" s="66"/>
      <c r="D248" s="67"/>
      <c r="E248" s="68"/>
      <c r="F248" s="69"/>
      <c r="G248" s="66"/>
      <c r="H248" s="70"/>
      <c r="I248" s="71"/>
      <c r="J248" s="71"/>
      <c r="K248" s="35"/>
      <c r="L248" s="78">
        <v>248</v>
      </c>
      <c r="M248" s="78"/>
      <c r="N248" s="73"/>
      <c r="O248" s="80" t="s">
        <v>635</v>
      </c>
      <c r="P248" s="80">
        <v>6</v>
      </c>
      <c r="Q248" s="80">
        <v>2</v>
      </c>
    </row>
    <row r="249" spans="1:17" ht="15">
      <c r="A249" s="65" t="s">
        <v>282</v>
      </c>
      <c r="B249" s="65" t="s">
        <v>317</v>
      </c>
      <c r="C249" s="66"/>
      <c r="D249" s="67"/>
      <c r="E249" s="68"/>
      <c r="F249" s="69"/>
      <c r="G249" s="66"/>
      <c r="H249" s="70"/>
      <c r="I249" s="71"/>
      <c r="J249" s="71"/>
      <c r="K249" s="35"/>
      <c r="L249" s="78">
        <v>249</v>
      </c>
      <c r="M249" s="78"/>
      <c r="N249" s="73"/>
      <c r="O249" s="80" t="s">
        <v>636</v>
      </c>
      <c r="P249" s="80">
        <v>3</v>
      </c>
      <c r="Q249" s="80">
        <v>3</v>
      </c>
    </row>
    <row r="250" spans="1:17" ht="15">
      <c r="A250" s="65" t="s">
        <v>282</v>
      </c>
      <c r="B250" s="65" t="s">
        <v>283</v>
      </c>
      <c r="C250" s="66"/>
      <c r="D250" s="67"/>
      <c r="E250" s="68"/>
      <c r="F250" s="69"/>
      <c r="G250" s="66"/>
      <c r="H250" s="70"/>
      <c r="I250" s="71"/>
      <c r="J250" s="71"/>
      <c r="K250" s="35"/>
      <c r="L250" s="78">
        <v>250</v>
      </c>
      <c r="M250" s="78"/>
      <c r="N250" s="73"/>
      <c r="O250" s="80" t="s">
        <v>637</v>
      </c>
      <c r="P250" s="80">
        <v>21</v>
      </c>
      <c r="Q250" s="80">
        <v>2</v>
      </c>
    </row>
    <row r="251" spans="1:17" ht="15">
      <c r="A251" s="65" t="s">
        <v>283</v>
      </c>
      <c r="B251" s="65" t="s">
        <v>282</v>
      </c>
      <c r="C251" s="66"/>
      <c r="D251" s="67"/>
      <c r="E251" s="68"/>
      <c r="F251" s="69"/>
      <c r="G251" s="66"/>
      <c r="H251" s="70"/>
      <c r="I251" s="71"/>
      <c r="J251" s="71"/>
      <c r="K251" s="35"/>
      <c r="L251" s="78">
        <v>251</v>
      </c>
      <c r="M251" s="78"/>
      <c r="N251" s="73"/>
      <c r="O251" s="80" t="s">
        <v>638</v>
      </c>
      <c r="P251" s="80">
        <v>21</v>
      </c>
      <c r="Q251" s="80">
        <v>1</v>
      </c>
    </row>
    <row r="252" spans="1:17" ht="15">
      <c r="A252" s="65" t="s">
        <v>317</v>
      </c>
      <c r="B252" s="65" t="s">
        <v>282</v>
      </c>
      <c r="C252" s="66"/>
      <c r="D252" s="67"/>
      <c r="E252" s="68"/>
      <c r="F252" s="69"/>
      <c r="G252" s="66"/>
      <c r="H252" s="70"/>
      <c r="I252" s="71"/>
      <c r="J252" s="71"/>
      <c r="K252" s="35"/>
      <c r="L252" s="78">
        <v>252</v>
      </c>
      <c r="M252" s="78"/>
      <c r="N252" s="73"/>
      <c r="O252" s="80" t="s">
        <v>639</v>
      </c>
      <c r="P252" s="80">
        <v>3</v>
      </c>
      <c r="Q252" s="80">
        <v>1</v>
      </c>
    </row>
    <row r="253" spans="1:17" ht="15">
      <c r="A253" s="65" t="s">
        <v>283</v>
      </c>
      <c r="B253" s="65" t="s">
        <v>317</v>
      </c>
      <c r="C253" s="66"/>
      <c r="D253" s="67"/>
      <c r="E253" s="68"/>
      <c r="F253" s="69"/>
      <c r="G253" s="66"/>
      <c r="H253" s="70"/>
      <c r="I253" s="71"/>
      <c r="J253" s="71"/>
      <c r="K253" s="35"/>
      <c r="L253" s="78">
        <v>253</v>
      </c>
      <c r="M253" s="78"/>
      <c r="N253" s="73"/>
      <c r="O253" s="80" t="s">
        <v>640</v>
      </c>
      <c r="P253" s="80">
        <v>3</v>
      </c>
      <c r="Q253" s="80">
        <v>3</v>
      </c>
    </row>
    <row r="254" spans="1:17" ht="15">
      <c r="A254" s="65" t="s">
        <v>317</v>
      </c>
      <c r="B254" s="65" t="s">
        <v>283</v>
      </c>
      <c r="C254" s="66"/>
      <c r="D254" s="67"/>
      <c r="E254" s="68"/>
      <c r="F254" s="69"/>
      <c r="G254" s="66"/>
      <c r="H254" s="70"/>
      <c r="I254" s="71"/>
      <c r="J254" s="71"/>
      <c r="K254" s="35"/>
      <c r="L254" s="78">
        <v>254</v>
      </c>
      <c r="M254" s="78"/>
      <c r="N254" s="73"/>
      <c r="O254" s="80" t="s">
        <v>641</v>
      </c>
      <c r="P254" s="80">
        <v>3</v>
      </c>
      <c r="Q254" s="80">
        <v>1</v>
      </c>
    </row>
    <row r="255" spans="1:17" ht="15">
      <c r="A255" s="65" t="s">
        <v>232</v>
      </c>
      <c r="B255" s="65" t="s">
        <v>318</v>
      </c>
      <c r="C255" s="66"/>
      <c r="D255" s="67"/>
      <c r="E255" s="68"/>
      <c r="F255" s="69"/>
      <c r="G255" s="66"/>
      <c r="H255" s="70"/>
      <c r="I255" s="71"/>
      <c r="J255" s="71"/>
      <c r="K255" s="35"/>
      <c r="L255" s="78">
        <v>255</v>
      </c>
      <c r="M255" s="78"/>
      <c r="N255" s="73"/>
      <c r="O255" s="80" t="s">
        <v>642</v>
      </c>
      <c r="P255" s="80">
        <v>3</v>
      </c>
      <c r="Q255" s="80">
        <v>2</v>
      </c>
    </row>
    <row r="256" spans="1:17" ht="15">
      <c r="A256" s="65" t="s">
        <v>318</v>
      </c>
      <c r="B256" s="65" t="s">
        <v>232</v>
      </c>
      <c r="C256" s="66"/>
      <c r="D256" s="67"/>
      <c r="E256" s="68"/>
      <c r="F256" s="69"/>
      <c r="G256" s="66"/>
      <c r="H256" s="70"/>
      <c r="I256" s="71"/>
      <c r="J256" s="71"/>
      <c r="K256" s="35"/>
      <c r="L256" s="78">
        <v>256</v>
      </c>
      <c r="M256" s="78"/>
      <c r="N256" s="73"/>
      <c r="O256" s="80" t="s">
        <v>643</v>
      </c>
      <c r="P256" s="80">
        <v>3</v>
      </c>
      <c r="Q256" s="80">
        <v>3</v>
      </c>
    </row>
    <row r="257" spans="1:17" ht="15">
      <c r="A257" s="65" t="s">
        <v>226</v>
      </c>
      <c r="B257" s="65" t="s">
        <v>320</v>
      </c>
      <c r="C257" s="66"/>
      <c r="D257" s="67"/>
      <c r="E257" s="68"/>
      <c r="F257" s="69"/>
      <c r="G257" s="66"/>
      <c r="H257" s="70"/>
      <c r="I257" s="71"/>
      <c r="J257" s="71"/>
      <c r="K257" s="35"/>
      <c r="L257" s="78">
        <v>257</v>
      </c>
      <c r="M257" s="78"/>
      <c r="N257" s="73"/>
      <c r="O257" s="80" t="s">
        <v>644</v>
      </c>
      <c r="P257" s="80">
        <v>3</v>
      </c>
      <c r="Q257" s="80">
        <v>1</v>
      </c>
    </row>
    <row r="258" spans="1:17" ht="15">
      <c r="A258" s="65" t="s">
        <v>226</v>
      </c>
      <c r="B258" s="65" t="s">
        <v>319</v>
      </c>
      <c r="C258" s="66"/>
      <c r="D258" s="67"/>
      <c r="E258" s="68"/>
      <c r="F258" s="69"/>
      <c r="G258" s="66"/>
      <c r="H258" s="70"/>
      <c r="I258" s="71"/>
      <c r="J258" s="71"/>
      <c r="K258" s="35"/>
      <c r="L258" s="78">
        <v>258</v>
      </c>
      <c r="M258" s="78"/>
      <c r="N258" s="73"/>
      <c r="O258" s="80" t="s">
        <v>645</v>
      </c>
      <c r="P258" s="80">
        <v>3</v>
      </c>
      <c r="Q258" s="80">
        <v>1</v>
      </c>
    </row>
    <row r="259" spans="1:17" ht="15">
      <c r="A259" s="65" t="s">
        <v>226</v>
      </c>
      <c r="B259" s="65" t="s">
        <v>318</v>
      </c>
      <c r="C259" s="66"/>
      <c r="D259" s="67"/>
      <c r="E259" s="68"/>
      <c r="F259" s="69"/>
      <c r="G259" s="66"/>
      <c r="H259" s="70"/>
      <c r="I259" s="71"/>
      <c r="J259" s="71"/>
      <c r="K259" s="35"/>
      <c r="L259" s="78">
        <v>259</v>
      </c>
      <c r="M259" s="78"/>
      <c r="N259" s="73"/>
      <c r="O259" s="80" t="s">
        <v>646</v>
      </c>
      <c r="P259" s="80">
        <v>3</v>
      </c>
      <c r="Q259" s="80">
        <v>1</v>
      </c>
    </row>
    <row r="260" spans="1:17" ht="15">
      <c r="A260" s="65" t="s">
        <v>319</v>
      </c>
      <c r="B260" s="65" t="s">
        <v>226</v>
      </c>
      <c r="C260" s="66"/>
      <c r="D260" s="67"/>
      <c r="E260" s="68"/>
      <c r="F260" s="69"/>
      <c r="G260" s="66"/>
      <c r="H260" s="70"/>
      <c r="I260" s="71"/>
      <c r="J260" s="71"/>
      <c r="K260" s="35"/>
      <c r="L260" s="78">
        <v>260</v>
      </c>
      <c r="M260" s="78"/>
      <c r="N260" s="73"/>
      <c r="O260" s="80" t="s">
        <v>647</v>
      </c>
      <c r="P260" s="80">
        <v>3</v>
      </c>
      <c r="Q260" s="80">
        <v>1</v>
      </c>
    </row>
    <row r="261" spans="1:17" ht="15">
      <c r="A261" s="65" t="s">
        <v>320</v>
      </c>
      <c r="B261" s="65" t="s">
        <v>226</v>
      </c>
      <c r="C261" s="66"/>
      <c r="D261" s="67"/>
      <c r="E261" s="68"/>
      <c r="F261" s="69"/>
      <c r="G261" s="66"/>
      <c r="H261" s="70"/>
      <c r="I261" s="71"/>
      <c r="J261" s="71"/>
      <c r="K261" s="35"/>
      <c r="L261" s="78">
        <v>261</v>
      </c>
      <c r="M261" s="78"/>
      <c r="N261" s="73"/>
      <c r="O261" s="80" t="s">
        <v>648</v>
      </c>
      <c r="P261" s="80">
        <v>3</v>
      </c>
      <c r="Q261" s="80">
        <v>3</v>
      </c>
    </row>
    <row r="262" spans="1:17" ht="15">
      <c r="A262" s="65" t="s">
        <v>318</v>
      </c>
      <c r="B262" s="65" t="s">
        <v>226</v>
      </c>
      <c r="C262" s="66"/>
      <c r="D262" s="67"/>
      <c r="E262" s="68"/>
      <c r="F262" s="69"/>
      <c r="G262" s="66"/>
      <c r="H262" s="70"/>
      <c r="I262" s="71"/>
      <c r="J262" s="71"/>
      <c r="K262" s="35"/>
      <c r="L262" s="78">
        <v>262</v>
      </c>
      <c r="M262" s="78"/>
      <c r="N262" s="73"/>
      <c r="O262" s="80" t="s">
        <v>649</v>
      </c>
      <c r="P262" s="80">
        <v>3</v>
      </c>
      <c r="Q262" s="80">
        <v>3</v>
      </c>
    </row>
    <row r="263" spans="1:17" ht="15">
      <c r="A263" s="65" t="s">
        <v>321</v>
      </c>
      <c r="B263" s="65" t="s">
        <v>271</v>
      </c>
      <c r="C263" s="66"/>
      <c r="D263" s="67"/>
      <c r="E263" s="68"/>
      <c r="F263" s="69"/>
      <c r="G263" s="66"/>
      <c r="H263" s="70"/>
      <c r="I263" s="71"/>
      <c r="J263" s="71"/>
      <c r="K263" s="35"/>
      <c r="L263" s="78">
        <v>263</v>
      </c>
      <c r="M263" s="78"/>
      <c r="N263" s="73"/>
      <c r="O263" s="80" t="s">
        <v>650</v>
      </c>
      <c r="P263" s="80">
        <v>3</v>
      </c>
      <c r="Q263" s="80">
        <v>1</v>
      </c>
    </row>
    <row r="264" spans="1:17" ht="15">
      <c r="A264" s="65" t="s">
        <v>321</v>
      </c>
      <c r="B264" s="65" t="s">
        <v>318</v>
      </c>
      <c r="C264" s="66"/>
      <c r="D264" s="67"/>
      <c r="E264" s="68"/>
      <c r="F264" s="69"/>
      <c r="G264" s="66"/>
      <c r="H264" s="70"/>
      <c r="I264" s="71"/>
      <c r="J264" s="71"/>
      <c r="K264" s="35"/>
      <c r="L264" s="78">
        <v>264</v>
      </c>
      <c r="M264" s="78"/>
      <c r="N264" s="73"/>
      <c r="O264" s="80" t="s">
        <v>651</v>
      </c>
      <c r="P264" s="80">
        <v>3</v>
      </c>
      <c r="Q264" s="80">
        <v>1</v>
      </c>
    </row>
    <row r="265" spans="1:17" ht="15">
      <c r="A265" s="65" t="s">
        <v>271</v>
      </c>
      <c r="B265" s="65" t="s">
        <v>321</v>
      </c>
      <c r="C265" s="66"/>
      <c r="D265" s="67"/>
      <c r="E265" s="68"/>
      <c r="F265" s="69"/>
      <c r="G265" s="66"/>
      <c r="H265" s="70"/>
      <c r="I265" s="71"/>
      <c r="J265" s="71"/>
      <c r="K265" s="35"/>
      <c r="L265" s="78">
        <v>265</v>
      </c>
      <c r="M265" s="78"/>
      <c r="N265" s="73"/>
      <c r="O265" s="80" t="s">
        <v>652</v>
      </c>
      <c r="P265" s="80">
        <v>3</v>
      </c>
      <c r="Q265" s="80">
        <v>2</v>
      </c>
    </row>
    <row r="266" spans="1:17" ht="15">
      <c r="A266" s="65" t="s">
        <v>318</v>
      </c>
      <c r="B266" s="65" t="s">
        <v>321</v>
      </c>
      <c r="C266" s="66"/>
      <c r="D266" s="67"/>
      <c r="E266" s="68"/>
      <c r="F266" s="69"/>
      <c r="G266" s="66"/>
      <c r="H266" s="70"/>
      <c r="I266" s="71"/>
      <c r="J266" s="71"/>
      <c r="K266" s="35"/>
      <c r="L266" s="78">
        <v>266</v>
      </c>
      <c r="M266" s="78"/>
      <c r="N266" s="73"/>
      <c r="O266" s="80" t="s">
        <v>653</v>
      </c>
      <c r="P266" s="80">
        <v>3</v>
      </c>
      <c r="Q266" s="80">
        <v>3</v>
      </c>
    </row>
    <row r="267" spans="1:17" ht="15">
      <c r="A267" s="65" t="s">
        <v>322</v>
      </c>
      <c r="B267" s="65" t="s">
        <v>318</v>
      </c>
      <c r="C267" s="66"/>
      <c r="D267" s="67"/>
      <c r="E267" s="68"/>
      <c r="F267" s="69"/>
      <c r="G267" s="66"/>
      <c r="H267" s="70"/>
      <c r="I267" s="71"/>
      <c r="J267" s="71"/>
      <c r="K267" s="35"/>
      <c r="L267" s="78">
        <v>267</v>
      </c>
      <c r="M267" s="78"/>
      <c r="N267" s="73"/>
      <c r="O267" s="80" t="s">
        <v>654</v>
      </c>
      <c r="P267" s="80">
        <v>3</v>
      </c>
      <c r="Q267" s="80">
        <v>1</v>
      </c>
    </row>
    <row r="268" spans="1:17" ht="15">
      <c r="A268" s="65" t="s">
        <v>318</v>
      </c>
      <c r="B268" s="65" t="s">
        <v>322</v>
      </c>
      <c r="C268" s="66"/>
      <c r="D268" s="67"/>
      <c r="E268" s="68"/>
      <c r="F268" s="69"/>
      <c r="G268" s="66"/>
      <c r="H268" s="70"/>
      <c r="I268" s="71"/>
      <c r="J268" s="71"/>
      <c r="K268" s="35"/>
      <c r="L268" s="78">
        <v>268</v>
      </c>
      <c r="M268" s="78"/>
      <c r="N268" s="73"/>
      <c r="O268" s="80" t="s">
        <v>655</v>
      </c>
      <c r="P268" s="80">
        <v>3</v>
      </c>
      <c r="Q268" s="80">
        <v>3</v>
      </c>
    </row>
    <row r="269" spans="1:17" ht="15">
      <c r="A269" s="65" t="s">
        <v>323</v>
      </c>
      <c r="B269" s="65" t="s">
        <v>318</v>
      </c>
      <c r="C269" s="66"/>
      <c r="D269" s="67"/>
      <c r="E269" s="68"/>
      <c r="F269" s="69"/>
      <c r="G269" s="66"/>
      <c r="H269" s="70"/>
      <c r="I269" s="71"/>
      <c r="J269" s="71"/>
      <c r="K269" s="35"/>
      <c r="L269" s="78">
        <v>269</v>
      </c>
      <c r="M269" s="78"/>
      <c r="N269" s="73"/>
      <c r="O269" s="80" t="s">
        <v>656</v>
      </c>
      <c r="P269" s="80">
        <v>3</v>
      </c>
      <c r="Q269" s="80">
        <v>2</v>
      </c>
    </row>
    <row r="270" spans="1:17" ht="15">
      <c r="A270" s="65" t="s">
        <v>318</v>
      </c>
      <c r="B270" s="65" t="s">
        <v>323</v>
      </c>
      <c r="C270" s="66"/>
      <c r="D270" s="67"/>
      <c r="E270" s="68"/>
      <c r="F270" s="69"/>
      <c r="G270" s="66"/>
      <c r="H270" s="70"/>
      <c r="I270" s="71"/>
      <c r="J270" s="71"/>
      <c r="K270" s="35"/>
      <c r="L270" s="78">
        <v>270</v>
      </c>
      <c r="M270" s="78"/>
      <c r="N270" s="73"/>
      <c r="O270" s="80" t="s">
        <v>657</v>
      </c>
      <c r="P270" s="80">
        <v>3</v>
      </c>
      <c r="Q270" s="80">
        <v>3</v>
      </c>
    </row>
    <row r="271" spans="1:17" ht="15">
      <c r="A271" s="65" t="s">
        <v>324</v>
      </c>
      <c r="B271" s="65" t="s">
        <v>325</v>
      </c>
      <c r="C271" s="66"/>
      <c r="D271" s="67"/>
      <c r="E271" s="68"/>
      <c r="F271" s="69"/>
      <c r="G271" s="66"/>
      <c r="H271" s="70"/>
      <c r="I271" s="71"/>
      <c r="J271" s="71"/>
      <c r="K271" s="35"/>
      <c r="L271" s="78">
        <v>271</v>
      </c>
      <c r="M271" s="78"/>
      <c r="N271" s="73"/>
      <c r="O271" s="80" t="s">
        <v>658</v>
      </c>
      <c r="P271" s="80">
        <v>3</v>
      </c>
      <c r="Q271" s="80">
        <v>2</v>
      </c>
    </row>
    <row r="272" spans="1:17" ht="15">
      <c r="A272" s="65" t="s">
        <v>324</v>
      </c>
      <c r="B272" s="65" t="s">
        <v>277</v>
      </c>
      <c r="C272" s="66"/>
      <c r="D272" s="67"/>
      <c r="E272" s="68"/>
      <c r="F272" s="69"/>
      <c r="G272" s="66"/>
      <c r="H272" s="70"/>
      <c r="I272" s="71"/>
      <c r="J272" s="71"/>
      <c r="K272" s="35"/>
      <c r="L272" s="78">
        <v>272</v>
      </c>
      <c r="M272" s="78"/>
      <c r="N272" s="73"/>
      <c r="O272" s="80" t="s">
        <v>659</v>
      </c>
      <c r="P272" s="80">
        <v>3</v>
      </c>
      <c r="Q272" s="80">
        <v>2</v>
      </c>
    </row>
    <row r="273" spans="1:17" ht="15">
      <c r="A273" s="65" t="s">
        <v>324</v>
      </c>
      <c r="B273" s="65" t="s">
        <v>328</v>
      </c>
      <c r="C273" s="66"/>
      <c r="D273" s="67"/>
      <c r="E273" s="68"/>
      <c r="F273" s="69"/>
      <c r="G273" s="66"/>
      <c r="H273" s="70"/>
      <c r="I273" s="71"/>
      <c r="J273" s="71"/>
      <c r="K273" s="35"/>
      <c r="L273" s="78">
        <v>273</v>
      </c>
      <c r="M273" s="78"/>
      <c r="N273" s="73"/>
      <c r="O273" s="80" t="s">
        <v>660</v>
      </c>
      <c r="P273" s="80">
        <v>3</v>
      </c>
      <c r="Q273" s="80">
        <v>2</v>
      </c>
    </row>
    <row r="274" spans="1:17" ht="15">
      <c r="A274" s="65" t="s">
        <v>324</v>
      </c>
      <c r="B274" s="65" t="s">
        <v>327</v>
      </c>
      <c r="C274" s="66"/>
      <c r="D274" s="67"/>
      <c r="E274" s="68"/>
      <c r="F274" s="69"/>
      <c r="G274" s="66"/>
      <c r="H274" s="70"/>
      <c r="I274" s="71"/>
      <c r="J274" s="71"/>
      <c r="K274" s="35"/>
      <c r="L274" s="78">
        <v>274</v>
      </c>
      <c r="M274" s="78"/>
      <c r="N274" s="73"/>
      <c r="O274" s="80" t="s">
        <v>661</v>
      </c>
      <c r="P274" s="80">
        <v>3</v>
      </c>
      <c r="Q274" s="80">
        <v>2</v>
      </c>
    </row>
    <row r="275" spans="1:17" ht="15">
      <c r="A275" s="65" t="s">
        <v>324</v>
      </c>
      <c r="B275" s="65" t="s">
        <v>326</v>
      </c>
      <c r="C275" s="66"/>
      <c r="D275" s="67"/>
      <c r="E275" s="68"/>
      <c r="F275" s="69"/>
      <c r="G275" s="66"/>
      <c r="H275" s="70"/>
      <c r="I275" s="71"/>
      <c r="J275" s="71"/>
      <c r="K275" s="35"/>
      <c r="L275" s="78">
        <v>275</v>
      </c>
      <c r="M275" s="78"/>
      <c r="N275" s="73"/>
      <c r="O275" s="80" t="s">
        <v>662</v>
      </c>
      <c r="P275" s="80">
        <v>6</v>
      </c>
      <c r="Q275" s="80">
        <v>1</v>
      </c>
    </row>
    <row r="276" spans="1:17" ht="15">
      <c r="A276" s="65" t="s">
        <v>325</v>
      </c>
      <c r="B276" s="65" t="s">
        <v>324</v>
      </c>
      <c r="C276" s="66"/>
      <c r="D276" s="67"/>
      <c r="E276" s="68"/>
      <c r="F276" s="69"/>
      <c r="G276" s="66"/>
      <c r="H276" s="70"/>
      <c r="I276" s="71"/>
      <c r="J276" s="71"/>
      <c r="K276" s="35"/>
      <c r="L276" s="78">
        <v>276</v>
      </c>
      <c r="M276" s="78"/>
      <c r="N276" s="73"/>
      <c r="O276" s="80" t="s">
        <v>663</v>
      </c>
      <c r="P276" s="80">
        <v>3</v>
      </c>
      <c r="Q276" s="80">
        <v>2</v>
      </c>
    </row>
    <row r="277" spans="1:17" ht="15">
      <c r="A277" s="65" t="s">
        <v>326</v>
      </c>
      <c r="B277" s="65" t="s">
        <v>324</v>
      </c>
      <c r="C277" s="66"/>
      <c r="D277" s="67"/>
      <c r="E277" s="68"/>
      <c r="F277" s="69"/>
      <c r="G277" s="66"/>
      <c r="H277" s="70"/>
      <c r="I277" s="71"/>
      <c r="J277" s="71"/>
      <c r="K277" s="35"/>
      <c r="L277" s="78">
        <v>277</v>
      </c>
      <c r="M277" s="78"/>
      <c r="N277" s="73"/>
      <c r="O277" s="80" t="s">
        <v>664</v>
      </c>
      <c r="P277" s="80">
        <v>6</v>
      </c>
      <c r="Q277" s="80">
        <v>1</v>
      </c>
    </row>
    <row r="278" spans="1:17" ht="15">
      <c r="A278" s="65" t="s">
        <v>327</v>
      </c>
      <c r="B278" s="65" t="s">
        <v>324</v>
      </c>
      <c r="C278" s="66"/>
      <c r="D278" s="67"/>
      <c r="E278" s="68"/>
      <c r="F278" s="69"/>
      <c r="G278" s="66"/>
      <c r="H278" s="70"/>
      <c r="I278" s="71"/>
      <c r="J278" s="71"/>
      <c r="K278" s="35"/>
      <c r="L278" s="78">
        <v>278</v>
      </c>
      <c r="M278" s="78"/>
      <c r="N278" s="73"/>
      <c r="O278" s="80" t="s">
        <v>665</v>
      </c>
      <c r="P278" s="80">
        <v>3</v>
      </c>
      <c r="Q278" s="80">
        <v>3</v>
      </c>
    </row>
    <row r="279" spans="1:17" ht="15">
      <c r="A279" s="65" t="s">
        <v>277</v>
      </c>
      <c r="B279" s="65" t="s">
        <v>324</v>
      </c>
      <c r="C279" s="66"/>
      <c r="D279" s="67"/>
      <c r="E279" s="68"/>
      <c r="F279" s="69"/>
      <c r="G279" s="66"/>
      <c r="H279" s="70"/>
      <c r="I279" s="71"/>
      <c r="J279" s="71"/>
      <c r="K279" s="35"/>
      <c r="L279" s="78">
        <v>279</v>
      </c>
      <c r="M279" s="78"/>
      <c r="N279" s="73"/>
      <c r="O279" s="80" t="s">
        <v>666</v>
      </c>
      <c r="P279" s="80">
        <v>3</v>
      </c>
      <c r="Q279" s="80">
        <v>2</v>
      </c>
    </row>
    <row r="280" spans="1:17" ht="15">
      <c r="A280" s="65" t="s">
        <v>328</v>
      </c>
      <c r="B280" s="65" t="s">
        <v>324</v>
      </c>
      <c r="C280" s="66"/>
      <c r="D280" s="67"/>
      <c r="E280" s="68"/>
      <c r="F280" s="69"/>
      <c r="G280" s="66"/>
      <c r="H280" s="70"/>
      <c r="I280" s="71"/>
      <c r="J280" s="71"/>
      <c r="K280" s="35"/>
      <c r="L280" s="78">
        <v>280</v>
      </c>
      <c r="M280" s="78"/>
      <c r="N280" s="73"/>
      <c r="O280" s="80" t="s">
        <v>667</v>
      </c>
      <c r="P280" s="80">
        <v>3</v>
      </c>
      <c r="Q280" s="80">
        <v>4</v>
      </c>
    </row>
    <row r="281" spans="1:17" ht="15">
      <c r="A281" s="65" t="s">
        <v>325</v>
      </c>
      <c r="B281" s="65" t="s">
        <v>277</v>
      </c>
      <c r="C281" s="66"/>
      <c r="D281" s="67"/>
      <c r="E281" s="68"/>
      <c r="F281" s="69"/>
      <c r="G281" s="66"/>
      <c r="H281" s="70"/>
      <c r="I281" s="71"/>
      <c r="J281" s="71"/>
      <c r="K281" s="35"/>
      <c r="L281" s="78">
        <v>281</v>
      </c>
      <c r="M281" s="78"/>
      <c r="N281" s="73"/>
      <c r="O281" s="80" t="s">
        <v>668</v>
      </c>
      <c r="P281" s="80">
        <v>3</v>
      </c>
      <c r="Q281" s="80">
        <v>2</v>
      </c>
    </row>
    <row r="282" spans="1:17" ht="15">
      <c r="A282" s="65" t="s">
        <v>325</v>
      </c>
      <c r="B282" s="65" t="s">
        <v>328</v>
      </c>
      <c r="C282" s="66"/>
      <c r="D282" s="67"/>
      <c r="E282" s="68"/>
      <c r="F282" s="69"/>
      <c r="G282" s="66"/>
      <c r="H282" s="70"/>
      <c r="I282" s="71"/>
      <c r="J282" s="71"/>
      <c r="K282" s="35"/>
      <c r="L282" s="78">
        <v>282</v>
      </c>
      <c r="M282" s="78"/>
      <c r="N282" s="73"/>
      <c r="O282" s="80" t="s">
        <v>669</v>
      </c>
      <c r="P282" s="80">
        <v>3</v>
      </c>
      <c r="Q282" s="80">
        <v>2</v>
      </c>
    </row>
    <row r="283" spans="1:17" ht="15">
      <c r="A283" s="65" t="s">
        <v>325</v>
      </c>
      <c r="B283" s="65" t="s">
        <v>326</v>
      </c>
      <c r="C283" s="66"/>
      <c r="D283" s="67"/>
      <c r="E283" s="68"/>
      <c r="F283" s="69"/>
      <c r="G283" s="66"/>
      <c r="H283" s="70"/>
      <c r="I283" s="71"/>
      <c r="J283" s="71"/>
      <c r="K283" s="35"/>
      <c r="L283" s="78">
        <v>283</v>
      </c>
      <c r="M283" s="78"/>
      <c r="N283" s="73"/>
      <c r="O283" s="80" t="s">
        <v>670</v>
      </c>
      <c r="P283" s="80">
        <v>3</v>
      </c>
      <c r="Q283" s="80">
        <v>2</v>
      </c>
    </row>
    <row r="284" spans="1:17" ht="15">
      <c r="A284" s="65" t="s">
        <v>325</v>
      </c>
      <c r="B284" s="65" t="s">
        <v>327</v>
      </c>
      <c r="C284" s="66"/>
      <c r="D284" s="67"/>
      <c r="E284" s="68"/>
      <c r="F284" s="69"/>
      <c r="G284" s="66"/>
      <c r="H284" s="70"/>
      <c r="I284" s="71"/>
      <c r="J284" s="71"/>
      <c r="K284" s="35"/>
      <c r="L284" s="78">
        <v>284</v>
      </c>
      <c r="M284" s="78"/>
      <c r="N284" s="73"/>
      <c r="O284" s="80" t="s">
        <v>671</v>
      </c>
      <c r="P284" s="80">
        <v>3</v>
      </c>
      <c r="Q284" s="80">
        <v>2</v>
      </c>
    </row>
    <row r="285" spans="1:17" ht="15">
      <c r="A285" s="65" t="s">
        <v>325</v>
      </c>
      <c r="B285" s="65" t="s">
        <v>320</v>
      </c>
      <c r="C285" s="66"/>
      <c r="D285" s="67"/>
      <c r="E285" s="68"/>
      <c r="F285" s="69"/>
      <c r="G285" s="66"/>
      <c r="H285" s="70"/>
      <c r="I285" s="71"/>
      <c r="J285" s="71"/>
      <c r="K285" s="35"/>
      <c r="L285" s="78">
        <v>285</v>
      </c>
      <c r="M285" s="78"/>
      <c r="N285" s="73"/>
      <c r="O285" s="80" t="s">
        <v>672</v>
      </c>
      <c r="P285" s="80">
        <v>18</v>
      </c>
      <c r="Q285" s="80">
        <v>1</v>
      </c>
    </row>
    <row r="286" spans="1:17" ht="15">
      <c r="A286" s="65" t="s">
        <v>326</v>
      </c>
      <c r="B286" s="65" t="s">
        <v>325</v>
      </c>
      <c r="C286" s="66"/>
      <c r="D286" s="67"/>
      <c r="E286" s="68"/>
      <c r="F286" s="69"/>
      <c r="G286" s="66"/>
      <c r="H286" s="70"/>
      <c r="I286" s="71"/>
      <c r="J286" s="71"/>
      <c r="K286" s="35"/>
      <c r="L286" s="78">
        <v>286</v>
      </c>
      <c r="M286" s="78"/>
      <c r="N286" s="73"/>
      <c r="O286" s="80" t="s">
        <v>673</v>
      </c>
      <c r="P286" s="80">
        <v>3</v>
      </c>
      <c r="Q286" s="80">
        <v>2</v>
      </c>
    </row>
    <row r="287" spans="1:17" ht="15">
      <c r="A287" s="65" t="s">
        <v>327</v>
      </c>
      <c r="B287" s="65" t="s">
        <v>325</v>
      </c>
      <c r="C287" s="66"/>
      <c r="D287" s="67"/>
      <c r="E287" s="68"/>
      <c r="F287" s="69"/>
      <c r="G287" s="66"/>
      <c r="H287" s="70"/>
      <c r="I287" s="71"/>
      <c r="J287" s="71"/>
      <c r="K287" s="35"/>
      <c r="L287" s="78">
        <v>287</v>
      </c>
      <c r="M287" s="78"/>
      <c r="N287" s="73"/>
      <c r="O287" s="80" t="s">
        <v>674</v>
      </c>
      <c r="P287" s="80">
        <v>3</v>
      </c>
      <c r="Q287" s="80">
        <v>3</v>
      </c>
    </row>
    <row r="288" spans="1:17" ht="15">
      <c r="A288" s="65" t="s">
        <v>277</v>
      </c>
      <c r="B288" s="65" t="s">
        <v>325</v>
      </c>
      <c r="C288" s="66"/>
      <c r="D288" s="67"/>
      <c r="E288" s="68"/>
      <c r="F288" s="69"/>
      <c r="G288" s="66"/>
      <c r="H288" s="70"/>
      <c r="I288" s="71"/>
      <c r="J288" s="71"/>
      <c r="K288" s="35"/>
      <c r="L288" s="78">
        <v>288</v>
      </c>
      <c r="M288" s="78"/>
      <c r="N288" s="73"/>
      <c r="O288" s="80" t="s">
        <v>675</v>
      </c>
      <c r="P288" s="80">
        <v>3</v>
      </c>
      <c r="Q288" s="80">
        <v>2</v>
      </c>
    </row>
    <row r="289" spans="1:17" ht="15">
      <c r="A289" s="65" t="s">
        <v>320</v>
      </c>
      <c r="B289" s="65" t="s">
        <v>325</v>
      </c>
      <c r="C289" s="66"/>
      <c r="D289" s="67"/>
      <c r="E289" s="68"/>
      <c r="F289" s="69"/>
      <c r="G289" s="66"/>
      <c r="H289" s="70"/>
      <c r="I289" s="71"/>
      <c r="J289" s="71"/>
      <c r="K289" s="35"/>
      <c r="L289" s="78">
        <v>289</v>
      </c>
      <c r="M289" s="78"/>
      <c r="N289" s="73"/>
      <c r="O289" s="80" t="s">
        <v>676</v>
      </c>
      <c r="P289" s="80">
        <v>18</v>
      </c>
      <c r="Q289" s="80">
        <v>1</v>
      </c>
    </row>
    <row r="290" spans="1:17" ht="15">
      <c r="A290" s="65" t="s">
        <v>328</v>
      </c>
      <c r="B290" s="65" t="s">
        <v>325</v>
      </c>
      <c r="C290" s="66"/>
      <c r="D290" s="67"/>
      <c r="E290" s="68"/>
      <c r="F290" s="69"/>
      <c r="G290" s="66"/>
      <c r="H290" s="70"/>
      <c r="I290" s="71"/>
      <c r="J290" s="71"/>
      <c r="K290" s="35"/>
      <c r="L290" s="78">
        <v>290</v>
      </c>
      <c r="M290" s="78"/>
      <c r="N290" s="73"/>
      <c r="O290" s="80" t="s">
        <v>677</v>
      </c>
      <c r="P290" s="80">
        <v>3</v>
      </c>
      <c r="Q290" s="80">
        <v>4</v>
      </c>
    </row>
    <row r="291" spans="1:17" ht="15">
      <c r="A291" s="65" t="s">
        <v>326</v>
      </c>
      <c r="B291" s="65" t="s">
        <v>277</v>
      </c>
      <c r="C291" s="66"/>
      <c r="D291" s="67"/>
      <c r="E291" s="68"/>
      <c r="F291" s="69"/>
      <c r="G291" s="66"/>
      <c r="H291" s="70"/>
      <c r="I291" s="71"/>
      <c r="J291" s="71"/>
      <c r="K291" s="35"/>
      <c r="L291" s="78">
        <v>291</v>
      </c>
      <c r="M291" s="78"/>
      <c r="N291" s="73"/>
      <c r="O291" s="80" t="s">
        <v>678</v>
      </c>
      <c r="P291" s="80">
        <v>3</v>
      </c>
      <c r="Q291" s="80">
        <v>2</v>
      </c>
    </row>
    <row r="292" spans="1:17" ht="15">
      <c r="A292" s="65" t="s">
        <v>326</v>
      </c>
      <c r="B292" s="65" t="s">
        <v>328</v>
      </c>
      <c r="C292" s="66"/>
      <c r="D292" s="67"/>
      <c r="E292" s="68"/>
      <c r="F292" s="69"/>
      <c r="G292" s="66"/>
      <c r="H292" s="70"/>
      <c r="I292" s="71"/>
      <c r="J292" s="71"/>
      <c r="K292" s="35"/>
      <c r="L292" s="78">
        <v>292</v>
      </c>
      <c r="M292" s="78"/>
      <c r="N292" s="73"/>
      <c r="O292" s="80" t="s">
        <v>679</v>
      </c>
      <c r="P292" s="80">
        <v>3</v>
      </c>
      <c r="Q292" s="80">
        <v>2</v>
      </c>
    </row>
    <row r="293" spans="1:17" ht="15">
      <c r="A293" s="65" t="s">
        <v>326</v>
      </c>
      <c r="B293" s="65" t="s">
        <v>327</v>
      </c>
      <c r="C293" s="66"/>
      <c r="D293" s="67"/>
      <c r="E293" s="68"/>
      <c r="F293" s="69"/>
      <c r="G293" s="66"/>
      <c r="H293" s="70"/>
      <c r="I293" s="71"/>
      <c r="J293" s="71"/>
      <c r="K293" s="35"/>
      <c r="L293" s="78">
        <v>293</v>
      </c>
      <c r="M293" s="78"/>
      <c r="N293" s="73"/>
      <c r="O293" s="80" t="s">
        <v>680</v>
      </c>
      <c r="P293" s="80">
        <v>3</v>
      </c>
      <c r="Q293" s="80">
        <v>2</v>
      </c>
    </row>
    <row r="294" spans="1:17" ht="15">
      <c r="A294" s="65" t="s">
        <v>327</v>
      </c>
      <c r="B294" s="65" t="s">
        <v>326</v>
      </c>
      <c r="C294" s="66"/>
      <c r="D294" s="67"/>
      <c r="E294" s="68"/>
      <c r="F294" s="69"/>
      <c r="G294" s="66"/>
      <c r="H294" s="70"/>
      <c r="I294" s="71"/>
      <c r="J294" s="71"/>
      <c r="K294" s="35"/>
      <c r="L294" s="78">
        <v>294</v>
      </c>
      <c r="M294" s="78"/>
      <c r="N294" s="73"/>
      <c r="O294" s="80" t="s">
        <v>681</v>
      </c>
      <c r="P294" s="80">
        <v>3</v>
      </c>
      <c r="Q294" s="80">
        <v>3</v>
      </c>
    </row>
    <row r="295" spans="1:17" ht="15">
      <c r="A295" s="65" t="s">
        <v>277</v>
      </c>
      <c r="B295" s="65" t="s">
        <v>326</v>
      </c>
      <c r="C295" s="66"/>
      <c r="D295" s="67"/>
      <c r="E295" s="68"/>
      <c r="F295" s="69"/>
      <c r="G295" s="66"/>
      <c r="H295" s="70"/>
      <c r="I295" s="71"/>
      <c r="J295" s="71"/>
      <c r="K295" s="35"/>
      <c r="L295" s="78">
        <v>295</v>
      </c>
      <c r="M295" s="78"/>
      <c r="N295" s="73"/>
      <c r="O295" s="80" t="s">
        <v>682</v>
      </c>
      <c r="P295" s="80">
        <v>3</v>
      </c>
      <c r="Q295" s="80">
        <v>2</v>
      </c>
    </row>
    <row r="296" spans="1:17" ht="15">
      <c r="A296" s="65" t="s">
        <v>328</v>
      </c>
      <c r="B296" s="65" t="s">
        <v>326</v>
      </c>
      <c r="C296" s="66"/>
      <c r="D296" s="67"/>
      <c r="E296" s="68"/>
      <c r="F296" s="69"/>
      <c r="G296" s="66"/>
      <c r="H296" s="70"/>
      <c r="I296" s="71"/>
      <c r="J296" s="71"/>
      <c r="K296" s="35"/>
      <c r="L296" s="78">
        <v>296</v>
      </c>
      <c r="M296" s="78"/>
      <c r="N296" s="73"/>
      <c r="O296" s="80" t="s">
        <v>683</v>
      </c>
      <c r="P296" s="80">
        <v>3</v>
      </c>
      <c r="Q296" s="80">
        <v>4</v>
      </c>
    </row>
    <row r="297" spans="1:17" ht="15">
      <c r="A297" s="65" t="s">
        <v>327</v>
      </c>
      <c r="B297" s="65" t="s">
        <v>277</v>
      </c>
      <c r="C297" s="66"/>
      <c r="D297" s="67"/>
      <c r="E297" s="68"/>
      <c r="F297" s="69"/>
      <c r="G297" s="66"/>
      <c r="H297" s="70"/>
      <c r="I297" s="71"/>
      <c r="J297" s="71"/>
      <c r="K297" s="35"/>
      <c r="L297" s="78">
        <v>297</v>
      </c>
      <c r="M297" s="78"/>
      <c r="N297" s="73"/>
      <c r="O297" s="80" t="s">
        <v>684</v>
      </c>
      <c r="P297" s="80">
        <v>6</v>
      </c>
      <c r="Q297" s="80">
        <v>2</v>
      </c>
    </row>
    <row r="298" spans="1:17" ht="15">
      <c r="A298" s="65" t="s">
        <v>277</v>
      </c>
      <c r="B298" s="65" t="s">
        <v>278</v>
      </c>
      <c r="C298" s="66"/>
      <c r="D298" s="67"/>
      <c r="E298" s="68"/>
      <c r="F298" s="69"/>
      <c r="G298" s="66"/>
      <c r="H298" s="70"/>
      <c r="I298" s="71"/>
      <c r="J298" s="71"/>
      <c r="K298" s="35"/>
      <c r="L298" s="78">
        <v>298</v>
      </c>
      <c r="M298" s="78"/>
      <c r="N298" s="73"/>
      <c r="O298" s="80" t="s">
        <v>685</v>
      </c>
      <c r="P298" s="80">
        <v>3</v>
      </c>
      <c r="Q298" s="80">
        <v>2</v>
      </c>
    </row>
    <row r="299" spans="1:17" ht="15">
      <c r="A299" s="65" t="s">
        <v>277</v>
      </c>
      <c r="B299" s="65" t="s">
        <v>328</v>
      </c>
      <c r="C299" s="66"/>
      <c r="D299" s="67"/>
      <c r="E299" s="68"/>
      <c r="F299" s="69"/>
      <c r="G299" s="66"/>
      <c r="H299" s="70"/>
      <c r="I299" s="71"/>
      <c r="J299" s="71"/>
      <c r="K299" s="35"/>
      <c r="L299" s="78">
        <v>299</v>
      </c>
      <c r="M299" s="78"/>
      <c r="N299" s="73"/>
      <c r="O299" s="80" t="s">
        <v>686</v>
      </c>
      <c r="P299" s="80">
        <v>6</v>
      </c>
      <c r="Q299" s="80">
        <v>1</v>
      </c>
    </row>
    <row r="300" spans="1:17" ht="15">
      <c r="A300" s="65" t="s">
        <v>277</v>
      </c>
      <c r="B300" s="65" t="s">
        <v>327</v>
      </c>
      <c r="C300" s="66"/>
      <c r="D300" s="67"/>
      <c r="E300" s="68"/>
      <c r="F300" s="69"/>
      <c r="G300" s="66"/>
      <c r="H300" s="70"/>
      <c r="I300" s="71"/>
      <c r="J300" s="71"/>
      <c r="K300" s="35"/>
      <c r="L300" s="78">
        <v>300</v>
      </c>
      <c r="M300" s="78"/>
      <c r="N300" s="73"/>
      <c r="O300" s="80" t="s">
        <v>687</v>
      </c>
      <c r="P300" s="80">
        <v>6</v>
      </c>
      <c r="Q300" s="80">
        <v>1</v>
      </c>
    </row>
    <row r="301" spans="1:17" ht="15">
      <c r="A301" s="65" t="s">
        <v>278</v>
      </c>
      <c r="B301" s="65" t="s">
        <v>277</v>
      </c>
      <c r="C301" s="66"/>
      <c r="D301" s="67"/>
      <c r="E301" s="68"/>
      <c r="F301" s="69"/>
      <c r="G301" s="66"/>
      <c r="H301" s="70"/>
      <c r="I301" s="71"/>
      <c r="J301" s="71"/>
      <c r="K301" s="35"/>
      <c r="L301" s="78">
        <v>301</v>
      </c>
      <c r="M301" s="78"/>
      <c r="N301" s="73"/>
      <c r="O301" s="80" t="s">
        <v>688</v>
      </c>
      <c r="P301" s="80">
        <v>3</v>
      </c>
      <c r="Q301" s="80">
        <v>3</v>
      </c>
    </row>
    <row r="302" spans="1:17" ht="15">
      <c r="A302" s="65" t="s">
        <v>328</v>
      </c>
      <c r="B302" s="65" t="s">
        <v>277</v>
      </c>
      <c r="C302" s="66"/>
      <c r="D302" s="67"/>
      <c r="E302" s="68"/>
      <c r="F302" s="69"/>
      <c r="G302" s="66"/>
      <c r="H302" s="70"/>
      <c r="I302" s="71"/>
      <c r="J302" s="71"/>
      <c r="K302" s="35"/>
      <c r="L302" s="78">
        <v>302</v>
      </c>
      <c r="M302" s="78"/>
      <c r="N302" s="73"/>
      <c r="O302" s="80" t="s">
        <v>689</v>
      </c>
      <c r="P302" s="80">
        <v>6</v>
      </c>
      <c r="Q302" s="80">
        <v>3</v>
      </c>
    </row>
    <row r="303" spans="1:17" ht="15">
      <c r="A303" s="65" t="s">
        <v>327</v>
      </c>
      <c r="B303" s="65" t="s">
        <v>278</v>
      </c>
      <c r="C303" s="66"/>
      <c r="D303" s="67"/>
      <c r="E303" s="68"/>
      <c r="F303" s="69"/>
      <c r="G303" s="66"/>
      <c r="H303" s="70"/>
      <c r="I303" s="71"/>
      <c r="J303" s="71"/>
      <c r="K303" s="35"/>
      <c r="L303" s="78">
        <v>303</v>
      </c>
      <c r="M303" s="78"/>
      <c r="N303" s="73"/>
      <c r="O303" s="80" t="s">
        <v>690</v>
      </c>
      <c r="P303" s="80">
        <v>3</v>
      </c>
      <c r="Q303" s="80">
        <v>3</v>
      </c>
    </row>
    <row r="304" spans="1:17" ht="15">
      <c r="A304" s="65" t="s">
        <v>327</v>
      </c>
      <c r="B304" s="65" t="s">
        <v>328</v>
      </c>
      <c r="C304" s="66"/>
      <c r="D304" s="67"/>
      <c r="E304" s="68"/>
      <c r="F304" s="69"/>
      <c r="G304" s="66"/>
      <c r="H304" s="70"/>
      <c r="I304" s="71"/>
      <c r="J304" s="71"/>
      <c r="K304" s="35"/>
      <c r="L304" s="78">
        <v>304</v>
      </c>
      <c r="M304" s="78"/>
      <c r="N304" s="73"/>
      <c r="O304" s="80" t="s">
        <v>691</v>
      </c>
      <c r="P304" s="80">
        <v>6</v>
      </c>
      <c r="Q304" s="80">
        <v>2</v>
      </c>
    </row>
    <row r="305" spans="1:17" ht="15">
      <c r="A305" s="65" t="s">
        <v>278</v>
      </c>
      <c r="B305" s="65" t="s">
        <v>327</v>
      </c>
      <c r="C305" s="66"/>
      <c r="D305" s="67"/>
      <c r="E305" s="68"/>
      <c r="F305" s="69"/>
      <c r="G305" s="66"/>
      <c r="H305" s="70"/>
      <c r="I305" s="71"/>
      <c r="J305" s="71"/>
      <c r="K305" s="35"/>
      <c r="L305" s="78">
        <v>305</v>
      </c>
      <c r="M305" s="78"/>
      <c r="N305" s="73"/>
      <c r="O305" s="80" t="s">
        <v>692</v>
      </c>
      <c r="P305" s="80">
        <v>3</v>
      </c>
      <c r="Q305" s="80">
        <v>3</v>
      </c>
    </row>
    <row r="306" spans="1:17" ht="15">
      <c r="A306" s="65" t="s">
        <v>328</v>
      </c>
      <c r="B306" s="65" t="s">
        <v>327</v>
      </c>
      <c r="C306" s="66"/>
      <c r="D306" s="67"/>
      <c r="E306" s="68"/>
      <c r="F306" s="69"/>
      <c r="G306" s="66"/>
      <c r="H306" s="70"/>
      <c r="I306" s="71"/>
      <c r="J306" s="71"/>
      <c r="K306" s="35"/>
      <c r="L306" s="78">
        <v>306</v>
      </c>
      <c r="M306" s="78"/>
      <c r="N306" s="73"/>
      <c r="O306" s="80" t="s">
        <v>693</v>
      </c>
      <c r="P306" s="80">
        <v>6</v>
      </c>
      <c r="Q306" s="80">
        <v>3</v>
      </c>
    </row>
    <row r="307" spans="1:17" ht="15">
      <c r="A307" s="65" t="s">
        <v>329</v>
      </c>
      <c r="B307" s="65" t="s">
        <v>331</v>
      </c>
      <c r="C307" s="66"/>
      <c r="D307" s="67"/>
      <c r="E307" s="68"/>
      <c r="F307" s="69"/>
      <c r="G307" s="66"/>
      <c r="H307" s="70"/>
      <c r="I307" s="71"/>
      <c r="J307" s="71"/>
      <c r="K307" s="35"/>
      <c r="L307" s="78">
        <v>307</v>
      </c>
      <c r="M307" s="78"/>
      <c r="N307" s="73"/>
      <c r="O307" s="80" t="s">
        <v>694</v>
      </c>
      <c r="P307" s="80">
        <v>3</v>
      </c>
      <c r="Q307" s="80">
        <v>1</v>
      </c>
    </row>
    <row r="308" spans="1:17" ht="15">
      <c r="A308" s="65" t="s">
        <v>329</v>
      </c>
      <c r="B308" s="65" t="s">
        <v>330</v>
      </c>
      <c r="C308" s="66"/>
      <c r="D308" s="67"/>
      <c r="E308" s="68"/>
      <c r="F308" s="69"/>
      <c r="G308" s="66"/>
      <c r="H308" s="70"/>
      <c r="I308" s="71"/>
      <c r="J308" s="71"/>
      <c r="K308" s="35"/>
      <c r="L308" s="78">
        <v>308</v>
      </c>
      <c r="M308" s="78"/>
      <c r="N308" s="73"/>
      <c r="O308" s="80" t="s">
        <v>695</v>
      </c>
      <c r="P308" s="80">
        <v>3</v>
      </c>
      <c r="Q308" s="80">
        <v>1</v>
      </c>
    </row>
    <row r="309" spans="1:17" ht="15">
      <c r="A309" s="65" t="s">
        <v>330</v>
      </c>
      <c r="B309" s="65" t="s">
        <v>329</v>
      </c>
      <c r="C309" s="66"/>
      <c r="D309" s="67"/>
      <c r="E309" s="68"/>
      <c r="F309" s="69"/>
      <c r="G309" s="66"/>
      <c r="H309" s="70"/>
      <c r="I309" s="71"/>
      <c r="J309" s="71"/>
      <c r="K309" s="35"/>
      <c r="L309" s="78">
        <v>309</v>
      </c>
      <c r="M309" s="78"/>
      <c r="N309" s="73"/>
      <c r="O309" s="80" t="s">
        <v>696</v>
      </c>
      <c r="P309" s="80">
        <v>3</v>
      </c>
      <c r="Q309" s="80">
        <v>4</v>
      </c>
    </row>
    <row r="310" spans="1:17" ht="15">
      <c r="A310" s="65" t="s">
        <v>331</v>
      </c>
      <c r="B310" s="65" t="s">
        <v>329</v>
      </c>
      <c r="C310" s="66"/>
      <c r="D310" s="67"/>
      <c r="E310" s="68"/>
      <c r="F310" s="69"/>
      <c r="G310" s="66"/>
      <c r="H310" s="70"/>
      <c r="I310" s="71"/>
      <c r="J310" s="71"/>
      <c r="K310" s="35"/>
      <c r="L310" s="78">
        <v>310</v>
      </c>
      <c r="M310" s="78"/>
      <c r="N310" s="73"/>
      <c r="O310" s="80" t="s">
        <v>697</v>
      </c>
      <c r="P310" s="80">
        <v>3</v>
      </c>
      <c r="Q310" s="80">
        <v>4</v>
      </c>
    </row>
    <row r="311" spans="1:17" ht="15">
      <c r="A311" s="65" t="s">
        <v>332</v>
      </c>
      <c r="B311" s="65" t="s">
        <v>333</v>
      </c>
      <c r="C311" s="66"/>
      <c r="D311" s="67"/>
      <c r="E311" s="68"/>
      <c r="F311" s="69"/>
      <c r="G311" s="66"/>
      <c r="H311" s="70"/>
      <c r="I311" s="71"/>
      <c r="J311" s="71"/>
      <c r="K311" s="35"/>
      <c r="L311" s="78">
        <v>311</v>
      </c>
      <c r="M311" s="78"/>
      <c r="N311" s="73"/>
      <c r="O311" s="80" t="s">
        <v>698</v>
      </c>
      <c r="P311" s="80">
        <v>3</v>
      </c>
      <c r="Q311" s="80">
        <v>1</v>
      </c>
    </row>
    <row r="312" spans="1:17" ht="15">
      <c r="A312" s="65" t="s">
        <v>333</v>
      </c>
      <c r="B312" s="65" t="s">
        <v>332</v>
      </c>
      <c r="C312" s="66"/>
      <c r="D312" s="67"/>
      <c r="E312" s="68"/>
      <c r="F312" s="69"/>
      <c r="G312" s="66"/>
      <c r="H312" s="70"/>
      <c r="I312" s="71"/>
      <c r="J312" s="71"/>
      <c r="K312" s="35"/>
      <c r="L312" s="78">
        <v>312</v>
      </c>
      <c r="M312" s="78"/>
      <c r="N312" s="73"/>
      <c r="O312" s="80" t="s">
        <v>699</v>
      </c>
      <c r="P312" s="80">
        <v>3</v>
      </c>
      <c r="Q312" s="80">
        <v>4</v>
      </c>
    </row>
    <row r="313" spans="1:17" ht="15">
      <c r="A313" s="65" t="s">
        <v>334</v>
      </c>
      <c r="B313" s="65" t="s">
        <v>333</v>
      </c>
      <c r="C313" s="66"/>
      <c r="D313" s="67"/>
      <c r="E313" s="68"/>
      <c r="F313" s="69"/>
      <c r="G313" s="66"/>
      <c r="H313" s="70"/>
      <c r="I313" s="71"/>
      <c r="J313" s="71"/>
      <c r="K313" s="35"/>
      <c r="L313" s="78">
        <v>313</v>
      </c>
      <c r="M313" s="78"/>
      <c r="N313" s="73"/>
      <c r="O313" s="80" t="s">
        <v>700</v>
      </c>
      <c r="P313" s="80">
        <v>12</v>
      </c>
      <c r="Q313" s="80">
        <v>1</v>
      </c>
    </row>
    <row r="314" spans="1:17" ht="15">
      <c r="A314" s="65" t="s">
        <v>333</v>
      </c>
      <c r="B314" s="65" t="s">
        <v>334</v>
      </c>
      <c r="C314" s="66"/>
      <c r="D314" s="67"/>
      <c r="E314" s="68"/>
      <c r="F314" s="69"/>
      <c r="G314" s="66"/>
      <c r="H314" s="70"/>
      <c r="I314" s="71"/>
      <c r="J314" s="71"/>
      <c r="K314" s="35"/>
      <c r="L314" s="78">
        <v>314</v>
      </c>
      <c r="M314" s="78"/>
      <c r="N314" s="73"/>
      <c r="O314" s="80" t="s">
        <v>701</v>
      </c>
      <c r="P314" s="80">
        <v>12</v>
      </c>
      <c r="Q314" s="80">
        <v>1</v>
      </c>
    </row>
    <row r="315" spans="1:17" ht="15">
      <c r="A315" s="65" t="s">
        <v>335</v>
      </c>
      <c r="B315" s="65" t="s">
        <v>336</v>
      </c>
      <c r="C315" s="66"/>
      <c r="D315" s="67"/>
      <c r="E315" s="68"/>
      <c r="F315" s="69"/>
      <c r="G315" s="66"/>
      <c r="H315" s="70"/>
      <c r="I315" s="71"/>
      <c r="J315" s="71"/>
      <c r="K315" s="35"/>
      <c r="L315" s="78">
        <v>315</v>
      </c>
      <c r="M315" s="78"/>
      <c r="N315" s="73"/>
      <c r="O315" s="80" t="s">
        <v>702</v>
      </c>
      <c r="P315" s="80">
        <v>3</v>
      </c>
      <c r="Q315" s="80">
        <v>2</v>
      </c>
    </row>
    <row r="316" spans="1:17" ht="15">
      <c r="A316" s="65" t="s">
        <v>318</v>
      </c>
      <c r="B316" s="65" t="s">
        <v>336</v>
      </c>
      <c r="C316" s="66"/>
      <c r="D316" s="67"/>
      <c r="E316" s="68"/>
      <c r="F316" s="69"/>
      <c r="G316" s="66"/>
      <c r="H316" s="70"/>
      <c r="I316" s="71"/>
      <c r="J316" s="71"/>
      <c r="K316" s="35"/>
      <c r="L316" s="78">
        <v>316</v>
      </c>
      <c r="M316" s="78"/>
      <c r="N316" s="73"/>
      <c r="O316" s="80" t="s">
        <v>703</v>
      </c>
      <c r="P316" s="80">
        <v>3</v>
      </c>
      <c r="Q316" s="80">
        <v>3</v>
      </c>
    </row>
    <row r="317" spans="1:17" ht="15">
      <c r="A317" s="65" t="s">
        <v>336</v>
      </c>
      <c r="B317" s="65" t="s">
        <v>338</v>
      </c>
      <c r="C317" s="66"/>
      <c r="D317" s="67"/>
      <c r="E317" s="68"/>
      <c r="F317" s="69"/>
      <c r="G317" s="66"/>
      <c r="H317" s="70"/>
      <c r="I317" s="71"/>
      <c r="J317" s="71"/>
      <c r="K317" s="35"/>
      <c r="L317" s="78">
        <v>317</v>
      </c>
      <c r="M317" s="78"/>
      <c r="N317" s="73"/>
      <c r="O317" s="80" t="s">
        <v>704</v>
      </c>
      <c r="P317" s="80">
        <v>3</v>
      </c>
      <c r="Q317" s="80">
        <v>2</v>
      </c>
    </row>
    <row r="318" spans="1:17" ht="15">
      <c r="A318" s="65" t="s">
        <v>336</v>
      </c>
      <c r="B318" s="65" t="s">
        <v>335</v>
      </c>
      <c r="C318" s="66"/>
      <c r="D318" s="67"/>
      <c r="E318" s="68"/>
      <c r="F318" s="69"/>
      <c r="G318" s="66"/>
      <c r="H318" s="70"/>
      <c r="I318" s="71"/>
      <c r="J318" s="71"/>
      <c r="K318" s="35"/>
      <c r="L318" s="78">
        <v>318</v>
      </c>
      <c r="M318" s="78"/>
      <c r="N318" s="73"/>
      <c r="O318" s="80" t="s">
        <v>705</v>
      </c>
      <c r="P318" s="80">
        <v>3</v>
      </c>
      <c r="Q318" s="80">
        <v>2</v>
      </c>
    </row>
    <row r="319" spans="1:17" ht="15">
      <c r="A319" s="65" t="s">
        <v>336</v>
      </c>
      <c r="B319" s="65" t="s">
        <v>337</v>
      </c>
      <c r="C319" s="66"/>
      <c r="D319" s="67"/>
      <c r="E319" s="68"/>
      <c r="F319" s="69"/>
      <c r="G319" s="66"/>
      <c r="H319" s="70"/>
      <c r="I319" s="71"/>
      <c r="J319" s="71"/>
      <c r="K319" s="35"/>
      <c r="L319" s="78">
        <v>319</v>
      </c>
      <c r="M319" s="78"/>
      <c r="N319" s="73"/>
      <c r="O319" s="80" t="s">
        <v>706</v>
      </c>
      <c r="P319" s="80">
        <v>3</v>
      </c>
      <c r="Q319" s="80">
        <v>2</v>
      </c>
    </row>
    <row r="320" spans="1:17" ht="15">
      <c r="A320" s="65" t="s">
        <v>336</v>
      </c>
      <c r="B320" s="65" t="s">
        <v>318</v>
      </c>
      <c r="C320" s="66"/>
      <c r="D320" s="67"/>
      <c r="E320" s="68"/>
      <c r="F320" s="69"/>
      <c r="G320" s="66"/>
      <c r="H320" s="70"/>
      <c r="I320" s="71"/>
      <c r="J320" s="71"/>
      <c r="K320" s="35"/>
      <c r="L320" s="78">
        <v>320</v>
      </c>
      <c r="M320" s="78"/>
      <c r="N320" s="73"/>
      <c r="O320" s="80" t="s">
        <v>707</v>
      </c>
      <c r="P320" s="80">
        <v>3</v>
      </c>
      <c r="Q320" s="80">
        <v>2</v>
      </c>
    </row>
    <row r="321" spans="1:17" ht="15">
      <c r="A321" s="65" t="s">
        <v>337</v>
      </c>
      <c r="B321" s="65" t="s">
        <v>336</v>
      </c>
      <c r="C321" s="66"/>
      <c r="D321" s="67"/>
      <c r="E321" s="68"/>
      <c r="F321" s="69"/>
      <c r="G321" s="66"/>
      <c r="H321" s="70"/>
      <c r="I321" s="71"/>
      <c r="J321" s="71"/>
      <c r="K321" s="35"/>
      <c r="L321" s="78">
        <v>321</v>
      </c>
      <c r="M321" s="78"/>
      <c r="N321" s="73"/>
      <c r="O321" s="80" t="s">
        <v>708</v>
      </c>
      <c r="P321" s="80">
        <v>3</v>
      </c>
      <c r="Q321" s="80">
        <v>2</v>
      </c>
    </row>
    <row r="322" spans="1:17" ht="15">
      <c r="A322" s="65" t="s">
        <v>338</v>
      </c>
      <c r="B322" s="65" t="s">
        <v>336</v>
      </c>
      <c r="C322" s="66"/>
      <c r="D322" s="67"/>
      <c r="E322" s="68"/>
      <c r="F322" s="69"/>
      <c r="G322" s="66"/>
      <c r="H322" s="70"/>
      <c r="I322" s="71"/>
      <c r="J322" s="71"/>
      <c r="K322" s="35"/>
      <c r="L322" s="78">
        <v>322</v>
      </c>
      <c r="M322" s="78"/>
      <c r="N322" s="73"/>
      <c r="O322" s="80" t="s">
        <v>709</v>
      </c>
      <c r="P322" s="80">
        <v>3</v>
      </c>
      <c r="Q322" s="80">
        <v>1</v>
      </c>
    </row>
    <row r="323" spans="1:17" ht="15">
      <c r="A323" s="65" t="s">
        <v>339</v>
      </c>
      <c r="B323" s="65" t="s">
        <v>340</v>
      </c>
      <c r="C323" s="66"/>
      <c r="D323" s="67"/>
      <c r="E323" s="68"/>
      <c r="F323" s="69"/>
      <c r="G323" s="66"/>
      <c r="H323" s="70"/>
      <c r="I323" s="71"/>
      <c r="J323" s="71"/>
      <c r="K323" s="35"/>
      <c r="L323" s="78">
        <v>323</v>
      </c>
      <c r="M323" s="78"/>
      <c r="N323" s="73"/>
      <c r="O323" s="80" t="s">
        <v>710</v>
      </c>
      <c r="P323" s="80">
        <v>3</v>
      </c>
      <c r="Q323" s="80">
        <v>1</v>
      </c>
    </row>
    <row r="324" spans="1:17" ht="15">
      <c r="A324" s="65" t="s">
        <v>339</v>
      </c>
      <c r="B324" s="65" t="s">
        <v>337</v>
      </c>
      <c r="C324" s="66"/>
      <c r="D324" s="67"/>
      <c r="E324" s="68"/>
      <c r="F324" s="69"/>
      <c r="G324" s="66"/>
      <c r="H324" s="70"/>
      <c r="I324" s="71"/>
      <c r="J324" s="71"/>
      <c r="K324" s="35"/>
      <c r="L324" s="78">
        <v>324</v>
      </c>
      <c r="M324" s="78"/>
      <c r="N324" s="73"/>
      <c r="O324" s="80" t="s">
        <v>711</v>
      </c>
      <c r="P324" s="80">
        <v>3</v>
      </c>
      <c r="Q324" s="80">
        <v>1</v>
      </c>
    </row>
    <row r="325" spans="1:17" ht="15">
      <c r="A325" s="65" t="s">
        <v>337</v>
      </c>
      <c r="B325" s="65" t="s">
        <v>339</v>
      </c>
      <c r="C325" s="66"/>
      <c r="D325" s="67"/>
      <c r="E325" s="68"/>
      <c r="F325" s="69"/>
      <c r="G325" s="66"/>
      <c r="H325" s="70"/>
      <c r="I325" s="71"/>
      <c r="J325" s="71"/>
      <c r="K325" s="35"/>
      <c r="L325" s="78">
        <v>325</v>
      </c>
      <c r="M325" s="78"/>
      <c r="N325" s="73"/>
      <c r="O325" s="80" t="s">
        <v>712</v>
      </c>
      <c r="P325" s="80">
        <v>3</v>
      </c>
      <c r="Q325" s="80">
        <v>2</v>
      </c>
    </row>
    <row r="326" spans="1:17" ht="15">
      <c r="A326" s="65" t="s">
        <v>340</v>
      </c>
      <c r="B326" s="65" t="s">
        <v>339</v>
      </c>
      <c r="C326" s="66"/>
      <c r="D326" s="67"/>
      <c r="E326" s="68"/>
      <c r="F326" s="69"/>
      <c r="G326" s="66"/>
      <c r="H326" s="70"/>
      <c r="I326" s="71"/>
      <c r="J326" s="71"/>
      <c r="K326" s="35"/>
      <c r="L326" s="78">
        <v>326</v>
      </c>
      <c r="M326" s="78"/>
      <c r="N326" s="73"/>
      <c r="O326" s="80" t="s">
        <v>713</v>
      </c>
      <c r="P326" s="80">
        <v>3</v>
      </c>
      <c r="Q326" s="80">
        <v>3</v>
      </c>
    </row>
    <row r="327" spans="1:17" ht="15">
      <c r="A327" s="65" t="s">
        <v>337</v>
      </c>
      <c r="B327" s="65" t="s">
        <v>338</v>
      </c>
      <c r="C327" s="66"/>
      <c r="D327" s="67"/>
      <c r="E327" s="68"/>
      <c r="F327" s="69"/>
      <c r="G327" s="66"/>
      <c r="H327" s="70"/>
      <c r="I327" s="71"/>
      <c r="J327" s="71"/>
      <c r="K327" s="35"/>
      <c r="L327" s="78">
        <v>327</v>
      </c>
      <c r="M327" s="78"/>
      <c r="N327" s="73"/>
      <c r="O327" s="80" t="s">
        <v>714</v>
      </c>
      <c r="P327" s="80">
        <v>3</v>
      </c>
      <c r="Q327" s="80">
        <v>2</v>
      </c>
    </row>
    <row r="328" spans="1:17" ht="15">
      <c r="A328" s="65" t="s">
        <v>338</v>
      </c>
      <c r="B328" s="65" t="s">
        <v>340</v>
      </c>
      <c r="C328" s="66"/>
      <c r="D328" s="67"/>
      <c r="E328" s="68"/>
      <c r="F328" s="69"/>
      <c r="G328" s="66"/>
      <c r="H328" s="70"/>
      <c r="I328" s="71"/>
      <c r="J328" s="71"/>
      <c r="K328" s="35"/>
      <c r="L328" s="78">
        <v>328</v>
      </c>
      <c r="M328" s="78"/>
      <c r="N328" s="73"/>
      <c r="O328" s="80" t="s">
        <v>715</v>
      </c>
      <c r="P328" s="80">
        <v>3</v>
      </c>
      <c r="Q328" s="80">
        <v>1</v>
      </c>
    </row>
    <row r="329" spans="1:17" ht="15">
      <c r="A329" s="65" t="s">
        <v>338</v>
      </c>
      <c r="B329" s="65" t="s">
        <v>337</v>
      </c>
      <c r="C329" s="66"/>
      <c r="D329" s="67"/>
      <c r="E329" s="68"/>
      <c r="F329" s="69"/>
      <c r="G329" s="66"/>
      <c r="H329" s="70"/>
      <c r="I329" s="71"/>
      <c r="J329" s="71"/>
      <c r="K329" s="35"/>
      <c r="L329" s="78">
        <v>329</v>
      </c>
      <c r="M329" s="78"/>
      <c r="N329" s="73"/>
      <c r="O329" s="80" t="s">
        <v>716</v>
      </c>
      <c r="P329" s="80">
        <v>3</v>
      </c>
      <c r="Q329" s="80">
        <v>1</v>
      </c>
    </row>
    <row r="330" spans="1:17" ht="15">
      <c r="A330" s="65" t="s">
        <v>340</v>
      </c>
      <c r="B330" s="65" t="s">
        <v>338</v>
      </c>
      <c r="C330" s="66"/>
      <c r="D330" s="67"/>
      <c r="E330" s="68"/>
      <c r="F330" s="69"/>
      <c r="G330" s="66"/>
      <c r="H330" s="70"/>
      <c r="I330" s="71"/>
      <c r="J330" s="71"/>
      <c r="K330" s="35"/>
      <c r="L330" s="78">
        <v>330</v>
      </c>
      <c r="M330" s="78"/>
      <c r="N330" s="73"/>
      <c r="O330" s="80" t="s">
        <v>717</v>
      </c>
      <c r="P330" s="80">
        <v>3</v>
      </c>
      <c r="Q330" s="80">
        <v>3</v>
      </c>
    </row>
    <row r="331" spans="1:17" ht="15">
      <c r="A331" s="65" t="s">
        <v>341</v>
      </c>
      <c r="B331" s="65" t="s">
        <v>337</v>
      </c>
      <c r="C331" s="66"/>
      <c r="D331" s="67"/>
      <c r="E331" s="68"/>
      <c r="F331" s="69"/>
      <c r="G331" s="66"/>
      <c r="H331" s="70"/>
      <c r="I331" s="71"/>
      <c r="J331" s="71"/>
      <c r="K331" s="35"/>
      <c r="L331" s="78">
        <v>331</v>
      </c>
      <c r="M331" s="78"/>
      <c r="N331" s="73"/>
      <c r="O331" s="80" t="s">
        <v>718</v>
      </c>
      <c r="P331" s="80">
        <v>3</v>
      </c>
      <c r="Q331" s="80">
        <v>2</v>
      </c>
    </row>
    <row r="332" spans="1:17" ht="15">
      <c r="A332" s="65" t="s">
        <v>337</v>
      </c>
      <c r="B332" s="65" t="s">
        <v>340</v>
      </c>
      <c r="C332" s="66"/>
      <c r="D332" s="67"/>
      <c r="E332" s="68"/>
      <c r="F332" s="69"/>
      <c r="G332" s="66"/>
      <c r="H332" s="70"/>
      <c r="I332" s="71"/>
      <c r="J332" s="71"/>
      <c r="K332" s="35"/>
      <c r="L332" s="78">
        <v>332</v>
      </c>
      <c r="M332" s="78"/>
      <c r="N332" s="73"/>
      <c r="O332" s="80" t="s">
        <v>719</v>
      </c>
      <c r="P332" s="80">
        <v>3</v>
      </c>
      <c r="Q332" s="80">
        <v>2</v>
      </c>
    </row>
    <row r="333" spans="1:17" ht="15">
      <c r="A333" s="65" t="s">
        <v>337</v>
      </c>
      <c r="B333" s="65" t="s">
        <v>341</v>
      </c>
      <c r="C333" s="66"/>
      <c r="D333" s="67"/>
      <c r="E333" s="68"/>
      <c r="F333" s="69"/>
      <c r="G333" s="66"/>
      <c r="H333" s="70"/>
      <c r="I333" s="71"/>
      <c r="J333" s="71"/>
      <c r="K333" s="35"/>
      <c r="L333" s="78">
        <v>333</v>
      </c>
      <c r="M333" s="78"/>
      <c r="N333" s="73"/>
      <c r="O333" s="80" t="s">
        <v>720</v>
      </c>
      <c r="P333" s="80">
        <v>3</v>
      </c>
      <c r="Q333" s="80">
        <v>2</v>
      </c>
    </row>
    <row r="334" spans="1:17" ht="15">
      <c r="A334" s="65" t="s">
        <v>340</v>
      </c>
      <c r="B334" s="65" t="s">
        <v>337</v>
      </c>
      <c r="C334" s="66"/>
      <c r="D334" s="67"/>
      <c r="E334" s="68"/>
      <c r="F334" s="69"/>
      <c r="G334" s="66"/>
      <c r="H334" s="70"/>
      <c r="I334" s="71"/>
      <c r="J334" s="71"/>
      <c r="K334" s="35"/>
      <c r="L334" s="78">
        <v>334</v>
      </c>
      <c r="M334" s="78"/>
      <c r="N334" s="73"/>
      <c r="O334" s="80" t="s">
        <v>721</v>
      </c>
      <c r="P334" s="80">
        <v>3</v>
      </c>
      <c r="Q334" s="80">
        <v>3</v>
      </c>
    </row>
    <row r="335" spans="1:17" ht="15">
      <c r="A335" s="65" t="s">
        <v>341</v>
      </c>
      <c r="B335" s="65" t="s">
        <v>340</v>
      </c>
      <c r="C335" s="66"/>
      <c r="D335" s="67"/>
      <c r="E335" s="68"/>
      <c r="F335" s="69"/>
      <c r="G335" s="66"/>
      <c r="H335" s="70"/>
      <c r="I335" s="71"/>
      <c r="J335" s="71"/>
      <c r="K335" s="35"/>
      <c r="L335" s="78">
        <v>335</v>
      </c>
      <c r="M335" s="78"/>
      <c r="N335" s="73"/>
      <c r="O335" s="80" t="s">
        <v>722</v>
      </c>
      <c r="P335" s="80">
        <v>18</v>
      </c>
      <c r="Q335" s="80">
        <v>1</v>
      </c>
    </row>
    <row r="336" spans="1:17" ht="15">
      <c r="A336" s="65" t="s">
        <v>340</v>
      </c>
      <c r="B336" s="65" t="s">
        <v>341</v>
      </c>
      <c r="C336" s="66"/>
      <c r="D336" s="67"/>
      <c r="E336" s="68"/>
      <c r="F336" s="69"/>
      <c r="G336" s="66"/>
      <c r="H336" s="70"/>
      <c r="I336" s="71"/>
      <c r="J336" s="71"/>
      <c r="K336" s="35"/>
      <c r="L336" s="78">
        <v>336</v>
      </c>
      <c r="M336" s="78"/>
      <c r="N336" s="73"/>
      <c r="O336" s="80" t="s">
        <v>723</v>
      </c>
      <c r="P336" s="80">
        <v>18</v>
      </c>
      <c r="Q336" s="80">
        <v>1</v>
      </c>
    </row>
    <row r="337" spans="1:17" ht="15">
      <c r="A337" s="65" t="s">
        <v>342</v>
      </c>
      <c r="B337" s="65" t="s">
        <v>331</v>
      </c>
      <c r="C337" s="66"/>
      <c r="D337" s="67"/>
      <c r="E337" s="68"/>
      <c r="F337" s="69"/>
      <c r="G337" s="66"/>
      <c r="H337" s="70"/>
      <c r="I337" s="71"/>
      <c r="J337" s="71"/>
      <c r="K337" s="35"/>
      <c r="L337" s="78">
        <v>337</v>
      </c>
      <c r="M337" s="78"/>
      <c r="N337" s="73"/>
      <c r="O337" s="80" t="s">
        <v>724</v>
      </c>
      <c r="P337" s="80">
        <v>3</v>
      </c>
      <c r="Q337" s="80">
        <v>4</v>
      </c>
    </row>
    <row r="338" spans="1:17" ht="15">
      <c r="A338" s="65" t="s">
        <v>328</v>
      </c>
      <c r="B338" s="65" t="s">
        <v>331</v>
      </c>
      <c r="C338" s="66"/>
      <c r="D338" s="67"/>
      <c r="E338" s="68"/>
      <c r="F338" s="69"/>
      <c r="G338" s="66"/>
      <c r="H338" s="70"/>
      <c r="I338" s="71"/>
      <c r="J338" s="71"/>
      <c r="K338" s="35"/>
      <c r="L338" s="78">
        <v>338</v>
      </c>
      <c r="M338" s="78"/>
      <c r="N338" s="73"/>
      <c r="O338" s="80" t="s">
        <v>725</v>
      </c>
      <c r="P338" s="80">
        <v>15</v>
      </c>
      <c r="Q338" s="80">
        <v>1</v>
      </c>
    </row>
    <row r="339" spans="1:17" ht="15">
      <c r="A339" s="65" t="s">
        <v>330</v>
      </c>
      <c r="B339" s="65" t="s">
        <v>331</v>
      </c>
      <c r="C339" s="66"/>
      <c r="D339" s="67"/>
      <c r="E339" s="68"/>
      <c r="F339" s="69"/>
      <c r="G339" s="66"/>
      <c r="H339" s="70"/>
      <c r="I339" s="71"/>
      <c r="J339" s="71"/>
      <c r="K339" s="35"/>
      <c r="L339" s="78">
        <v>339</v>
      </c>
      <c r="M339" s="78"/>
      <c r="N339" s="73"/>
      <c r="O339" s="80" t="s">
        <v>726</v>
      </c>
      <c r="P339" s="80">
        <v>36</v>
      </c>
      <c r="Q339" s="80">
        <v>1</v>
      </c>
    </row>
    <row r="340" spans="1:17" ht="15">
      <c r="A340" s="65" t="s">
        <v>331</v>
      </c>
      <c r="B340" s="65" t="s">
        <v>346</v>
      </c>
      <c r="C340" s="66"/>
      <c r="D340" s="67"/>
      <c r="E340" s="68"/>
      <c r="F340" s="69"/>
      <c r="G340" s="66"/>
      <c r="H340" s="70"/>
      <c r="I340" s="71"/>
      <c r="J340" s="71"/>
      <c r="K340" s="35"/>
      <c r="L340" s="78">
        <v>340</v>
      </c>
      <c r="M340" s="78"/>
      <c r="N340" s="73"/>
      <c r="O340" s="80" t="s">
        <v>727</v>
      </c>
      <c r="P340" s="80">
        <v>3</v>
      </c>
      <c r="Q340" s="80">
        <v>4</v>
      </c>
    </row>
    <row r="341" spans="1:17" ht="15">
      <c r="A341" s="65" t="s">
        <v>331</v>
      </c>
      <c r="B341" s="65" t="s">
        <v>345</v>
      </c>
      <c r="C341" s="66"/>
      <c r="D341" s="67"/>
      <c r="E341" s="68"/>
      <c r="F341" s="69"/>
      <c r="G341" s="66"/>
      <c r="H341" s="70"/>
      <c r="I341" s="71"/>
      <c r="J341" s="71"/>
      <c r="K341" s="35"/>
      <c r="L341" s="78">
        <v>341</v>
      </c>
      <c r="M341" s="78"/>
      <c r="N341" s="73"/>
      <c r="O341" s="80" t="s">
        <v>728</v>
      </c>
      <c r="P341" s="80">
        <v>3</v>
      </c>
      <c r="Q341" s="80">
        <v>4</v>
      </c>
    </row>
    <row r="342" spans="1:17" ht="15">
      <c r="A342" s="65" t="s">
        <v>331</v>
      </c>
      <c r="B342" s="65" t="s">
        <v>342</v>
      </c>
      <c r="C342" s="66"/>
      <c r="D342" s="67"/>
      <c r="E342" s="68"/>
      <c r="F342" s="69"/>
      <c r="G342" s="66"/>
      <c r="H342" s="70"/>
      <c r="I342" s="71"/>
      <c r="J342" s="71"/>
      <c r="K342" s="35"/>
      <c r="L342" s="78">
        <v>342</v>
      </c>
      <c r="M342" s="78"/>
      <c r="N342" s="73"/>
      <c r="O342" s="80" t="s">
        <v>729</v>
      </c>
      <c r="P342" s="80">
        <v>3</v>
      </c>
      <c r="Q342" s="80">
        <v>4</v>
      </c>
    </row>
    <row r="343" spans="1:17" ht="15">
      <c r="A343" s="65" t="s">
        <v>331</v>
      </c>
      <c r="B343" s="65" t="s">
        <v>343</v>
      </c>
      <c r="C343" s="66"/>
      <c r="D343" s="67"/>
      <c r="E343" s="68"/>
      <c r="F343" s="69"/>
      <c r="G343" s="66"/>
      <c r="H343" s="70"/>
      <c r="I343" s="71"/>
      <c r="J343" s="71"/>
      <c r="K343" s="35"/>
      <c r="L343" s="78">
        <v>343</v>
      </c>
      <c r="M343" s="78"/>
      <c r="N343" s="73"/>
      <c r="O343" s="80" t="s">
        <v>730</v>
      </c>
      <c r="P343" s="80">
        <v>3</v>
      </c>
      <c r="Q343" s="80">
        <v>4</v>
      </c>
    </row>
    <row r="344" spans="1:17" ht="15">
      <c r="A344" s="65" t="s">
        <v>331</v>
      </c>
      <c r="B344" s="65" t="s">
        <v>344</v>
      </c>
      <c r="C344" s="66"/>
      <c r="D344" s="67"/>
      <c r="E344" s="68"/>
      <c r="F344" s="69"/>
      <c r="G344" s="66"/>
      <c r="H344" s="70"/>
      <c r="I344" s="71"/>
      <c r="J344" s="71"/>
      <c r="K344" s="35"/>
      <c r="L344" s="78">
        <v>344</v>
      </c>
      <c r="M344" s="78"/>
      <c r="N344" s="73"/>
      <c r="O344" s="80" t="s">
        <v>731</v>
      </c>
      <c r="P344" s="80">
        <v>3</v>
      </c>
      <c r="Q344" s="80">
        <v>4</v>
      </c>
    </row>
    <row r="345" spans="1:17" ht="15">
      <c r="A345" s="65" t="s">
        <v>331</v>
      </c>
      <c r="B345" s="65" t="s">
        <v>328</v>
      </c>
      <c r="C345" s="66"/>
      <c r="D345" s="67"/>
      <c r="E345" s="68"/>
      <c r="F345" s="69"/>
      <c r="G345" s="66"/>
      <c r="H345" s="70"/>
      <c r="I345" s="71"/>
      <c r="J345" s="71"/>
      <c r="K345" s="35"/>
      <c r="L345" s="78">
        <v>345</v>
      </c>
      <c r="M345" s="78"/>
      <c r="N345" s="73"/>
      <c r="O345" s="80" t="s">
        <v>732</v>
      </c>
      <c r="P345" s="80">
        <v>15</v>
      </c>
      <c r="Q345" s="80">
        <v>2</v>
      </c>
    </row>
    <row r="346" spans="1:17" ht="15">
      <c r="A346" s="65" t="s">
        <v>331</v>
      </c>
      <c r="B346" s="65" t="s">
        <v>330</v>
      </c>
      <c r="C346" s="66"/>
      <c r="D346" s="67"/>
      <c r="E346" s="68"/>
      <c r="F346" s="69"/>
      <c r="G346" s="66"/>
      <c r="H346" s="70"/>
      <c r="I346" s="71"/>
      <c r="J346" s="71"/>
      <c r="K346" s="35"/>
      <c r="L346" s="78">
        <v>346</v>
      </c>
      <c r="M346" s="78"/>
      <c r="N346" s="73"/>
      <c r="O346" s="80" t="s">
        <v>733</v>
      </c>
      <c r="P346" s="80">
        <v>36</v>
      </c>
      <c r="Q346" s="80">
        <v>1</v>
      </c>
    </row>
    <row r="347" spans="1:17" ht="15">
      <c r="A347" s="65" t="s">
        <v>343</v>
      </c>
      <c r="B347" s="65" t="s">
        <v>331</v>
      </c>
      <c r="C347" s="66"/>
      <c r="D347" s="67"/>
      <c r="E347" s="68"/>
      <c r="F347" s="69"/>
      <c r="G347" s="66"/>
      <c r="H347" s="70"/>
      <c r="I347" s="71"/>
      <c r="J347" s="71"/>
      <c r="K347" s="35"/>
      <c r="L347" s="78">
        <v>347</v>
      </c>
      <c r="M347" s="78"/>
      <c r="N347" s="73"/>
      <c r="O347" s="80" t="s">
        <v>734</v>
      </c>
      <c r="P347" s="80">
        <v>3</v>
      </c>
      <c r="Q347" s="80">
        <v>1</v>
      </c>
    </row>
    <row r="348" spans="1:17" ht="15">
      <c r="A348" s="65" t="s">
        <v>344</v>
      </c>
      <c r="B348" s="65" t="s">
        <v>331</v>
      </c>
      <c r="C348" s="66"/>
      <c r="D348" s="67"/>
      <c r="E348" s="68"/>
      <c r="F348" s="69"/>
      <c r="G348" s="66"/>
      <c r="H348" s="70"/>
      <c r="I348" s="71"/>
      <c r="J348" s="71"/>
      <c r="K348" s="35"/>
      <c r="L348" s="78">
        <v>348</v>
      </c>
      <c r="M348" s="78"/>
      <c r="N348" s="73"/>
      <c r="O348" s="80" t="s">
        <v>735</v>
      </c>
      <c r="P348" s="80">
        <v>3</v>
      </c>
      <c r="Q348" s="80">
        <v>2</v>
      </c>
    </row>
    <row r="349" spans="1:17" ht="15">
      <c r="A349" s="65" t="s">
        <v>345</v>
      </c>
      <c r="B349" s="65" t="s">
        <v>331</v>
      </c>
      <c r="C349" s="66"/>
      <c r="D349" s="67"/>
      <c r="E349" s="68"/>
      <c r="F349" s="69"/>
      <c r="G349" s="66"/>
      <c r="H349" s="70"/>
      <c r="I349" s="71"/>
      <c r="J349" s="71"/>
      <c r="K349" s="35"/>
      <c r="L349" s="78">
        <v>349</v>
      </c>
      <c r="M349" s="78"/>
      <c r="N349" s="73"/>
      <c r="O349" s="80" t="s">
        <v>736</v>
      </c>
      <c r="P349" s="80">
        <v>3</v>
      </c>
      <c r="Q349" s="80">
        <v>3</v>
      </c>
    </row>
    <row r="350" spans="1:17" ht="15">
      <c r="A350" s="65" t="s">
        <v>346</v>
      </c>
      <c r="B350" s="65" t="s">
        <v>331</v>
      </c>
      <c r="C350" s="66"/>
      <c r="D350" s="67"/>
      <c r="E350" s="68"/>
      <c r="F350" s="69"/>
      <c r="G350" s="66"/>
      <c r="H350" s="70"/>
      <c r="I350" s="71"/>
      <c r="J350" s="71"/>
      <c r="K350" s="35"/>
      <c r="L350" s="78">
        <v>350</v>
      </c>
      <c r="M350" s="78"/>
      <c r="N350" s="73"/>
      <c r="O350" s="80" t="s">
        <v>737</v>
      </c>
      <c r="P350" s="80">
        <v>3</v>
      </c>
      <c r="Q350" s="80">
        <v>3</v>
      </c>
    </row>
    <row r="351" spans="1:17" ht="15">
      <c r="A351" s="65" t="s">
        <v>342</v>
      </c>
      <c r="B351" s="65" t="s">
        <v>330</v>
      </c>
      <c r="C351" s="66"/>
      <c r="D351" s="67"/>
      <c r="E351" s="68"/>
      <c r="F351" s="69"/>
      <c r="G351" s="66"/>
      <c r="H351" s="70"/>
      <c r="I351" s="71"/>
      <c r="J351" s="71"/>
      <c r="K351" s="35"/>
      <c r="L351" s="78">
        <v>351</v>
      </c>
      <c r="M351" s="78"/>
      <c r="N351" s="73"/>
      <c r="O351" s="80" t="s">
        <v>738</v>
      </c>
      <c r="P351" s="80">
        <v>3</v>
      </c>
      <c r="Q351" s="80">
        <v>4</v>
      </c>
    </row>
    <row r="352" spans="1:17" ht="15">
      <c r="A352" s="65" t="s">
        <v>328</v>
      </c>
      <c r="B352" s="65" t="s">
        <v>330</v>
      </c>
      <c r="C352" s="66"/>
      <c r="D352" s="67"/>
      <c r="E352" s="68"/>
      <c r="F352" s="69"/>
      <c r="G352" s="66"/>
      <c r="H352" s="70"/>
      <c r="I352" s="71"/>
      <c r="J352" s="71"/>
      <c r="K352" s="35"/>
      <c r="L352" s="78">
        <v>352</v>
      </c>
      <c r="M352" s="78"/>
      <c r="N352" s="73"/>
      <c r="O352" s="80" t="s">
        <v>739</v>
      </c>
      <c r="P352" s="80">
        <v>9</v>
      </c>
      <c r="Q352" s="80">
        <v>2</v>
      </c>
    </row>
    <row r="353" spans="1:17" ht="15">
      <c r="A353" s="65" t="s">
        <v>330</v>
      </c>
      <c r="B353" s="65" t="s">
        <v>346</v>
      </c>
      <c r="C353" s="66"/>
      <c r="D353" s="67"/>
      <c r="E353" s="68"/>
      <c r="F353" s="69"/>
      <c r="G353" s="66"/>
      <c r="H353" s="70"/>
      <c r="I353" s="71"/>
      <c r="J353" s="71"/>
      <c r="K353" s="35"/>
      <c r="L353" s="78">
        <v>353</v>
      </c>
      <c r="M353" s="78"/>
      <c r="N353" s="73"/>
      <c r="O353" s="80" t="s">
        <v>740</v>
      </c>
      <c r="P353" s="80">
        <v>3</v>
      </c>
      <c r="Q353" s="80">
        <v>4</v>
      </c>
    </row>
    <row r="354" spans="1:17" ht="15">
      <c r="A354" s="65" t="s">
        <v>330</v>
      </c>
      <c r="B354" s="65" t="s">
        <v>345</v>
      </c>
      <c r="C354" s="66"/>
      <c r="D354" s="67"/>
      <c r="E354" s="68"/>
      <c r="F354" s="69"/>
      <c r="G354" s="66"/>
      <c r="H354" s="70"/>
      <c r="I354" s="71"/>
      <c r="J354" s="71"/>
      <c r="K354" s="35"/>
      <c r="L354" s="78">
        <v>354</v>
      </c>
      <c r="M354" s="78"/>
      <c r="N354" s="73"/>
      <c r="O354" s="80" t="s">
        <v>741</v>
      </c>
      <c r="P354" s="80">
        <v>3</v>
      </c>
      <c r="Q354" s="80">
        <v>4</v>
      </c>
    </row>
    <row r="355" spans="1:17" ht="15">
      <c r="A355" s="65" t="s">
        <v>330</v>
      </c>
      <c r="B355" s="65" t="s">
        <v>342</v>
      </c>
      <c r="C355" s="66"/>
      <c r="D355" s="67"/>
      <c r="E355" s="68"/>
      <c r="F355" s="69"/>
      <c r="G355" s="66"/>
      <c r="H355" s="70"/>
      <c r="I355" s="71"/>
      <c r="J355" s="71"/>
      <c r="K355" s="35"/>
      <c r="L355" s="78">
        <v>355</v>
      </c>
      <c r="M355" s="78"/>
      <c r="N355" s="73"/>
      <c r="O355" s="80" t="s">
        <v>742</v>
      </c>
      <c r="P355" s="80">
        <v>3</v>
      </c>
      <c r="Q355" s="80">
        <v>4</v>
      </c>
    </row>
    <row r="356" spans="1:17" ht="15">
      <c r="A356" s="65" t="s">
        <v>330</v>
      </c>
      <c r="B356" s="65" t="s">
        <v>343</v>
      </c>
      <c r="C356" s="66"/>
      <c r="D356" s="67"/>
      <c r="E356" s="68"/>
      <c r="F356" s="69"/>
      <c r="G356" s="66"/>
      <c r="H356" s="70"/>
      <c r="I356" s="71"/>
      <c r="J356" s="71"/>
      <c r="K356" s="35"/>
      <c r="L356" s="78">
        <v>356</v>
      </c>
      <c r="M356" s="78"/>
      <c r="N356" s="73"/>
      <c r="O356" s="80" t="s">
        <v>743</v>
      </c>
      <c r="P356" s="80">
        <v>3</v>
      </c>
      <c r="Q356" s="80">
        <v>4</v>
      </c>
    </row>
    <row r="357" spans="1:17" ht="15">
      <c r="A357" s="65" t="s">
        <v>330</v>
      </c>
      <c r="B357" s="65" t="s">
        <v>344</v>
      </c>
      <c r="C357" s="66"/>
      <c r="D357" s="67"/>
      <c r="E357" s="68"/>
      <c r="F357" s="69"/>
      <c r="G357" s="66"/>
      <c r="H357" s="70"/>
      <c r="I357" s="71"/>
      <c r="J357" s="71"/>
      <c r="K357" s="35"/>
      <c r="L357" s="78">
        <v>357</v>
      </c>
      <c r="M357" s="78"/>
      <c r="N357" s="73"/>
      <c r="O357" s="80" t="s">
        <v>744</v>
      </c>
      <c r="P357" s="80">
        <v>3</v>
      </c>
      <c r="Q357" s="80">
        <v>4</v>
      </c>
    </row>
    <row r="358" spans="1:17" ht="15">
      <c r="A358" s="65" t="s">
        <v>330</v>
      </c>
      <c r="B358" s="65" t="s">
        <v>328</v>
      </c>
      <c r="C358" s="66"/>
      <c r="D358" s="67"/>
      <c r="E358" s="68"/>
      <c r="F358" s="69"/>
      <c r="G358" s="66"/>
      <c r="H358" s="70"/>
      <c r="I358" s="71"/>
      <c r="J358" s="71"/>
      <c r="K358" s="35"/>
      <c r="L358" s="78">
        <v>358</v>
      </c>
      <c r="M358" s="78"/>
      <c r="N358" s="73"/>
      <c r="O358" s="80" t="s">
        <v>745</v>
      </c>
      <c r="P358" s="80">
        <v>9</v>
      </c>
      <c r="Q358" s="80">
        <v>2</v>
      </c>
    </row>
    <row r="359" spans="1:17" ht="15">
      <c r="A359" s="65" t="s">
        <v>343</v>
      </c>
      <c r="B359" s="65" t="s">
        <v>330</v>
      </c>
      <c r="C359" s="66"/>
      <c r="D359" s="67"/>
      <c r="E359" s="68"/>
      <c r="F359" s="69"/>
      <c r="G359" s="66"/>
      <c r="H359" s="70"/>
      <c r="I359" s="71"/>
      <c r="J359" s="71"/>
      <c r="K359" s="35"/>
      <c r="L359" s="78">
        <v>359</v>
      </c>
      <c r="M359" s="78"/>
      <c r="N359" s="73"/>
      <c r="O359" s="80" t="s">
        <v>746</v>
      </c>
      <c r="P359" s="80">
        <v>3</v>
      </c>
      <c r="Q359" s="80">
        <v>1</v>
      </c>
    </row>
    <row r="360" spans="1:17" ht="15">
      <c r="A360" s="65" t="s">
        <v>344</v>
      </c>
      <c r="B360" s="65" t="s">
        <v>330</v>
      </c>
      <c r="C360" s="66"/>
      <c r="D360" s="67"/>
      <c r="E360" s="68"/>
      <c r="F360" s="69"/>
      <c r="G360" s="66"/>
      <c r="H360" s="70"/>
      <c r="I360" s="71"/>
      <c r="J360" s="71"/>
      <c r="K360" s="35"/>
      <c r="L360" s="78">
        <v>360</v>
      </c>
      <c r="M360" s="78"/>
      <c r="N360" s="73"/>
      <c r="O360" s="80" t="s">
        <v>747</v>
      </c>
      <c r="P360" s="80">
        <v>3</v>
      </c>
      <c r="Q360" s="80">
        <v>2</v>
      </c>
    </row>
    <row r="361" spans="1:17" ht="15">
      <c r="A361" s="65" t="s">
        <v>345</v>
      </c>
      <c r="B361" s="65" t="s">
        <v>330</v>
      </c>
      <c r="C361" s="66"/>
      <c r="D361" s="67"/>
      <c r="E361" s="68"/>
      <c r="F361" s="69"/>
      <c r="G361" s="66"/>
      <c r="H361" s="70"/>
      <c r="I361" s="71"/>
      <c r="J361" s="71"/>
      <c r="K361" s="35"/>
      <c r="L361" s="78">
        <v>361</v>
      </c>
      <c r="M361" s="78"/>
      <c r="N361" s="73"/>
      <c r="O361" s="80" t="s">
        <v>748</v>
      </c>
      <c r="P361" s="80">
        <v>3</v>
      </c>
      <c r="Q361" s="80">
        <v>3</v>
      </c>
    </row>
    <row r="362" spans="1:17" ht="15">
      <c r="A362" s="65" t="s">
        <v>346</v>
      </c>
      <c r="B362" s="65" t="s">
        <v>330</v>
      </c>
      <c r="C362" s="66"/>
      <c r="D362" s="67"/>
      <c r="E362" s="68"/>
      <c r="F362" s="69"/>
      <c r="G362" s="66"/>
      <c r="H362" s="70"/>
      <c r="I362" s="71"/>
      <c r="J362" s="71"/>
      <c r="K362" s="35"/>
      <c r="L362" s="78">
        <v>362</v>
      </c>
      <c r="M362" s="78"/>
      <c r="N362" s="73"/>
      <c r="O362" s="80" t="s">
        <v>749</v>
      </c>
      <c r="P362" s="80">
        <v>3</v>
      </c>
      <c r="Q362" s="80">
        <v>3</v>
      </c>
    </row>
    <row r="363" spans="1:17" ht="15">
      <c r="A363" s="65" t="s">
        <v>342</v>
      </c>
      <c r="B363" s="65" t="s">
        <v>343</v>
      </c>
      <c r="C363" s="66"/>
      <c r="D363" s="67"/>
      <c r="E363" s="68"/>
      <c r="F363" s="69"/>
      <c r="G363" s="66"/>
      <c r="H363" s="70"/>
      <c r="I363" s="71"/>
      <c r="J363" s="71"/>
      <c r="K363" s="35"/>
      <c r="L363" s="78">
        <v>363</v>
      </c>
      <c r="M363" s="78"/>
      <c r="N363" s="73"/>
      <c r="O363" s="80" t="s">
        <v>750</v>
      </c>
      <c r="P363" s="80">
        <v>3</v>
      </c>
      <c r="Q363" s="80">
        <v>4</v>
      </c>
    </row>
    <row r="364" spans="1:17" ht="15">
      <c r="A364" s="65" t="s">
        <v>328</v>
      </c>
      <c r="B364" s="65" t="s">
        <v>343</v>
      </c>
      <c r="C364" s="66"/>
      <c r="D364" s="67"/>
      <c r="E364" s="68"/>
      <c r="F364" s="69"/>
      <c r="G364" s="66"/>
      <c r="H364" s="70"/>
      <c r="I364" s="71"/>
      <c r="J364" s="71"/>
      <c r="K364" s="35"/>
      <c r="L364" s="78">
        <v>364</v>
      </c>
      <c r="M364" s="78"/>
      <c r="N364" s="73"/>
      <c r="O364" s="80" t="s">
        <v>751</v>
      </c>
      <c r="P364" s="80">
        <v>3</v>
      </c>
      <c r="Q364" s="80">
        <v>4</v>
      </c>
    </row>
    <row r="365" spans="1:17" ht="15">
      <c r="A365" s="65" t="s">
        <v>343</v>
      </c>
      <c r="B365" s="65" t="s">
        <v>346</v>
      </c>
      <c r="C365" s="66"/>
      <c r="D365" s="67"/>
      <c r="E365" s="68"/>
      <c r="F365" s="69"/>
      <c r="G365" s="66"/>
      <c r="H365" s="70"/>
      <c r="I365" s="71"/>
      <c r="J365" s="71"/>
      <c r="K365" s="35"/>
      <c r="L365" s="78">
        <v>365</v>
      </c>
      <c r="M365" s="78"/>
      <c r="N365" s="73"/>
      <c r="O365" s="80" t="s">
        <v>752</v>
      </c>
      <c r="P365" s="80">
        <v>3</v>
      </c>
      <c r="Q365" s="80">
        <v>1</v>
      </c>
    </row>
    <row r="366" spans="1:17" ht="15">
      <c r="A366" s="65" t="s">
        <v>343</v>
      </c>
      <c r="B366" s="65" t="s">
        <v>345</v>
      </c>
      <c r="C366" s="66"/>
      <c r="D366" s="67"/>
      <c r="E366" s="68"/>
      <c r="F366" s="69"/>
      <c r="G366" s="66"/>
      <c r="H366" s="70"/>
      <c r="I366" s="71"/>
      <c r="J366" s="71"/>
      <c r="K366" s="35"/>
      <c r="L366" s="78">
        <v>366</v>
      </c>
      <c r="M366" s="78"/>
      <c r="N366" s="73"/>
      <c r="O366" s="80" t="s">
        <v>753</v>
      </c>
      <c r="P366" s="80">
        <v>3</v>
      </c>
      <c r="Q366" s="80">
        <v>1</v>
      </c>
    </row>
    <row r="367" spans="1:17" ht="15">
      <c r="A367" s="65" t="s">
        <v>343</v>
      </c>
      <c r="B367" s="65" t="s">
        <v>342</v>
      </c>
      <c r="C367" s="66"/>
      <c r="D367" s="67"/>
      <c r="E367" s="68"/>
      <c r="F367" s="69"/>
      <c r="G367" s="66"/>
      <c r="H367" s="70"/>
      <c r="I367" s="71"/>
      <c r="J367" s="71"/>
      <c r="K367" s="35"/>
      <c r="L367" s="78">
        <v>367</v>
      </c>
      <c r="M367" s="78"/>
      <c r="N367" s="73"/>
      <c r="O367" s="80" t="s">
        <v>754</v>
      </c>
      <c r="P367" s="80">
        <v>3</v>
      </c>
      <c r="Q367" s="80">
        <v>1</v>
      </c>
    </row>
    <row r="368" spans="1:17" ht="15">
      <c r="A368" s="65" t="s">
        <v>343</v>
      </c>
      <c r="B368" s="65" t="s">
        <v>328</v>
      </c>
      <c r="C368" s="66"/>
      <c r="D368" s="67"/>
      <c r="E368" s="68"/>
      <c r="F368" s="69"/>
      <c r="G368" s="66"/>
      <c r="H368" s="70"/>
      <c r="I368" s="71"/>
      <c r="J368" s="71"/>
      <c r="K368" s="35"/>
      <c r="L368" s="78">
        <v>368</v>
      </c>
      <c r="M368" s="78"/>
      <c r="N368" s="73"/>
      <c r="O368" s="80" t="s">
        <v>755</v>
      </c>
      <c r="P368" s="80">
        <v>3</v>
      </c>
      <c r="Q368" s="80">
        <v>1</v>
      </c>
    </row>
    <row r="369" spans="1:17" ht="15">
      <c r="A369" s="65" t="s">
        <v>343</v>
      </c>
      <c r="B369" s="65" t="s">
        <v>344</v>
      </c>
      <c r="C369" s="66"/>
      <c r="D369" s="67"/>
      <c r="E369" s="68"/>
      <c r="F369" s="69"/>
      <c r="G369" s="66"/>
      <c r="H369" s="70"/>
      <c r="I369" s="71"/>
      <c r="J369" s="71"/>
      <c r="K369" s="35"/>
      <c r="L369" s="78">
        <v>369</v>
      </c>
      <c r="M369" s="78"/>
      <c r="N369" s="73"/>
      <c r="O369" s="80" t="s">
        <v>756</v>
      </c>
      <c r="P369" s="80">
        <v>3</v>
      </c>
      <c r="Q369" s="80">
        <v>1</v>
      </c>
    </row>
    <row r="370" spans="1:17" ht="15">
      <c r="A370" s="65" t="s">
        <v>344</v>
      </c>
      <c r="B370" s="65" t="s">
        <v>343</v>
      </c>
      <c r="C370" s="66"/>
      <c r="D370" s="67"/>
      <c r="E370" s="68"/>
      <c r="F370" s="69"/>
      <c r="G370" s="66"/>
      <c r="H370" s="70"/>
      <c r="I370" s="71"/>
      <c r="J370" s="71"/>
      <c r="K370" s="35"/>
      <c r="L370" s="78">
        <v>370</v>
      </c>
      <c r="M370" s="78"/>
      <c r="N370" s="73"/>
      <c r="O370" s="80" t="s">
        <v>757</v>
      </c>
      <c r="P370" s="80">
        <v>3</v>
      </c>
      <c r="Q370" s="80">
        <v>2</v>
      </c>
    </row>
    <row r="371" spans="1:17" ht="15">
      <c r="A371" s="65" t="s">
        <v>345</v>
      </c>
      <c r="B371" s="65" t="s">
        <v>343</v>
      </c>
      <c r="C371" s="66"/>
      <c r="D371" s="67"/>
      <c r="E371" s="68"/>
      <c r="F371" s="69"/>
      <c r="G371" s="66"/>
      <c r="H371" s="70"/>
      <c r="I371" s="71"/>
      <c r="J371" s="71"/>
      <c r="K371" s="35"/>
      <c r="L371" s="78">
        <v>371</v>
      </c>
      <c r="M371" s="78"/>
      <c r="N371" s="73"/>
      <c r="O371" s="80" t="s">
        <v>758</v>
      </c>
      <c r="P371" s="80">
        <v>3</v>
      </c>
      <c r="Q371" s="80">
        <v>3</v>
      </c>
    </row>
    <row r="372" spans="1:17" ht="15">
      <c r="A372" s="65" t="s">
        <v>346</v>
      </c>
      <c r="B372" s="65" t="s">
        <v>343</v>
      </c>
      <c r="C372" s="66"/>
      <c r="D372" s="67"/>
      <c r="E372" s="68"/>
      <c r="F372" s="69"/>
      <c r="G372" s="66"/>
      <c r="H372" s="70"/>
      <c r="I372" s="71"/>
      <c r="J372" s="71"/>
      <c r="K372" s="35"/>
      <c r="L372" s="78">
        <v>372</v>
      </c>
      <c r="M372" s="78"/>
      <c r="N372" s="73"/>
      <c r="O372" s="80" t="s">
        <v>759</v>
      </c>
      <c r="P372" s="80">
        <v>3</v>
      </c>
      <c r="Q372" s="80">
        <v>3</v>
      </c>
    </row>
    <row r="373" spans="1:17" ht="15">
      <c r="A373" s="65" t="s">
        <v>342</v>
      </c>
      <c r="B373" s="65" t="s">
        <v>344</v>
      </c>
      <c r="C373" s="66"/>
      <c r="D373" s="67"/>
      <c r="E373" s="68"/>
      <c r="F373" s="69"/>
      <c r="G373" s="66"/>
      <c r="H373" s="70"/>
      <c r="I373" s="71"/>
      <c r="J373" s="71"/>
      <c r="K373" s="35"/>
      <c r="L373" s="78">
        <v>373</v>
      </c>
      <c r="M373" s="78"/>
      <c r="N373" s="73"/>
      <c r="O373" s="80" t="s">
        <v>760</v>
      </c>
      <c r="P373" s="80">
        <v>3</v>
      </c>
      <c r="Q373" s="80">
        <v>4</v>
      </c>
    </row>
    <row r="374" spans="1:17" ht="15">
      <c r="A374" s="65" t="s">
        <v>328</v>
      </c>
      <c r="B374" s="65" t="s">
        <v>344</v>
      </c>
      <c r="C374" s="66"/>
      <c r="D374" s="67"/>
      <c r="E374" s="68"/>
      <c r="F374" s="69"/>
      <c r="G374" s="66"/>
      <c r="H374" s="70"/>
      <c r="I374" s="71"/>
      <c r="J374" s="71"/>
      <c r="K374" s="35"/>
      <c r="L374" s="78">
        <v>374</v>
      </c>
      <c r="M374" s="78"/>
      <c r="N374" s="73"/>
      <c r="O374" s="80" t="s">
        <v>761</v>
      </c>
      <c r="P374" s="80">
        <v>3</v>
      </c>
      <c r="Q374" s="80">
        <v>4</v>
      </c>
    </row>
    <row r="375" spans="1:17" ht="15">
      <c r="A375" s="65" t="s">
        <v>344</v>
      </c>
      <c r="B375" s="65" t="s">
        <v>346</v>
      </c>
      <c r="C375" s="66"/>
      <c r="D375" s="67"/>
      <c r="E375" s="68"/>
      <c r="F375" s="69"/>
      <c r="G375" s="66"/>
      <c r="H375" s="70"/>
      <c r="I375" s="71"/>
      <c r="J375" s="71"/>
      <c r="K375" s="35"/>
      <c r="L375" s="78">
        <v>375</v>
      </c>
      <c r="M375" s="78"/>
      <c r="N375" s="73"/>
      <c r="O375" s="80" t="s">
        <v>762</v>
      </c>
      <c r="P375" s="80">
        <v>3</v>
      </c>
      <c r="Q375" s="80">
        <v>2</v>
      </c>
    </row>
    <row r="376" spans="1:17" ht="15">
      <c r="A376" s="65" t="s">
        <v>344</v>
      </c>
      <c r="B376" s="65" t="s">
        <v>345</v>
      </c>
      <c r="C376" s="66"/>
      <c r="D376" s="67"/>
      <c r="E376" s="68"/>
      <c r="F376" s="69"/>
      <c r="G376" s="66"/>
      <c r="H376" s="70"/>
      <c r="I376" s="71"/>
      <c r="J376" s="71"/>
      <c r="K376" s="35"/>
      <c r="L376" s="78">
        <v>376</v>
      </c>
      <c r="M376" s="78"/>
      <c r="N376" s="73"/>
      <c r="O376" s="80" t="s">
        <v>763</v>
      </c>
      <c r="P376" s="80">
        <v>3</v>
      </c>
      <c r="Q376" s="80">
        <v>2</v>
      </c>
    </row>
    <row r="377" spans="1:17" ht="15">
      <c r="A377" s="65" t="s">
        <v>344</v>
      </c>
      <c r="B377" s="65" t="s">
        <v>342</v>
      </c>
      <c r="C377" s="66"/>
      <c r="D377" s="67"/>
      <c r="E377" s="68"/>
      <c r="F377" s="69"/>
      <c r="G377" s="66"/>
      <c r="H377" s="70"/>
      <c r="I377" s="71"/>
      <c r="J377" s="71"/>
      <c r="K377" s="35"/>
      <c r="L377" s="78">
        <v>377</v>
      </c>
      <c r="M377" s="78"/>
      <c r="N377" s="73"/>
      <c r="O377" s="80" t="s">
        <v>764</v>
      </c>
      <c r="P377" s="80">
        <v>3</v>
      </c>
      <c r="Q377" s="80">
        <v>2</v>
      </c>
    </row>
    <row r="378" spans="1:17" ht="15">
      <c r="A378" s="65" t="s">
        <v>344</v>
      </c>
      <c r="B378" s="65" t="s">
        <v>328</v>
      </c>
      <c r="C378" s="66"/>
      <c r="D378" s="67"/>
      <c r="E378" s="68"/>
      <c r="F378" s="69"/>
      <c r="G378" s="66"/>
      <c r="H378" s="70"/>
      <c r="I378" s="71"/>
      <c r="J378" s="71"/>
      <c r="K378" s="35"/>
      <c r="L378" s="78">
        <v>378</v>
      </c>
      <c r="M378" s="78"/>
      <c r="N378" s="73"/>
      <c r="O378" s="80" t="s">
        <v>765</v>
      </c>
      <c r="P378" s="80">
        <v>3</v>
      </c>
      <c r="Q378" s="80">
        <v>2</v>
      </c>
    </row>
    <row r="379" spans="1:17" ht="15">
      <c r="A379" s="65" t="s">
        <v>345</v>
      </c>
      <c r="B379" s="65" t="s">
        <v>344</v>
      </c>
      <c r="C379" s="66"/>
      <c r="D379" s="67"/>
      <c r="E379" s="68"/>
      <c r="F379" s="69"/>
      <c r="G379" s="66"/>
      <c r="H379" s="70"/>
      <c r="I379" s="71"/>
      <c r="J379" s="71"/>
      <c r="K379" s="35"/>
      <c r="L379" s="78">
        <v>379</v>
      </c>
      <c r="M379" s="78"/>
      <c r="N379" s="73"/>
      <c r="O379" s="80" t="s">
        <v>766</v>
      </c>
      <c r="P379" s="80">
        <v>3</v>
      </c>
      <c r="Q379" s="80">
        <v>3</v>
      </c>
    </row>
    <row r="380" spans="1:17" ht="15">
      <c r="A380" s="65" t="s">
        <v>346</v>
      </c>
      <c r="B380" s="65" t="s">
        <v>344</v>
      </c>
      <c r="C380" s="66"/>
      <c r="D380" s="67"/>
      <c r="E380" s="68"/>
      <c r="F380" s="69"/>
      <c r="G380" s="66"/>
      <c r="H380" s="70"/>
      <c r="I380" s="71"/>
      <c r="J380" s="71"/>
      <c r="K380" s="35"/>
      <c r="L380" s="78">
        <v>380</v>
      </c>
      <c r="M380" s="78"/>
      <c r="N380" s="73"/>
      <c r="O380" s="80" t="s">
        <v>767</v>
      </c>
      <c r="P380" s="80">
        <v>3</v>
      </c>
      <c r="Q380" s="80">
        <v>3</v>
      </c>
    </row>
    <row r="381" spans="1:17" ht="15">
      <c r="A381" s="65" t="s">
        <v>342</v>
      </c>
      <c r="B381" s="65" t="s">
        <v>346</v>
      </c>
      <c r="C381" s="66"/>
      <c r="D381" s="67"/>
      <c r="E381" s="68"/>
      <c r="F381" s="69"/>
      <c r="G381" s="66"/>
      <c r="H381" s="70"/>
      <c r="I381" s="71"/>
      <c r="J381" s="71"/>
      <c r="K381" s="35"/>
      <c r="L381" s="78">
        <v>381</v>
      </c>
      <c r="M381" s="78"/>
      <c r="N381" s="73"/>
      <c r="O381" s="80" t="s">
        <v>768</v>
      </c>
      <c r="P381" s="80">
        <v>12</v>
      </c>
      <c r="Q381" s="80">
        <v>2</v>
      </c>
    </row>
    <row r="382" spans="1:17" ht="15">
      <c r="A382" s="65" t="s">
        <v>328</v>
      </c>
      <c r="B382" s="65" t="s">
        <v>346</v>
      </c>
      <c r="C382" s="66"/>
      <c r="D382" s="67"/>
      <c r="E382" s="68"/>
      <c r="F382" s="69"/>
      <c r="G382" s="66"/>
      <c r="H382" s="70"/>
      <c r="I382" s="71"/>
      <c r="J382" s="71"/>
      <c r="K382" s="35"/>
      <c r="L382" s="78">
        <v>382</v>
      </c>
      <c r="M382" s="78"/>
      <c r="N382" s="73"/>
      <c r="O382" s="80" t="s">
        <v>769</v>
      </c>
      <c r="P382" s="80">
        <v>3</v>
      </c>
      <c r="Q382" s="80">
        <v>4</v>
      </c>
    </row>
    <row r="383" spans="1:17" ht="15">
      <c r="A383" s="65" t="s">
        <v>345</v>
      </c>
      <c r="B383" s="65" t="s">
        <v>346</v>
      </c>
      <c r="C383" s="66"/>
      <c r="D383" s="67"/>
      <c r="E383" s="68"/>
      <c r="F383" s="69"/>
      <c r="G383" s="66"/>
      <c r="H383" s="70"/>
      <c r="I383" s="71"/>
      <c r="J383" s="71"/>
      <c r="K383" s="35"/>
      <c r="L383" s="78">
        <v>383</v>
      </c>
      <c r="M383" s="78"/>
      <c r="N383" s="73"/>
      <c r="O383" s="80" t="s">
        <v>770</v>
      </c>
      <c r="P383" s="80">
        <v>15</v>
      </c>
      <c r="Q383" s="80">
        <v>1</v>
      </c>
    </row>
    <row r="384" spans="1:17" ht="15">
      <c r="A384" s="65" t="s">
        <v>346</v>
      </c>
      <c r="B384" s="65" t="s">
        <v>328</v>
      </c>
      <c r="C384" s="66"/>
      <c r="D384" s="67"/>
      <c r="E384" s="68"/>
      <c r="F384" s="69"/>
      <c r="G384" s="66"/>
      <c r="H384" s="70"/>
      <c r="I384" s="71"/>
      <c r="J384" s="71"/>
      <c r="K384" s="35"/>
      <c r="L384" s="78">
        <v>384</v>
      </c>
      <c r="M384" s="78"/>
      <c r="N384" s="73"/>
      <c r="O384" s="80" t="s">
        <v>771</v>
      </c>
      <c r="P384" s="80">
        <v>3</v>
      </c>
      <c r="Q384" s="80">
        <v>3</v>
      </c>
    </row>
    <row r="385" spans="1:17" ht="15">
      <c r="A385" s="65" t="s">
        <v>346</v>
      </c>
      <c r="B385" s="65" t="s">
        <v>342</v>
      </c>
      <c r="C385" s="66"/>
      <c r="D385" s="67"/>
      <c r="E385" s="68"/>
      <c r="F385" s="69"/>
      <c r="G385" s="66"/>
      <c r="H385" s="70"/>
      <c r="I385" s="71"/>
      <c r="J385" s="71"/>
      <c r="K385" s="35"/>
      <c r="L385" s="78">
        <v>385</v>
      </c>
      <c r="M385" s="78"/>
      <c r="N385" s="73"/>
      <c r="O385" s="80" t="s">
        <v>772</v>
      </c>
      <c r="P385" s="80">
        <v>12</v>
      </c>
      <c r="Q385" s="80">
        <v>2</v>
      </c>
    </row>
    <row r="386" spans="1:17" ht="15">
      <c r="A386" s="65" t="s">
        <v>346</v>
      </c>
      <c r="B386" s="65" t="s">
        <v>345</v>
      </c>
      <c r="C386" s="66"/>
      <c r="D386" s="67"/>
      <c r="E386" s="68"/>
      <c r="F386" s="69"/>
      <c r="G386" s="66"/>
      <c r="H386" s="70"/>
      <c r="I386" s="71"/>
      <c r="J386" s="71"/>
      <c r="K386" s="35"/>
      <c r="L386" s="78">
        <v>386</v>
      </c>
      <c r="M386" s="78"/>
      <c r="N386" s="73"/>
      <c r="O386" s="80" t="s">
        <v>773</v>
      </c>
      <c r="P386" s="80">
        <v>15</v>
      </c>
      <c r="Q386" s="80">
        <v>1</v>
      </c>
    </row>
    <row r="387" spans="1:17" ht="15">
      <c r="A387" s="65" t="s">
        <v>347</v>
      </c>
      <c r="B387" s="65" t="s">
        <v>348</v>
      </c>
      <c r="C387" s="66"/>
      <c r="D387" s="67"/>
      <c r="E387" s="68"/>
      <c r="F387" s="69"/>
      <c r="G387" s="66"/>
      <c r="H387" s="70"/>
      <c r="I387" s="71"/>
      <c r="J387" s="71"/>
      <c r="K387" s="35"/>
      <c r="L387" s="78">
        <v>387</v>
      </c>
      <c r="M387" s="78"/>
      <c r="N387" s="73"/>
      <c r="O387" s="80" t="s">
        <v>774</v>
      </c>
      <c r="P387" s="80">
        <v>3</v>
      </c>
      <c r="Q387" s="80">
        <v>1</v>
      </c>
    </row>
    <row r="388" spans="1:17" ht="15">
      <c r="A388" s="65" t="s">
        <v>348</v>
      </c>
      <c r="B388" s="65" t="s">
        <v>347</v>
      </c>
      <c r="C388" s="66"/>
      <c r="D388" s="67"/>
      <c r="E388" s="68"/>
      <c r="F388" s="69"/>
      <c r="G388" s="66"/>
      <c r="H388" s="70"/>
      <c r="I388" s="71"/>
      <c r="J388" s="71"/>
      <c r="K388" s="35"/>
      <c r="L388" s="78">
        <v>388</v>
      </c>
      <c r="M388" s="78"/>
      <c r="N388" s="73"/>
      <c r="O388" s="80" t="s">
        <v>775</v>
      </c>
      <c r="P388" s="80">
        <v>3</v>
      </c>
      <c r="Q388" s="80">
        <v>4</v>
      </c>
    </row>
    <row r="389" spans="1:17" ht="15">
      <c r="A389" s="65" t="s">
        <v>278</v>
      </c>
      <c r="B389" s="65" t="s">
        <v>345</v>
      </c>
      <c r="C389" s="66"/>
      <c r="D389" s="67"/>
      <c r="E389" s="68"/>
      <c r="F389" s="69"/>
      <c r="G389" s="66"/>
      <c r="H389" s="70"/>
      <c r="I389" s="71"/>
      <c r="J389" s="71"/>
      <c r="K389" s="35"/>
      <c r="L389" s="78">
        <v>389</v>
      </c>
      <c r="M389" s="78"/>
      <c r="N389" s="73"/>
      <c r="O389" s="80" t="s">
        <v>776</v>
      </c>
      <c r="P389" s="80">
        <v>3</v>
      </c>
      <c r="Q389" s="80">
        <v>3</v>
      </c>
    </row>
    <row r="390" spans="1:17" ht="15">
      <c r="A390" s="65" t="s">
        <v>280</v>
      </c>
      <c r="B390" s="65" t="s">
        <v>345</v>
      </c>
      <c r="C390" s="66"/>
      <c r="D390" s="67"/>
      <c r="E390" s="68"/>
      <c r="F390" s="69"/>
      <c r="G390" s="66"/>
      <c r="H390" s="70"/>
      <c r="I390" s="71"/>
      <c r="J390" s="71"/>
      <c r="K390" s="35"/>
      <c r="L390" s="78">
        <v>390</v>
      </c>
      <c r="M390" s="78"/>
      <c r="N390" s="73"/>
      <c r="O390" s="80" t="s">
        <v>777</v>
      </c>
      <c r="P390" s="80">
        <v>3</v>
      </c>
      <c r="Q390" s="80">
        <v>3</v>
      </c>
    </row>
    <row r="391" spans="1:17" ht="15">
      <c r="A391" s="65" t="s">
        <v>349</v>
      </c>
      <c r="B391" s="65" t="s">
        <v>345</v>
      </c>
      <c r="C391" s="66"/>
      <c r="D391" s="67"/>
      <c r="E391" s="68"/>
      <c r="F391" s="69"/>
      <c r="G391" s="66"/>
      <c r="H391" s="70"/>
      <c r="I391" s="71"/>
      <c r="J391" s="71"/>
      <c r="K391" s="35"/>
      <c r="L391" s="78">
        <v>391</v>
      </c>
      <c r="M391" s="78"/>
      <c r="N391" s="73"/>
      <c r="O391" s="80" t="s">
        <v>778</v>
      </c>
      <c r="P391" s="80">
        <v>3</v>
      </c>
      <c r="Q391" s="80">
        <v>1</v>
      </c>
    </row>
    <row r="392" spans="1:17" ht="15">
      <c r="A392" s="65" t="s">
        <v>287</v>
      </c>
      <c r="B392" s="65" t="s">
        <v>345</v>
      </c>
      <c r="C392" s="66"/>
      <c r="D392" s="67"/>
      <c r="E392" s="68"/>
      <c r="F392" s="69"/>
      <c r="G392" s="66"/>
      <c r="H392" s="70"/>
      <c r="I392" s="71"/>
      <c r="J392" s="71"/>
      <c r="K392" s="35"/>
      <c r="L392" s="78">
        <v>392</v>
      </c>
      <c r="M392" s="78"/>
      <c r="N392" s="73"/>
      <c r="O392" s="80" t="s">
        <v>779</v>
      </c>
      <c r="P392" s="80">
        <v>3</v>
      </c>
      <c r="Q392" s="80">
        <v>5</v>
      </c>
    </row>
    <row r="393" spans="1:17" ht="15">
      <c r="A393" s="65" t="s">
        <v>318</v>
      </c>
      <c r="B393" s="65" t="s">
        <v>345</v>
      </c>
      <c r="C393" s="66"/>
      <c r="D393" s="67"/>
      <c r="E393" s="68"/>
      <c r="F393" s="69"/>
      <c r="G393" s="66"/>
      <c r="H393" s="70"/>
      <c r="I393" s="71"/>
      <c r="J393" s="71"/>
      <c r="K393" s="35"/>
      <c r="L393" s="78">
        <v>393</v>
      </c>
      <c r="M393" s="78"/>
      <c r="N393" s="73"/>
      <c r="O393" s="80" t="s">
        <v>780</v>
      </c>
      <c r="P393" s="80">
        <v>3</v>
      </c>
      <c r="Q393" s="80">
        <v>3</v>
      </c>
    </row>
    <row r="394" spans="1:17" ht="15">
      <c r="A394" s="65" t="s">
        <v>342</v>
      </c>
      <c r="B394" s="65" t="s">
        <v>345</v>
      </c>
      <c r="C394" s="66"/>
      <c r="D394" s="67"/>
      <c r="E394" s="68"/>
      <c r="F394" s="69"/>
      <c r="G394" s="66"/>
      <c r="H394" s="70"/>
      <c r="I394" s="71"/>
      <c r="J394" s="71"/>
      <c r="K394" s="35"/>
      <c r="L394" s="78">
        <v>394</v>
      </c>
      <c r="M394" s="78"/>
      <c r="N394" s="73"/>
      <c r="O394" s="80" t="s">
        <v>781</v>
      </c>
      <c r="P394" s="80">
        <v>15</v>
      </c>
      <c r="Q394" s="80">
        <v>1</v>
      </c>
    </row>
    <row r="395" spans="1:17" ht="15">
      <c r="A395" s="65" t="s">
        <v>328</v>
      </c>
      <c r="B395" s="65" t="s">
        <v>345</v>
      </c>
      <c r="C395" s="66"/>
      <c r="D395" s="67"/>
      <c r="E395" s="68"/>
      <c r="F395" s="69"/>
      <c r="G395" s="66"/>
      <c r="H395" s="70"/>
      <c r="I395" s="71"/>
      <c r="J395" s="71"/>
      <c r="K395" s="35"/>
      <c r="L395" s="78">
        <v>395</v>
      </c>
      <c r="M395" s="78"/>
      <c r="N395" s="73"/>
      <c r="O395" s="80" t="s">
        <v>782</v>
      </c>
      <c r="P395" s="80">
        <v>9</v>
      </c>
      <c r="Q395" s="80">
        <v>2</v>
      </c>
    </row>
    <row r="396" spans="1:17" ht="15">
      <c r="A396" s="65" t="s">
        <v>345</v>
      </c>
      <c r="B396" s="65" t="s">
        <v>287</v>
      </c>
      <c r="C396" s="66"/>
      <c r="D396" s="67"/>
      <c r="E396" s="68"/>
      <c r="F396" s="69"/>
      <c r="G396" s="66"/>
      <c r="H396" s="70"/>
      <c r="I396" s="71"/>
      <c r="J396" s="71"/>
      <c r="K396" s="35"/>
      <c r="L396" s="78">
        <v>396</v>
      </c>
      <c r="M396" s="78"/>
      <c r="N396" s="73"/>
      <c r="O396" s="80" t="s">
        <v>783</v>
      </c>
      <c r="P396" s="80">
        <v>3</v>
      </c>
      <c r="Q396" s="80">
        <v>3</v>
      </c>
    </row>
    <row r="397" spans="1:17" ht="15">
      <c r="A397" s="65" t="s">
        <v>345</v>
      </c>
      <c r="B397" s="65" t="s">
        <v>348</v>
      </c>
      <c r="C397" s="66"/>
      <c r="D397" s="67"/>
      <c r="E397" s="68"/>
      <c r="F397" s="69"/>
      <c r="G397" s="66"/>
      <c r="H397" s="70"/>
      <c r="I397" s="71"/>
      <c r="J397" s="71"/>
      <c r="K397" s="35"/>
      <c r="L397" s="78">
        <v>397</v>
      </c>
      <c r="M397" s="78"/>
      <c r="N397" s="73"/>
      <c r="O397" s="80" t="s">
        <v>784</v>
      </c>
      <c r="P397" s="80">
        <v>3</v>
      </c>
      <c r="Q397" s="80">
        <v>3</v>
      </c>
    </row>
    <row r="398" spans="1:17" ht="15">
      <c r="A398" s="65" t="s">
        <v>345</v>
      </c>
      <c r="B398" s="65" t="s">
        <v>280</v>
      </c>
      <c r="C398" s="66"/>
      <c r="D398" s="67"/>
      <c r="E398" s="68"/>
      <c r="F398" s="69"/>
      <c r="G398" s="66"/>
      <c r="H398" s="70"/>
      <c r="I398" s="71"/>
      <c r="J398" s="71"/>
      <c r="K398" s="35"/>
      <c r="L398" s="78">
        <v>398</v>
      </c>
      <c r="M398" s="78"/>
      <c r="N398" s="73"/>
      <c r="O398" s="80" t="s">
        <v>785</v>
      </c>
      <c r="P398" s="80">
        <v>3</v>
      </c>
      <c r="Q398" s="80">
        <v>3</v>
      </c>
    </row>
    <row r="399" spans="1:17" ht="15">
      <c r="A399" s="65" t="s">
        <v>345</v>
      </c>
      <c r="B399" s="65" t="s">
        <v>278</v>
      </c>
      <c r="C399" s="66"/>
      <c r="D399" s="67"/>
      <c r="E399" s="68"/>
      <c r="F399" s="69"/>
      <c r="G399" s="66"/>
      <c r="H399" s="70"/>
      <c r="I399" s="71"/>
      <c r="J399" s="71"/>
      <c r="K399" s="35"/>
      <c r="L399" s="78">
        <v>399</v>
      </c>
      <c r="M399" s="78"/>
      <c r="N399" s="73"/>
      <c r="O399" s="80" t="s">
        <v>786</v>
      </c>
      <c r="P399" s="80">
        <v>3</v>
      </c>
      <c r="Q399" s="80">
        <v>3</v>
      </c>
    </row>
    <row r="400" spans="1:17" ht="15">
      <c r="A400" s="65" t="s">
        <v>345</v>
      </c>
      <c r="B400" s="65" t="s">
        <v>349</v>
      </c>
      <c r="C400" s="66"/>
      <c r="D400" s="67"/>
      <c r="E400" s="68"/>
      <c r="F400" s="69"/>
      <c r="G400" s="66"/>
      <c r="H400" s="70"/>
      <c r="I400" s="71"/>
      <c r="J400" s="71"/>
      <c r="K400" s="35"/>
      <c r="L400" s="78">
        <v>400</v>
      </c>
      <c r="M400" s="78"/>
      <c r="N400" s="73"/>
      <c r="O400" s="80" t="s">
        <v>787</v>
      </c>
      <c r="P400" s="80">
        <v>3</v>
      </c>
      <c r="Q400" s="80">
        <v>3</v>
      </c>
    </row>
    <row r="401" spans="1:17" ht="15">
      <c r="A401" s="65" t="s">
        <v>345</v>
      </c>
      <c r="B401" s="65" t="s">
        <v>318</v>
      </c>
      <c r="C401" s="66"/>
      <c r="D401" s="67"/>
      <c r="E401" s="68"/>
      <c r="F401" s="69"/>
      <c r="G401" s="66"/>
      <c r="H401" s="70"/>
      <c r="I401" s="71"/>
      <c r="J401" s="71"/>
      <c r="K401" s="35"/>
      <c r="L401" s="78">
        <v>401</v>
      </c>
      <c r="M401" s="78"/>
      <c r="N401" s="73"/>
      <c r="O401" s="80" t="s">
        <v>788</v>
      </c>
      <c r="P401" s="80">
        <v>3</v>
      </c>
      <c r="Q401" s="80">
        <v>3</v>
      </c>
    </row>
    <row r="402" spans="1:17" ht="15">
      <c r="A402" s="65" t="s">
        <v>345</v>
      </c>
      <c r="B402" s="65" t="s">
        <v>328</v>
      </c>
      <c r="C402" s="66"/>
      <c r="D402" s="67"/>
      <c r="E402" s="68"/>
      <c r="F402" s="69"/>
      <c r="G402" s="66"/>
      <c r="H402" s="70"/>
      <c r="I402" s="71"/>
      <c r="J402" s="71"/>
      <c r="K402" s="35"/>
      <c r="L402" s="78">
        <v>402</v>
      </c>
      <c r="M402" s="78"/>
      <c r="N402" s="73"/>
      <c r="O402" s="80" t="s">
        <v>789</v>
      </c>
      <c r="P402" s="80">
        <v>9</v>
      </c>
      <c r="Q402" s="80">
        <v>2</v>
      </c>
    </row>
    <row r="403" spans="1:17" ht="15">
      <c r="A403" s="65" t="s">
        <v>345</v>
      </c>
      <c r="B403" s="65" t="s">
        <v>342</v>
      </c>
      <c r="C403" s="66"/>
      <c r="D403" s="67"/>
      <c r="E403" s="68"/>
      <c r="F403" s="69"/>
      <c r="G403" s="66"/>
      <c r="H403" s="70"/>
      <c r="I403" s="71"/>
      <c r="J403" s="71"/>
      <c r="K403" s="35"/>
      <c r="L403" s="78">
        <v>403</v>
      </c>
      <c r="M403" s="78"/>
      <c r="N403" s="73"/>
      <c r="O403" s="80" t="s">
        <v>790</v>
      </c>
      <c r="P403" s="80">
        <v>15</v>
      </c>
      <c r="Q403" s="80">
        <v>1</v>
      </c>
    </row>
    <row r="404" spans="1:17" ht="15">
      <c r="A404" s="65" t="s">
        <v>348</v>
      </c>
      <c r="B404" s="65" t="s">
        <v>345</v>
      </c>
      <c r="C404" s="66"/>
      <c r="D404" s="67"/>
      <c r="E404" s="68"/>
      <c r="F404" s="69"/>
      <c r="G404" s="66"/>
      <c r="H404" s="70"/>
      <c r="I404" s="71"/>
      <c r="J404" s="71"/>
      <c r="K404" s="35"/>
      <c r="L404" s="78">
        <v>404</v>
      </c>
      <c r="M404" s="78"/>
      <c r="N404" s="73"/>
      <c r="O404" s="80" t="s">
        <v>791</v>
      </c>
      <c r="P404" s="80">
        <v>3</v>
      </c>
      <c r="Q404" s="80">
        <v>4</v>
      </c>
    </row>
    <row r="405" spans="1:17" ht="15">
      <c r="A405" s="65" t="s">
        <v>278</v>
      </c>
      <c r="B405" s="65" t="s">
        <v>342</v>
      </c>
      <c r="C405" s="66"/>
      <c r="D405" s="67"/>
      <c r="E405" s="68"/>
      <c r="F405" s="69"/>
      <c r="G405" s="66"/>
      <c r="H405" s="70"/>
      <c r="I405" s="71"/>
      <c r="J405" s="71"/>
      <c r="K405" s="35"/>
      <c r="L405" s="78">
        <v>405</v>
      </c>
      <c r="M405" s="78"/>
      <c r="N405" s="73"/>
      <c r="O405" s="80" t="s">
        <v>792</v>
      </c>
      <c r="P405" s="80">
        <v>3</v>
      </c>
      <c r="Q405" s="80">
        <v>3</v>
      </c>
    </row>
    <row r="406" spans="1:17" ht="15">
      <c r="A406" s="65" t="s">
        <v>280</v>
      </c>
      <c r="B406" s="65" t="s">
        <v>342</v>
      </c>
      <c r="C406" s="66"/>
      <c r="D406" s="67"/>
      <c r="E406" s="68"/>
      <c r="F406" s="69"/>
      <c r="G406" s="66"/>
      <c r="H406" s="70"/>
      <c r="I406" s="71"/>
      <c r="J406" s="71"/>
      <c r="K406" s="35"/>
      <c r="L406" s="78">
        <v>406</v>
      </c>
      <c r="M406" s="78"/>
      <c r="N406" s="73"/>
      <c r="O406" s="80" t="s">
        <v>793</v>
      </c>
      <c r="P406" s="80">
        <v>3</v>
      </c>
      <c r="Q406" s="80">
        <v>3</v>
      </c>
    </row>
    <row r="407" spans="1:17" ht="15">
      <c r="A407" s="65" t="s">
        <v>349</v>
      </c>
      <c r="B407" s="65" t="s">
        <v>342</v>
      </c>
      <c r="C407" s="66"/>
      <c r="D407" s="67"/>
      <c r="E407" s="68"/>
      <c r="F407" s="69"/>
      <c r="G407" s="66"/>
      <c r="H407" s="70"/>
      <c r="I407" s="71"/>
      <c r="J407" s="71"/>
      <c r="K407" s="35"/>
      <c r="L407" s="78">
        <v>407</v>
      </c>
      <c r="M407" s="78"/>
      <c r="N407" s="73"/>
      <c r="O407" s="80" t="s">
        <v>794</v>
      </c>
      <c r="P407" s="80">
        <v>3</v>
      </c>
      <c r="Q407" s="80">
        <v>1</v>
      </c>
    </row>
    <row r="408" spans="1:17" ht="15">
      <c r="A408" s="65" t="s">
        <v>287</v>
      </c>
      <c r="B408" s="65" t="s">
        <v>342</v>
      </c>
      <c r="C408" s="66"/>
      <c r="D408" s="67"/>
      <c r="E408" s="68"/>
      <c r="F408" s="69"/>
      <c r="G408" s="66"/>
      <c r="H408" s="70"/>
      <c r="I408" s="71"/>
      <c r="J408" s="71"/>
      <c r="K408" s="35"/>
      <c r="L408" s="78">
        <v>408</v>
      </c>
      <c r="M408" s="78"/>
      <c r="N408" s="73"/>
      <c r="O408" s="80" t="s">
        <v>795</v>
      </c>
      <c r="P408" s="80">
        <v>3</v>
      </c>
      <c r="Q408" s="80">
        <v>5</v>
      </c>
    </row>
    <row r="409" spans="1:17" ht="15">
      <c r="A409" s="65" t="s">
        <v>318</v>
      </c>
      <c r="B409" s="65" t="s">
        <v>342</v>
      </c>
      <c r="C409" s="66"/>
      <c r="D409" s="67"/>
      <c r="E409" s="68"/>
      <c r="F409" s="69"/>
      <c r="G409" s="66"/>
      <c r="H409" s="70"/>
      <c r="I409" s="71"/>
      <c r="J409" s="71"/>
      <c r="K409" s="35"/>
      <c r="L409" s="78">
        <v>409</v>
      </c>
      <c r="M409" s="78"/>
      <c r="N409" s="73"/>
      <c r="O409" s="80" t="s">
        <v>796</v>
      </c>
      <c r="P409" s="80">
        <v>3</v>
      </c>
      <c r="Q409" s="80">
        <v>3</v>
      </c>
    </row>
    <row r="410" spans="1:17" ht="15">
      <c r="A410" s="65" t="s">
        <v>342</v>
      </c>
      <c r="B410" s="65" t="s">
        <v>287</v>
      </c>
      <c r="C410" s="66"/>
      <c r="D410" s="67"/>
      <c r="E410" s="68"/>
      <c r="F410" s="69"/>
      <c r="G410" s="66"/>
      <c r="H410" s="70"/>
      <c r="I410" s="71"/>
      <c r="J410" s="71"/>
      <c r="K410" s="35"/>
      <c r="L410" s="78">
        <v>410</v>
      </c>
      <c r="M410" s="78"/>
      <c r="N410" s="73"/>
      <c r="O410" s="80" t="s">
        <v>797</v>
      </c>
      <c r="P410" s="80">
        <v>3</v>
      </c>
      <c r="Q410" s="80">
        <v>4</v>
      </c>
    </row>
    <row r="411" spans="1:17" ht="15">
      <c r="A411" s="65" t="s">
        <v>342</v>
      </c>
      <c r="B411" s="65" t="s">
        <v>348</v>
      </c>
      <c r="C411" s="66"/>
      <c r="D411" s="67"/>
      <c r="E411" s="68"/>
      <c r="F411" s="69"/>
      <c r="G411" s="66"/>
      <c r="H411" s="70"/>
      <c r="I411" s="71"/>
      <c r="J411" s="71"/>
      <c r="K411" s="35"/>
      <c r="L411" s="78">
        <v>411</v>
      </c>
      <c r="M411" s="78"/>
      <c r="N411" s="73"/>
      <c r="O411" s="80" t="s">
        <v>798</v>
      </c>
      <c r="P411" s="80">
        <v>3</v>
      </c>
      <c r="Q411" s="80">
        <v>4</v>
      </c>
    </row>
    <row r="412" spans="1:17" ht="15">
      <c r="A412" s="65" t="s">
        <v>342</v>
      </c>
      <c r="B412" s="65" t="s">
        <v>280</v>
      </c>
      <c r="C412" s="66"/>
      <c r="D412" s="67"/>
      <c r="E412" s="68"/>
      <c r="F412" s="69"/>
      <c r="G412" s="66"/>
      <c r="H412" s="70"/>
      <c r="I412" s="71"/>
      <c r="J412" s="71"/>
      <c r="K412" s="35"/>
      <c r="L412" s="78">
        <v>412</v>
      </c>
      <c r="M412" s="78"/>
      <c r="N412" s="73"/>
      <c r="O412" s="80" t="s">
        <v>799</v>
      </c>
      <c r="P412" s="80">
        <v>3</v>
      </c>
      <c r="Q412" s="80">
        <v>4</v>
      </c>
    </row>
    <row r="413" spans="1:17" ht="15">
      <c r="A413" s="65" t="s">
        <v>342</v>
      </c>
      <c r="B413" s="65" t="s">
        <v>278</v>
      </c>
      <c r="C413" s="66"/>
      <c r="D413" s="67"/>
      <c r="E413" s="68"/>
      <c r="F413" s="69"/>
      <c r="G413" s="66"/>
      <c r="H413" s="70"/>
      <c r="I413" s="71"/>
      <c r="J413" s="71"/>
      <c r="K413" s="35"/>
      <c r="L413" s="78">
        <v>413</v>
      </c>
      <c r="M413" s="78"/>
      <c r="N413" s="73"/>
      <c r="O413" s="80" t="s">
        <v>800</v>
      </c>
      <c r="P413" s="80">
        <v>3</v>
      </c>
      <c r="Q413" s="80">
        <v>4</v>
      </c>
    </row>
    <row r="414" spans="1:17" ht="15">
      <c r="A414" s="65" t="s">
        <v>342</v>
      </c>
      <c r="B414" s="65" t="s">
        <v>349</v>
      </c>
      <c r="C414" s="66"/>
      <c r="D414" s="67"/>
      <c r="E414" s="68"/>
      <c r="F414" s="69"/>
      <c r="G414" s="66"/>
      <c r="H414" s="70"/>
      <c r="I414" s="71"/>
      <c r="J414" s="71"/>
      <c r="K414" s="35"/>
      <c r="L414" s="78">
        <v>414</v>
      </c>
      <c r="M414" s="78"/>
      <c r="N414" s="73"/>
      <c r="O414" s="80" t="s">
        <v>801</v>
      </c>
      <c r="P414" s="80">
        <v>3</v>
      </c>
      <c r="Q414" s="80">
        <v>4</v>
      </c>
    </row>
    <row r="415" spans="1:17" ht="15">
      <c r="A415" s="65" t="s">
        <v>342</v>
      </c>
      <c r="B415" s="65" t="s">
        <v>318</v>
      </c>
      <c r="C415" s="66"/>
      <c r="D415" s="67"/>
      <c r="E415" s="68"/>
      <c r="F415" s="69"/>
      <c r="G415" s="66"/>
      <c r="H415" s="70"/>
      <c r="I415" s="71"/>
      <c r="J415" s="71"/>
      <c r="K415" s="35"/>
      <c r="L415" s="78">
        <v>415</v>
      </c>
      <c r="M415" s="78"/>
      <c r="N415" s="73"/>
      <c r="O415" s="80" t="s">
        <v>802</v>
      </c>
      <c r="P415" s="80">
        <v>3</v>
      </c>
      <c r="Q415" s="80">
        <v>4</v>
      </c>
    </row>
    <row r="416" spans="1:17" ht="15">
      <c r="A416" s="65" t="s">
        <v>342</v>
      </c>
      <c r="B416" s="65" t="s">
        <v>328</v>
      </c>
      <c r="C416" s="66"/>
      <c r="D416" s="67"/>
      <c r="E416" s="68"/>
      <c r="F416" s="69"/>
      <c r="G416" s="66"/>
      <c r="H416" s="70"/>
      <c r="I416" s="71"/>
      <c r="J416" s="71"/>
      <c r="K416" s="35"/>
      <c r="L416" s="78">
        <v>416</v>
      </c>
      <c r="M416" s="78"/>
      <c r="N416" s="73"/>
      <c r="O416" s="80" t="s">
        <v>803</v>
      </c>
      <c r="P416" s="80">
        <v>6</v>
      </c>
      <c r="Q416" s="80">
        <v>3</v>
      </c>
    </row>
    <row r="417" spans="1:17" ht="15">
      <c r="A417" s="65" t="s">
        <v>328</v>
      </c>
      <c r="B417" s="65" t="s">
        <v>342</v>
      </c>
      <c r="C417" s="66"/>
      <c r="D417" s="67"/>
      <c r="E417" s="68"/>
      <c r="F417" s="69"/>
      <c r="G417" s="66"/>
      <c r="H417" s="70"/>
      <c r="I417" s="71"/>
      <c r="J417" s="71"/>
      <c r="K417" s="35"/>
      <c r="L417" s="78">
        <v>417</v>
      </c>
      <c r="M417" s="78"/>
      <c r="N417" s="73"/>
      <c r="O417" s="80" t="s">
        <v>804</v>
      </c>
      <c r="P417" s="80">
        <v>6</v>
      </c>
      <c r="Q417" s="80">
        <v>3</v>
      </c>
    </row>
    <row r="418" spans="1:17" ht="15">
      <c r="A418" s="65" t="s">
        <v>348</v>
      </c>
      <c r="B418" s="65" t="s">
        <v>342</v>
      </c>
      <c r="C418" s="66"/>
      <c r="D418" s="67"/>
      <c r="E418" s="68"/>
      <c r="F418" s="69"/>
      <c r="G418" s="66"/>
      <c r="H418" s="70"/>
      <c r="I418" s="71"/>
      <c r="J418" s="71"/>
      <c r="K418" s="35"/>
      <c r="L418" s="78">
        <v>418</v>
      </c>
      <c r="M418" s="78"/>
      <c r="N418" s="73"/>
      <c r="O418" s="80" t="s">
        <v>805</v>
      </c>
      <c r="P418" s="80">
        <v>3</v>
      </c>
      <c r="Q418" s="80">
        <v>4</v>
      </c>
    </row>
    <row r="419" spans="1:17" ht="15">
      <c r="A419" s="65" t="s">
        <v>350</v>
      </c>
      <c r="B419" s="65" t="s">
        <v>287</v>
      </c>
      <c r="C419" s="66"/>
      <c r="D419" s="67"/>
      <c r="E419" s="68"/>
      <c r="F419" s="69"/>
      <c r="G419" s="66"/>
      <c r="H419" s="70"/>
      <c r="I419" s="71"/>
      <c r="J419" s="71"/>
      <c r="K419" s="35"/>
      <c r="L419" s="78">
        <v>419</v>
      </c>
      <c r="M419" s="78"/>
      <c r="N419" s="73"/>
      <c r="O419" s="80" t="s">
        <v>806</v>
      </c>
      <c r="P419" s="80">
        <v>3</v>
      </c>
      <c r="Q419" s="80">
        <v>1</v>
      </c>
    </row>
    <row r="420" spans="1:17" ht="15">
      <c r="A420" s="65" t="s">
        <v>350</v>
      </c>
      <c r="B420" s="65" t="s">
        <v>348</v>
      </c>
      <c r="C420" s="66"/>
      <c r="D420" s="67"/>
      <c r="E420" s="68"/>
      <c r="F420" s="69"/>
      <c r="G420" s="66"/>
      <c r="H420" s="70"/>
      <c r="I420" s="71"/>
      <c r="J420" s="71"/>
      <c r="K420" s="35"/>
      <c r="L420" s="78">
        <v>420</v>
      </c>
      <c r="M420" s="78"/>
      <c r="N420" s="73"/>
      <c r="O420" s="80" t="s">
        <v>807</v>
      </c>
      <c r="P420" s="80">
        <v>3</v>
      </c>
      <c r="Q420" s="80">
        <v>1</v>
      </c>
    </row>
    <row r="421" spans="1:17" ht="15">
      <c r="A421" s="65" t="s">
        <v>350</v>
      </c>
      <c r="B421" s="65" t="s">
        <v>280</v>
      </c>
      <c r="C421" s="66"/>
      <c r="D421" s="67"/>
      <c r="E421" s="68"/>
      <c r="F421" s="69"/>
      <c r="G421" s="66"/>
      <c r="H421" s="70"/>
      <c r="I421" s="71"/>
      <c r="J421" s="71"/>
      <c r="K421" s="35"/>
      <c r="L421" s="78">
        <v>421</v>
      </c>
      <c r="M421" s="78"/>
      <c r="N421" s="73"/>
      <c r="O421" s="80" t="s">
        <v>808</v>
      </c>
      <c r="P421" s="80">
        <v>3</v>
      </c>
      <c r="Q421" s="80">
        <v>1</v>
      </c>
    </row>
    <row r="422" spans="1:17" ht="15">
      <c r="A422" s="65" t="s">
        <v>350</v>
      </c>
      <c r="B422" s="65" t="s">
        <v>278</v>
      </c>
      <c r="C422" s="66"/>
      <c r="D422" s="67"/>
      <c r="E422" s="68"/>
      <c r="F422" s="69"/>
      <c r="G422" s="66"/>
      <c r="H422" s="70"/>
      <c r="I422" s="71"/>
      <c r="J422" s="71"/>
      <c r="K422" s="35"/>
      <c r="L422" s="78">
        <v>422</v>
      </c>
      <c r="M422" s="78"/>
      <c r="N422" s="73"/>
      <c r="O422" s="80" t="s">
        <v>809</v>
      </c>
      <c r="P422" s="80">
        <v>3</v>
      </c>
      <c r="Q422" s="80">
        <v>1</v>
      </c>
    </row>
    <row r="423" spans="1:17" ht="15">
      <c r="A423" s="65" t="s">
        <v>350</v>
      </c>
      <c r="B423" s="65" t="s">
        <v>351</v>
      </c>
      <c r="C423" s="66"/>
      <c r="D423" s="67"/>
      <c r="E423" s="68"/>
      <c r="F423" s="69"/>
      <c r="G423" s="66"/>
      <c r="H423" s="70"/>
      <c r="I423" s="71"/>
      <c r="J423" s="71"/>
      <c r="K423" s="35"/>
      <c r="L423" s="78">
        <v>423</v>
      </c>
      <c r="M423" s="78"/>
      <c r="N423" s="73"/>
      <c r="O423" s="80" t="s">
        <v>810</v>
      </c>
      <c r="P423" s="80">
        <v>3</v>
      </c>
      <c r="Q423" s="80">
        <v>1</v>
      </c>
    </row>
    <row r="424" spans="1:17" ht="15">
      <c r="A424" s="65" t="s">
        <v>350</v>
      </c>
      <c r="B424" s="65" t="s">
        <v>328</v>
      </c>
      <c r="C424" s="66"/>
      <c r="D424" s="67"/>
      <c r="E424" s="68"/>
      <c r="F424" s="69"/>
      <c r="G424" s="66"/>
      <c r="H424" s="70"/>
      <c r="I424" s="71"/>
      <c r="J424" s="71"/>
      <c r="K424" s="35"/>
      <c r="L424" s="78">
        <v>424</v>
      </c>
      <c r="M424" s="78"/>
      <c r="N424" s="73"/>
      <c r="O424" s="80" t="s">
        <v>811</v>
      </c>
      <c r="P424" s="80">
        <v>3</v>
      </c>
      <c r="Q424" s="80">
        <v>1</v>
      </c>
    </row>
    <row r="425" spans="1:17" ht="15">
      <c r="A425" s="65" t="s">
        <v>350</v>
      </c>
      <c r="B425" s="65" t="s">
        <v>318</v>
      </c>
      <c r="C425" s="66"/>
      <c r="D425" s="67"/>
      <c r="E425" s="68"/>
      <c r="F425" s="69"/>
      <c r="G425" s="66"/>
      <c r="H425" s="70"/>
      <c r="I425" s="71"/>
      <c r="J425" s="71"/>
      <c r="K425" s="35"/>
      <c r="L425" s="78">
        <v>425</v>
      </c>
      <c r="M425" s="78"/>
      <c r="N425" s="73"/>
      <c r="O425" s="80" t="s">
        <v>812</v>
      </c>
      <c r="P425" s="80">
        <v>3</v>
      </c>
      <c r="Q425" s="80">
        <v>1</v>
      </c>
    </row>
    <row r="426" spans="1:17" ht="15">
      <c r="A426" s="65" t="s">
        <v>351</v>
      </c>
      <c r="B426" s="65" t="s">
        <v>350</v>
      </c>
      <c r="C426" s="66"/>
      <c r="D426" s="67"/>
      <c r="E426" s="68"/>
      <c r="F426" s="69"/>
      <c r="G426" s="66"/>
      <c r="H426" s="70"/>
      <c r="I426" s="71"/>
      <c r="J426" s="71"/>
      <c r="K426" s="35"/>
      <c r="L426" s="78">
        <v>426</v>
      </c>
      <c r="M426" s="78"/>
      <c r="N426" s="73"/>
      <c r="O426" s="80" t="s">
        <v>813</v>
      </c>
      <c r="P426" s="80">
        <v>3</v>
      </c>
      <c r="Q426" s="80">
        <v>1</v>
      </c>
    </row>
    <row r="427" spans="1:17" ht="15">
      <c r="A427" s="65" t="s">
        <v>278</v>
      </c>
      <c r="B427" s="65" t="s">
        <v>350</v>
      </c>
      <c r="C427" s="66"/>
      <c r="D427" s="67"/>
      <c r="E427" s="68"/>
      <c r="F427" s="69"/>
      <c r="G427" s="66"/>
      <c r="H427" s="70"/>
      <c r="I427" s="71"/>
      <c r="J427" s="71"/>
      <c r="K427" s="35"/>
      <c r="L427" s="78">
        <v>427</v>
      </c>
      <c r="M427" s="78"/>
      <c r="N427" s="73"/>
      <c r="O427" s="80" t="s">
        <v>814</v>
      </c>
      <c r="P427" s="80">
        <v>3</v>
      </c>
      <c r="Q427" s="80">
        <v>3</v>
      </c>
    </row>
    <row r="428" spans="1:17" ht="15">
      <c r="A428" s="65" t="s">
        <v>280</v>
      </c>
      <c r="B428" s="65" t="s">
        <v>350</v>
      </c>
      <c r="C428" s="66"/>
      <c r="D428" s="67"/>
      <c r="E428" s="68"/>
      <c r="F428" s="69"/>
      <c r="G428" s="66"/>
      <c r="H428" s="70"/>
      <c r="I428" s="71"/>
      <c r="J428" s="71"/>
      <c r="K428" s="35"/>
      <c r="L428" s="78">
        <v>428</v>
      </c>
      <c r="M428" s="78"/>
      <c r="N428" s="73"/>
      <c r="O428" s="80" t="s">
        <v>815</v>
      </c>
      <c r="P428" s="80">
        <v>3</v>
      </c>
      <c r="Q428" s="80">
        <v>3</v>
      </c>
    </row>
    <row r="429" spans="1:17" ht="15">
      <c r="A429" s="65" t="s">
        <v>287</v>
      </c>
      <c r="B429" s="65" t="s">
        <v>350</v>
      </c>
      <c r="C429" s="66"/>
      <c r="D429" s="67"/>
      <c r="E429" s="68"/>
      <c r="F429" s="69"/>
      <c r="G429" s="66"/>
      <c r="H429" s="70"/>
      <c r="I429" s="71"/>
      <c r="J429" s="71"/>
      <c r="K429" s="35"/>
      <c r="L429" s="78">
        <v>429</v>
      </c>
      <c r="M429" s="78"/>
      <c r="N429" s="73"/>
      <c r="O429" s="80" t="s">
        <v>816</v>
      </c>
      <c r="P429" s="80">
        <v>3</v>
      </c>
      <c r="Q429" s="80">
        <v>5</v>
      </c>
    </row>
    <row r="430" spans="1:17" ht="15">
      <c r="A430" s="65" t="s">
        <v>318</v>
      </c>
      <c r="B430" s="65" t="s">
        <v>350</v>
      </c>
      <c r="C430" s="66"/>
      <c r="D430" s="67"/>
      <c r="E430" s="68"/>
      <c r="F430" s="69"/>
      <c r="G430" s="66"/>
      <c r="H430" s="70"/>
      <c r="I430" s="71"/>
      <c r="J430" s="71"/>
      <c r="K430" s="35"/>
      <c r="L430" s="78">
        <v>430</v>
      </c>
      <c r="M430" s="78"/>
      <c r="N430" s="73"/>
      <c r="O430" s="80" t="s">
        <v>817</v>
      </c>
      <c r="P430" s="80">
        <v>3</v>
      </c>
      <c r="Q430" s="80">
        <v>3</v>
      </c>
    </row>
    <row r="431" spans="1:17" ht="15">
      <c r="A431" s="65" t="s">
        <v>328</v>
      </c>
      <c r="B431" s="65" t="s">
        <v>350</v>
      </c>
      <c r="C431" s="66"/>
      <c r="D431" s="67"/>
      <c r="E431" s="68"/>
      <c r="F431" s="69"/>
      <c r="G431" s="66"/>
      <c r="H431" s="70"/>
      <c r="I431" s="71"/>
      <c r="J431" s="71"/>
      <c r="K431" s="35"/>
      <c r="L431" s="78">
        <v>431</v>
      </c>
      <c r="M431" s="78"/>
      <c r="N431" s="73"/>
      <c r="O431" s="80" t="s">
        <v>818</v>
      </c>
      <c r="P431" s="80">
        <v>3</v>
      </c>
      <c r="Q431" s="80">
        <v>4</v>
      </c>
    </row>
    <row r="432" spans="1:17" ht="15">
      <c r="A432" s="65" t="s">
        <v>348</v>
      </c>
      <c r="B432" s="65" t="s">
        <v>350</v>
      </c>
      <c r="C432" s="66"/>
      <c r="D432" s="67"/>
      <c r="E432" s="68"/>
      <c r="F432" s="69"/>
      <c r="G432" s="66"/>
      <c r="H432" s="70"/>
      <c r="I432" s="71"/>
      <c r="J432" s="71"/>
      <c r="K432" s="35"/>
      <c r="L432" s="78">
        <v>432</v>
      </c>
      <c r="M432" s="78"/>
      <c r="N432" s="73"/>
      <c r="O432" s="80" t="s">
        <v>819</v>
      </c>
      <c r="P432" s="80">
        <v>3</v>
      </c>
      <c r="Q432" s="80">
        <v>4</v>
      </c>
    </row>
    <row r="433" spans="1:17" ht="15">
      <c r="A433" s="65" t="s">
        <v>351</v>
      </c>
      <c r="B433" s="65" t="s">
        <v>287</v>
      </c>
      <c r="C433" s="66"/>
      <c r="D433" s="67"/>
      <c r="E433" s="68"/>
      <c r="F433" s="69"/>
      <c r="G433" s="66"/>
      <c r="H433" s="70"/>
      <c r="I433" s="71"/>
      <c r="J433" s="71"/>
      <c r="K433" s="35"/>
      <c r="L433" s="78">
        <v>433</v>
      </c>
      <c r="M433" s="78"/>
      <c r="N433" s="73"/>
      <c r="O433" s="80" t="s">
        <v>820</v>
      </c>
      <c r="P433" s="80">
        <v>3</v>
      </c>
      <c r="Q433" s="80">
        <v>1</v>
      </c>
    </row>
    <row r="434" spans="1:17" ht="15">
      <c r="A434" s="65" t="s">
        <v>351</v>
      </c>
      <c r="B434" s="65" t="s">
        <v>348</v>
      </c>
      <c r="C434" s="66"/>
      <c r="D434" s="67"/>
      <c r="E434" s="68"/>
      <c r="F434" s="69"/>
      <c r="G434" s="66"/>
      <c r="H434" s="70"/>
      <c r="I434" s="71"/>
      <c r="J434" s="71"/>
      <c r="K434" s="35"/>
      <c r="L434" s="78">
        <v>434</v>
      </c>
      <c r="M434" s="78"/>
      <c r="N434" s="73"/>
      <c r="O434" s="80" t="s">
        <v>821</v>
      </c>
      <c r="P434" s="80">
        <v>3</v>
      </c>
      <c r="Q434" s="80">
        <v>1</v>
      </c>
    </row>
    <row r="435" spans="1:17" ht="15">
      <c r="A435" s="65" t="s">
        <v>351</v>
      </c>
      <c r="B435" s="65" t="s">
        <v>280</v>
      </c>
      <c r="C435" s="66"/>
      <c r="D435" s="67"/>
      <c r="E435" s="68"/>
      <c r="F435" s="69"/>
      <c r="G435" s="66"/>
      <c r="H435" s="70"/>
      <c r="I435" s="71"/>
      <c r="J435" s="71"/>
      <c r="K435" s="35"/>
      <c r="L435" s="78">
        <v>435</v>
      </c>
      <c r="M435" s="78"/>
      <c r="N435" s="73"/>
      <c r="O435" s="80" t="s">
        <v>822</v>
      </c>
      <c r="P435" s="80">
        <v>3</v>
      </c>
      <c r="Q435" s="80">
        <v>1</v>
      </c>
    </row>
    <row r="436" spans="1:17" ht="15">
      <c r="A436" s="65" t="s">
        <v>351</v>
      </c>
      <c r="B436" s="65" t="s">
        <v>278</v>
      </c>
      <c r="C436" s="66"/>
      <c r="D436" s="67"/>
      <c r="E436" s="68"/>
      <c r="F436" s="69"/>
      <c r="G436" s="66"/>
      <c r="H436" s="70"/>
      <c r="I436" s="71"/>
      <c r="J436" s="71"/>
      <c r="K436" s="35"/>
      <c r="L436" s="78">
        <v>436</v>
      </c>
      <c r="M436" s="78"/>
      <c r="N436" s="73"/>
      <c r="O436" s="80" t="s">
        <v>823</v>
      </c>
      <c r="P436" s="80">
        <v>3</v>
      </c>
      <c r="Q436" s="80">
        <v>1</v>
      </c>
    </row>
    <row r="437" spans="1:17" ht="15">
      <c r="A437" s="65" t="s">
        <v>351</v>
      </c>
      <c r="B437" s="65" t="s">
        <v>328</v>
      </c>
      <c r="C437" s="66"/>
      <c r="D437" s="67"/>
      <c r="E437" s="68"/>
      <c r="F437" s="69"/>
      <c r="G437" s="66"/>
      <c r="H437" s="70"/>
      <c r="I437" s="71"/>
      <c r="J437" s="71"/>
      <c r="K437" s="35"/>
      <c r="L437" s="78">
        <v>437</v>
      </c>
      <c r="M437" s="78"/>
      <c r="N437" s="73"/>
      <c r="O437" s="80" t="s">
        <v>824</v>
      </c>
      <c r="P437" s="80">
        <v>3</v>
      </c>
      <c r="Q437" s="80">
        <v>1</v>
      </c>
    </row>
    <row r="438" spans="1:17" ht="15">
      <c r="A438" s="65" t="s">
        <v>351</v>
      </c>
      <c r="B438" s="65" t="s">
        <v>318</v>
      </c>
      <c r="C438" s="66"/>
      <c r="D438" s="67"/>
      <c r="E438" s="68"/>
      <c r="F438" s="69"/>
      <c r="G438" s="66"/>
      <c r="H438" s="70"/>
      <c r="I438" s="71"/>
      <c r="J438" s="71"/>
      <c r="K438" s="35"/>
      <c r="L438" s="78">
        <v>438</v>
      </c>
      <c r="M438" s="78"/>
      <c r="N438" s="73"/>
      <c r="O438" s="80" t="s">
        <v>825</v>
      </c>
      <c r="P438" s="80">
        <v>3</v>
      </c>
      <c r="Q438" s="80">
        <v>1</v>
      </c>
    </row>
    <row r="439" spans="1:17" ht="15">
      <c r="A439" s="65" t="s">
        <v>278</v>
      </c>
      <c r="B439" s="65" t="s">
        <v>351</v>
      </c>
      <c r="C439" s="66"/>
      <c r="D439" s="67"/>
      <c r="E439" s="68"/>
      <c r="F439" s="69"/>
      <c r="G439" s="66"/>
      <c r="H439" s="70"/>
      <c r="I439" s="71"/>
      <c r="J439" s="71"/>
      <c r="K439" s="35"/>
      <c r="L439" s="78">
        <v>439</v>
      </c>
      <c r="M439" s="78"/>
      <c r="N439" s="73"/>
      <c r="O439" s="80" t="s">
        <v>826</v>
      </c>
      <c r="P439" s="80">
        <v>3</v>
      </c>
      <c r="Q439" s="80">
        <v>3</v>
      </c>
    </row>
    <row r="440" spans="1:17" ht="15">
      <c r="A440" s="65" t="s">
        <v>280</v>
      </c>
      <c r="B440" s="65" t="s">
        <v>351</v>
      </c>
      <c r="C440" s="66"/>
      <c r="D440" s="67"/>
      <c r="E440" s="68"/>
      <c r="F440" s="69"/>
      <c r="G440" s="66"/>
      <c r="H440" s="70"/>
      <c r="I440" s="71"/>
      <c r="J440" s="71"/>
      <c r="K440" s="35"/>
      <c r="L440" s="78">
        <v>440</v>
      </c>
      <c r="M440" s="78"/>
      <c r="N440" s="73"/>
      <c r="O440" s="80" t="s">
        <v>827</v>
      </c>
      <c r="P440" s="80">
        <v>3</v>
      </c>
      <c r="Q440" s="80">
        <v>3</v>
      </c>
    </row>
    <row r="441" spans="1:17" ht="15">
      <c r="A441" s="65" t="s">
        <v>287</v>
      </c>
      <c r="B441" s="65" t="s">
        <v>351</v>
      </c>
      <c r="C441" s="66"/>
      <c r="D441" s="67"/>
      <c r="E441" s="68"/>
      <c r="F441" s="69"/>
      <c r="G441" s="66"/>
      <c r="H441" s="70"/>
      <c r="I441" s="71"/>
      <c r="J441" s="71"/>
      <c r="K441" s="35"/>
      <c r="L441" s="78">
        <v>441</v>
      </c>
      <c r="M441" s="78"/>
      <c r="N441" s="73"/>
      <c r="O441" s="80" t="s">
        <v>828</v>
      </c>
      <c r="P441" s="80">
        <v>3</v>
      </c>
      <c r="Q441" s="80">
        <v>5</v>
      </c>
    </row>
    <row r="442" spans="1:17" ht="15">
      <c r="A442" s="65" t="s">
        <v>318</v>
      </c>
      <c r="B442" s="65" t="s">
        <v>351</v>
      </c>
      <c r="C442" s="66"/>
      <c r="D442" s="67"/>
      <c r="E442" s="68"/>
      <c r="F442" s="69"/>
      <c r="G442" s="66"/>
      <c r="H442" s="70"/>
      <c r="I442" s="71"/>
      <c r="J442" s="71"/>
      <c r="K442" s="35"/>
      <c r="L442" s="78">
        <v>442</v>
      </c>
      <c r="M442" s="78"/>
      <c r="N442" s="73"/>
      <c r="O442" s="80" t="s">
        <v>829</v>
      </c>
      <c r="P442" s="80">
        <v>3</v>
      </c>
      <c r="Q442" s="80">
        <v>3</v>
      </c>
    </row>
    <row r="443" spans="1:17" ht="15">
      <c r="A443" s="65" t="s">
        <v>328</v>
      </c>
      <c r="B443" s="65" t="s">
        <v>351</v>
      </c>
      <c r="C443" s="66"/>
      <c r="D443" s="67"/>
      <c r="E443" s="68"/>
      <c r="F443" s="69"/>
      <c r="G443" s="66"/>
      <c r="H443" s="70"/>
      <c r="I443" s="71"/>
      <c r="J443" s="71"/>
      <c r="K443" s="35"/>
      <c r="L443" s="78">
        <v>443</v>
      </c>
      <c r="M443" s="78"/>
      <c r="N443" s="73"/>
      <c r="O443" s="80" t="s">
        <v>830</v>
      </c>
      <c r="P443" s="80">
        <v>3</v>
      </c>
      <c r="Q443" s="80">
        <v>4</v>
      </c>
    </row>
    <row r="444" spans="1:17" ht="15">
      <c r="A444" s="65" t="s">
        <v>348</v>
      </c>
      <c r="B444" s="65" t="s">
        <v>351</v>
      </c>
      <c r="C444" s="66"/>
      <c r="D444" s="67"/>
      <c r="E444" s="68"/>
      <c r="F444" s="69"/>
      <c r="G444" s="66"/>
      <c r="H444" s="70"/>
      <c r="I444" s="71"/>
      <c r="J444" s="71"/>
      <c r="K444" s="35"/>
      <c r="L444" s="78">
        <v>444</v>
      </c>
      <c r="M444" s="78"/>
      <c r="N444" s="73"/>
      <c r="O444" s="80" t="s">
        <v>831</v>
      </c>
      <c r="P444" s="80">
        <v>3</v>
      </c>
      <c r="Q444" s="80">
        <v>4</v>
      </c>
    </row>
    <row r="445" spans="1:17" ht="15">
      <c r="A445" s="65" t="s">
        <v>278</v>
      </c>
      <c r="B445" s="65" t="s">
        <v>349</v>
      </c>
      <c r="C445" s="66"/>
      <c r="D445" s="67"/>
      <c r="E445" s="68"/>
      <c r="F445" s="69"/>
      <c r="G445" s="66"/>
      <c r="H445" s="70"/>
      <c r="I445" s="71"/>
      <c r="J445" s="71"/>
      <c r="K445" s="35"/>
      <c r="L445" s="78">
        <v>445</v>
      </c>
      <c r="M445" s="78"/>
      <c r="N445" s="73"/>
      <c r="O445" s="80" t="s">
        <v>832</v>
      </c>
      <c r="P445" s="80">
        <v>3</v>
      </c>
      <c r="Q445" s="80">
        <v>3</v>
      </c>
    </row>
    <row r="446" spans="1:17" ht="15">
      <c r="A446" s="65" t="s">
        <v>280</v>
      </c>
      <c r="B446" s="65" t="s">
        <v>349</v>
      </c>
      <c r="C446" s="66"/>
      <c r="D446" s="67"/>
      <c r="E446" s="68"/>
      <c r="F446" s="69"/>
      <c r="G446" s="66"/>
      <c r="H446" s="70"/>
      <c r="I446" s="71"/>
      <c r="J446" s="71"/>
      <c r="K446" s="35"/>
      <c r="L446" s="78">
        <v>446</v>
      </c>
      <c r="M446" s="78"/>
      <c r="N446" s="73"/>
      <c r="O446" s="80" t="s">
        <v>833</v>
      </c>
      <c r="P446" s="80">
        <v>3</v>
      </c>
      <c r="Q446" s="80">
        <v>3</v>
      </c>
    </row>
    <row r="447" spans="1:17" ht="15">
      <c r="A447" s="65" t="s">
        <v>349</v>
      </c>
      <c r="B447" s="65" t="s">
        <v>287</v>
      </c>
      <c r="C447" s="66"/>
      <c r="D447" s="67"/>
      <c r="E447" s="68"/>
      <c r="F447" s="69"/>
      <c r="G447" s="66"/>
      <c r="H447" s="70"/>
      <c r="I447" s="71"/>
      <c r="J447" s="71"/>
      <c r="K447" s="35"/>
      <c r="L447" s="78">
        <v>447</v>
      </c>
      <c r="M447" s="78"/>
      <c r="N447" s="73"/>
      <c r="O447" s="80" t="s">
        <v>834</v>
      </c>
      <c r="P447" s="80">
        <v>3</v>
      </c>
      <c r="Q447" s="80">
        <v>1</v>
      </c>
    </row>
    <row r="448" spans="1:17" ht="15">
      <c r="A448" s="65" t="s">
        <v>349</v>
      </c>
      <c r="B448" s="65" t="s">
        <v>348</v>
      </c>
      <c r="C448" s="66"/>
      <c r="D448" s="67"/>
      <c r="E448" s="68"/>
      <c r="F448" s="69"/>
      <c r="G448" s="66"/>
      <c r="H448" s="70"/>
      <c r="I448" s="71"/>
      <c r="J448" s="71"/>
      <c r="K448" s="35"/>
      <c r="L448" s="78">
        <v>448</v>
      </c>
      <c r="M448" s="78"/>
      <c r="N448" s="73"/>
      <c r="O448" s="80" t="s">
        <v>835</v>
      </c>
      <c r="P448" s="80">
        <v>3</v>
      </c>
      <c r="Q448" s="80">
        <v>1</v>
      </c>
    </row>
    <row r="449" spans="1:17" ht="15">
      <c r="A449" s="65" t="s">
        <v>349</v>
      </c>
      <c r="B449" s="65" t="s">
        <v>280</v>
      </c>
      <c r="C449" s="66"/>
      <c r="D449" s="67"/>
      <c r="E449" s="68"/>
      <c r="F449" s="69"/>
      <c r="G449" s="66"/>
      <c r="H449" s="70"/>
      <c r="I449" s="71"/>
      <c r="J449" s="71"/>
      <c r="K449" s="35"/>
      <c r="L449" s="78">
        <v>449</v>
      </c>
      <c r="M449" s="78"/>
      <c r="N449" s="73"/>
      <c r="O449" s="80" t="s">
        <v>836</v>
      </c>
      <c r="P449" s="80">
        <v>3</v>
      </c>
      <c r="Q449" s="80">
        <v>1</v>
      </c>
    </row>
    <row r="450" spans="1:17" ht="15">
      <c r="A450" s="65" t="s">
        <v>349</v>
      </c>
      <c r="B450" s="65" t="s">
        <v>278</v>
      </c>
      <c r="C450" s="66"/>
      <c r="D450" s="67"/>
      <c r="E450" s="68"/>
      <c r="F450" s="69"/>
      <c r="G450" s="66"/>
      <c r="H450" s="70"/>
      <c r="I450" s="71"/>
      <c r="J450" s="71"/>
      <c r="K450" s="35"/>
      <c r="L450" s="78">
        <v>450</v>
      </c>
      <c r="M450" s="78"/>
      <c r="N450" s="73"/>
      <c r="O450" s="80" t="s">
        <v>837</v>
      </c>
      <c r="P450" s="80">
        <v>3</v>
      </c>
      <c r="Q450" s="80">
        <v>1</v>
      </c>
    </row>
    <row r="451" spans="1:17" ht="15">
      <c r="A451" s="65" t="s">
        <v>349</v>
      </c>
      <c r="B451" s="65" t="s">
        <v>328</v>
      </c>
      <c r="C451" s="66"/>
      <c r="D451" s="67"/>
      <c r="E451" s="68"/>
      <c r="F451" s="69"/>
      <c r="G451" s="66"/>
      <c r="H451" s="70"/>
      <c r="I451" s="71"/>
      <c r="J451" s="71"/>
      <c r="K451" s="35"/>
      <c r="L451" s="78">
        <v>451</v>
      </c>
      <c r="M451" s="78"/>
      <c r="N451" s="73"/>
      <c r="O451" s="80" t="s">
        <v>838</v>
      </c>
      <c r="P451" s="80">
        <v>3</v>
      </c>
      <c r="Q451" s="80">
        <v>1</v>
      </c>
    </row>
    <row r="452" spans="1:17" ht="15">
      <c r="A452" s="65" t="s">
        <v>349</v>
      </c>
      <c r="B452" s="65" t="s">
        <v>318</v>
      </c>
      <c r="C452" s="66"/>
      <c r="D452" s="67"/>
      <c r="E452" s="68"/>
      <c r="F452" s="69"/>
      <c r="G452" s="66"/>
      <c r="H452" s="70"/>
      <c r="I452" s="71"/>
      <c r="J452" s="71"/>
      <c r="K452" s="35"/>
      <c r="L452" s="78">
        <v>452</v>
      </c>
      <c r="M452" s="78"/>
      <c r="N452" s="73"/>
      <c r="O452" s="80" t="s">
        <v>839</v>
      </c>
      <c r="P452" s="80">
        <v>3</v>
      </c>
      <c r="Q452" s="80">
        <v>1</v>
      </c>
    </row>
    <row r="453" spans="1:17" ht="15">
      <c r="A453" s="65" t="s">
        <v>287</v>
      </c>
      <c r="B453" s="65" t="s">
        <v>349</v>
      </c>
      <c r="C453" s="66"/>
      <c r="D453" s="67"/>
      <c r="E453" s="68"/>
      <c r="F453" s="69"/>
      <c r="G453" s="66"/>
      <c r="H453" s="70"/>
      <c r="I453" s="71"/>
      <c r="J453" s="71"/>
      <c r="K453" s="35"/>
      <c r="L453" s="78">
        <v>453</v>
      </c>
      <c r="M453" s="78"/>
      <c r="N453" s="73"/>
      <c r="O453" s="80" t="s">
        <v>840</v>
      </c>
      <c r="P453" s="80">
        <v>3</v>
      </c>
      <c r="Q453" s="80">
        <v>5</v>
      </c>
    </row>
    <row r="454" spans="1:17" ht="15">
      <c r="A454" s="65" t="s">
        <v>318</v>
      </c>
      <c r="B454" s="65" t="s">
        <v>349</v>
      </c>
      <c r="C454" s="66"/>
      <c r="D454" s="67"/>
      <c r="E454" s="68"/>
      <c r="F454" s="69"/>
      <c r="G454" s="66"/>
      <c r="H454" s="70"/>
      <c r="I454" s="71"/>
      <c r="J454" s="71"/>
      <c r="K454" s="35"/>
      <c r="L454" s="78">
        <v>454</v>
      </c>
      <c r="M454" s="78"/>
      <c r="N454" s="73"/>
      <c r="O454" s="80" t="s">
        <v>841</v>
      </c>
      <c r="P454" s="80">
        <v>3</v>
      </c>
      <c r="Q454" s="80">
        <v>3</v>
      </c>
    </row>
    <row r="455" spans="1:17" ht="15">
      <c r="A455" s="65" t="s">
        <v>328</v>
      </c>
      <c r="B455" s="65" t="s">
        <v>349</v>
      </c>
      <c r="C455" s="66"/>
      <c r="D455" s="67"/>
      <c r="E455" s="68"/>
      <c r="F455" s="69"/>
      <c r="G455" s="66"/>
      <c r="H455" s="70"/>
      <c r="I455" s="71"/>
      <c r="J455" s="71"/>
      <c r="K455" s="35"/>
      <c r="L455" s="78">
        <v>455</v>
      </c>
      <c r="M455" s="78"/>
      <c r="N455" s="73"/>
      <c r="O455" s="80" t="s">
        <v>842</v>
      </c>
      <c r="P455" s="80">
        <v>3</v>
      </c>
      <c r="Q455" s="80">
        <v>4</v>
      </c>
    </row>
    <row r="456" spans="1:17" ht="15">
      <c r="A456" s="65" t="s">
        <v>348</v>
      </c>
      <c r="B456" s="65" t="s">
        <v>349</v>
      </c>
      <c r="C456" s="66"/>
      <c r="D456" s="67"/>
      <c r="E456" s="68"/>
      <c r="F456" s="69"/>
      <c r="G456" s="66"/>
      <c r="H456" s="70"/>
      <c r="I456" s="71"/>
      <c r="J456" s="71"/>
      <c r="K456" s="35"/>
      <c r="L456" s="78">
        <v>456</v>
      </c>
      <c r="M456" s="78"/>
      <c r="N456" s="73"/>
      <c r="O456" s="80" t="s">
        <v>843</v>
      </c>
      <c r="P456" s="80">
        <v>3</v>
      </c>
      <c r="Q456" s="80">
        <v>4</v>
      </c>
    </row>
    <row r="457" spans="1:17" ht="15">
      <c r="A457" s="65" t="s">
        <v>278</v>
      </c>
      <c r="B457" s="65" t="s">
        <v>287</v>
      </c>
      <c r="C457" s="66"/>
      <c r="D457" s="67"/>
      <c r="E457" s="68"/>
      <c r="F457" s="69"/>
      <c r="G457" s="66"/>
      <c r="H457" s="70"/>
      <c r="I457" s="71"/>
      <c r="J457" s="71"/>
      <c r="K457" s="35"/>
      <c r="L457" s="78">
        <v>457</v>
      </c>
      <c r="M457" s="78"/>
      <c r="N457" s="73"/>
      <c r="O457" s="80" t="s">
        <v>844</v>
      </c>
      <c r="P457" s="80">
        <v>6</v>
      </c>
      <c r="Q457" s="80">
        <v>2</v>
      </c>
    </row>
    <row r="458" spans="1:17" ht="15">
      <c r="A458" s="65" t="s">
        <v>278</v>
      </c>
      <c r="B458" s="65" t="s">
        <v>348</v>
      </c>
      <c r="C458" s="66"/>
      <c r="D458" s="67"/>
      <c r="E458" s="68"/>
      <c r="F458" s="69"/>
      <c r="G458" s="66"/>
      <c r="H458" s="70"/>
      <c r="I458" s="71"/>
      <c r="J458" s="71"/>
      <c r="K458" s="35"/>
      <c r="L458" s="78">
        <v>458</v>
      </c>
      <c r="M458" s="78"/>
      <c r="N458" s="73"/>
      <c r="O458" s="80" t="s">
        <v>845</v>
      </c>
      <c r="P458" s="80">
        <v>6</v>
      </c>
      <c r="Q458" s="80">
        <v>2</v>
      </c>
    </row>
    <row r="459" spans="1:17" ht="15">
      <c r="A459" s="65" t="s">
        <v>278</v>
      </c>
      <c r="B459" s="65" t="s">
        <v>280</v>
      </c>
      <c r="C459" s="66"/>
      <c r="D459" s="67"/>
      <c r="E459" s="68"/>
      <c r="F459" s="69"/>
      <c r="G459" s="66"/>
      <c r="H459" s="70"/>
      <c r="I459" s="71"/>
      <c r="J459" s="71"/>
      <c r="K459" s="35"/>
      <c r="L459" s="78">
        <v>459</v>
      </c>
      <c r="M459" s="78"/>
      <c r="N459" s="73"/>
      <c r="O459" s="80" t="s">
        <v>846</v>
      </c>
      <c r="P459" s="80">
        <v>6</v>
      </c>
      <c r="Q459" s="80">
        <v>2</v>
      </c>
    </row>
    <row r="460" spans="1:17" ht="15">
      <c r="A460" s="65" t="s">
        <v>278</v>
      </c>
      <c r="B460" s="65" t="s">
        <v>318</v>
      </c>
      <c r="C460" s="66"/>
      <c r="D460" s="67"/>
      <c r="E460" s="68"/>
      <c r="F460" s="69"/>
      <c r="G460" s="66"/>
      <c r="H460" s="70"/>
      <c r="I460" s="71"/>
      <c r="J460" s="71"/>
      <c r="K460" s="35"/>
      <c r="L460" s="78">
        <v>460</v>
      </c>
      <c r="M460" s="78"/>
      <c r="N460" s="73"/>
      <c r="O460" s="80" t="s">
        <v>847</v>
      </c>
      <c r="P460" s="80">
        <v>6</v>
      </c>
      <c r="Q460" s="80">
        <v>2</v>
      </c>
    </row>
    <row r="461" spans="1:17" ht="15">
      <c r="A461" s="65" t="s">
        <v>278</v>
      </c>
      <c r="B461" s="65" t="s">
        <v>328</v>
      </c>
      <c r="C461" s="66"/>
      <c r="D461" s="67"/>
      <c r="E461" s="68"/>
      <c r="F461" s="69"/>
      <c r="G461" s="66"/>
      <c r="H461" s="70"/>
      <c r="I461" s="71"/>
      <c r="J461" s="71"/>
      <c r="K461" s="35"/>
      <c r="L461" s="78">
        <v>461</v>
      </c>
      <c r="M461" s="78"/>
      <c r="N461" s="73"/>
      <c r="O461" s="80" t="s">
        <v>848</v>
      </c>
      <c r="P461" s="80">
        <v>9</v>
      </c>
      <c r="Q461" s="80">
        <v>1</v>
      </c>
    </row>
    <row r="462" spans="1:17" ht="15">
      <c r="A462" s="65" t="s">
        <v>280</v>
      </c>
      <c r="B462" s="65" t="s">
        <v>278</v>
      </c>
      <c r="C462" s="66"/>
      <c r="D462" s="67"/>
      <c r="E462" s="68"/>
      <c r="F462" s="69"/>
      <c r="G462" s="66"/>
      <c r="H462" s="70"/>
      <c r="I462" s="71"/>
      <c r="J462" s="71"/>
      <c r="K462" s="35"/>
      <c r="L462" s="78">
        <v>462</v>
      </c>
      <c r="M462" s="78"/>
      <c r="N462" s="73"/>
      <c r="O462" s="80" t="s">
        <v>849</v>
      </c>
      <c r="P462" s="80">
        <v>6</v>
      </c>
      <c r="Q462" s="80">
        <v>2</v>
      </c>
    </row>
    <row r="463" spans="1:17" ht="15">
      <c r="A463" s="65" t="s">
        <v>287</v>
      </c>
      <c r="B463" s="65" t="s">
        <v>278</v>
      </c>
      <c r="C463" s="66"/>
      <c r="D463" s="67"/>
      <c r="E463" s="68"/>
      <c r="F463" s="69"/>
      <c r="G463" s="66"/>
      <c r="H463" s="70"/>
      <c r="I463" s="71"/>
      <c r="J463" s="71"/>
      <c r="K463" s="35"/>
      <c r="L463" s="78">
        <v>463</v>
      </c>
      <c r="M463" s="78"/>
      <c r="N463" s="73"/>
      <c r="O463" s="80" t="s">
        <v>850</v>
      </c>
      <c r="P463" s="80">
        <v>6</v>
      </c>
      <c r="Q463" s="80">
        <v>4</v>
      </c>
    </row>
    <row r="464" spans="1:17" ht="15">
      <c r="A464" s="65" t="s">
        <v>318</v>
      </c>
      <c r="B464" s="65" t="s">
        <v>278</v>
      </c>
      <c r="C464" s="66"/>
      <c r="D464" s="67"/>
      <c r="E464" s="68"/>
      <c r="F464" s="69"/>
      <c r="G464" s="66"/>
      <c r="H464" s="70"/>
      <c r="I464" s="71"/>
      <c r="J464" s="71"/>
      <c r="K464" s="35"/>
      <c r="L464" s="78">
        <v>464</v>
      </c>
      <c r="M464" s="78"/>
      <c r="N464" s="73"/>
      <c r="O464" s="80" t="s">
        <v>851</v>
      </c>
      <c r="P464" s="80">
        <v>6</v>
      </c>
      <c r="Q464" s="80">
        <v>2</v>
      </c>
    </row>
    <row r="465" spans="1:17" ht="15">
      <c r="A465" s="65" t="s">
        <v>328</v>
      </c>
      <c r="B465" s="65" t="s">
        <v>278</v>
      </c>
      <c r="C465" s="66"/>
      <c r="D465" s="67"/>
      <c r="E465" s="68"/>
      <c r="F465" s="69"/>
      <c r="G465" s="66"/>
      <c r="H465" s="70"/>
      <c r="I465" s="71"/>
      <c r="J465" s="71"/>
      <c r="K465" s="35"/>
      <c r="L465" s="78">
        <v>465</v>
      </c>
      <c r="M465" s="78"/>
      <c r="N465" s="73"/>
      <c r="O465" s="80" t="s">
        <v>852</v>
      </c>
      <c r="P465" s="80">
        <v>9</v>
      </c>
      <c r="Q465" s="80">
        <v>2</v>
      </c>
    </row>
    <row r="466" spans="1:17" ht="15">
      <c r="A466" s="65" t="s">
        <v>348</v>
      </c>
      <c r="B466" s="65" t="s">
        <v>278</v>
      </c>
      <c r="C466" s="66"/>
      <c r="D466" s="67"/>
      <c r="E466" s="68"/>
      <c r="F466" s="69"/>
      <c r="G466" s="66"/>
      <c r="H466" s="70"/>
      <c r="I466" s="71"/>
      <c r="J466" s="71"/>
      <c r="K466" s="35"/>
      <c r="L466" s="78">
        <v>466</v>
      </c>
      <c r="M466" s="78"/>
      <c r="N466" s="73"/>
      <c r="O466" s="80" t="s">
        <v>853</v>
      </c>
      <c r="P466" s="80">
        <v>6</v>
      </c>
      <c r="Q466" s="80">
        <v>3</v>
      </c>
    </row>
    <row r="467" spans="1:17" ht="15">
      <c r="A467" s="65" t="s">
        <v>280</v>
      </c>
      <c r="B467" s="65" t="s">
        <v>328</v>
      </c>
      <c r="C467" s="66"/>
      <c r="D467" s="67"/>
      <c r="E467" s="68"/>
      <c r="F467" s="69"/>
      <c r="G467" s="66"/>
      <c r="H467" s="70"/>
      <c r="I467" s="71"/>
      <c r="J467" s="71"/>
      <c r="K467" s="35"/>
      <c r="L467" s="78">
        <v>467</v>
      </c>
      <c r="M467" s="78"/>
      <c r="N467" s="73"/>
      <c r="O467" s="80" t="s">
        <v>854</v>
      </c>
      <c r="P467" s="80">
        <v>6</v>
      </c>
      <c r="Q467" s="80">
        <v>2</v>
      </c>
    </row>
    <row r="468" spans="1:17" ht="15">
      <c r="A468" s="65" t="s">
        <v>287</v>
      </c>
      <c r="B468" s="65" t="s">
        <v>328</v>
      </c>
      <c r="C468" s="66"/>
      <c r="D468" s="67"/>
      <c r="E468" s="68"/>
      <c r="F468" s="69"/>
      <c r="G468" s="66"/>
      <c r="H468" s="70"/>
      <c r="I468" s="71"/>
      <c r="J468" s="71"/>
      <c r="K468" s="35"/>
      <c r="L468" s="78">
        <v>468</v>
      </c>
      <c r="M468" s="78"/>
      <c r="N468" s="73"/>
      <c r="O468" s="80" t="s">
        <v>855</v>
      </c>
      <c r="P468" s="80">
        <v>6</v>
      </c>
      <c r="Q468" s="80">
        <v>4</v>
      </c>
    </row>
    <row r="469" spans="1:17" ht="15">
      <c r="A469" s="65" t="s">
        <v>318</v>
      </c>
      <c r="B469" s="65" t="s">
        <v>328</v>
      </c>
      <c r="C469" s="66"/>
      <c r="D469" s="67"/>
      <c r="E469" s="68"/>
      <c r="F469" s="69"/>
      <c r="G469" s="66"/>
      <c r="H469" s="70"/>
      <c r="I469" s="71"/>
      <c r="J469" s="71"/>
      <c r="K469" s="35"/>
      <c r="L469" s="78">
        <v>469</v>
      </c>
      <c r="M469" s="78"/>
      <c r="N469" s="73"/>
      <c r="O469" s="80" t="s">
        <v>856</v>
      </c>
      <c r="P469" s="80">
        <v>6</v>
      </c>
      <c r="Q469" s="80">
        <v>2</v>
      </c>
    </row>
    <row r="470" spans="1:17" ht="15">
      <c r="A470" s="65" t="s">
        <v>328</v>
      </c>
      <c r="B470" s="65" t="s">
        <v>287</v>
      </c>
      <c r="C470" s="66"/>
      <c r="D470" s="67"/>
      <c r="E470" s="68"/>
      <c r="F470" s="69"/>
      <c r="G470" s="66"/>
      <c r="H470" s="70"/>
      <c r="I470" s="71"/>
      <c r="J470" s="71"/>
      <c r="K470" s="35"/>
      <c r="L470" s="78">
        <v>470</v>
      </c>
      <c r="M470" s="78"/>
      <c r="N470" s="73"/>
      <c r="O470" s="80" t="s">
        <v>857</v>
      </c>
      <c r="P470" s="80">
        <v>6</v>
      </c>
      <c r="Q470" s="80">
        <v>3</v>
      </c>
    </row>
    <row r="471" spans="1:17" ht="15">
      <c r="A471" s="65" t="s">
        <v>328</v>
      </c>
      <c r="B471" s="65" t="s">
        <v>348</v>
      </c>
      <c r="C471" s="66"/>
      <c r="D471" s="67"/>
      <c r="E471" s="68"/>
      <c r="F471" s="69"/>
      <c r="G471" s="66"/>
      <c r="H471" s="70"/>
      <c r="I471" s="71"/>
      <c r="J471" s="71"/>
      <c r="K471" s="35"/>
      <c r="L471" s="78">
        <v>471</v>
      </c>
      <c r="M471" s="78"/>
      <c r="N471" s="73"/>
      <c r="O471" s="80" t="s">
        <v>858</v>
      </c>
      <c r="P471" s="80">
        <v>6</v>
      </c>
      <c r="Q471" s="80">
        <v>3</v>
      </c>
    </row>
    <row r="472" spans="1:17" ht="15">
      <c r="A472" s="65" t="s">
        <v>328</v>
      </c>
      <c r="B472" s="65" t="s">
        <v>280</v>
      </c>
      <c r="C472" s="66"/>
      <c r="D472" s="67"/>
      <c r="E472" s="68"/>
      <c r="F472" s="69"/>
      <c r="G472" s="66"/>
      <c r="H472" s="70"/>
      <c r="I472" s="71"/>
      <c r="J472" s="71"/>
      <c r="K472" s="35"/>
      <c r="L472" s="78">
        <v>472</v>
      </c>
      <c r="M472" s="78"/>
      <c r="N472" s="73"/>
      <c r="O472" s="80" t="s">
        <v>859</v>
      </c>
      <c r="P472" s="80">
        <v>6</v>
      </c>
      <c r="Q472" s="80">
        <v>3</v>
      </c>
    </row>
    <row r="473" spans="1:17" ht="15">
      <c r="A473" s="65" t="s">
        <v>328</v>
      </c>
      <c r="B473" s="65" t="s">
        <v>318</v>
      </c>
      <c r="C473" s="66"/>
      <c r="D473" s="67"/>
      <c r="E473" s="68"/>
      <c r="F473" s="69"/>
      <c r="G473" s="66"/>
      <c r="H473" s="70"/>
      <c r="I473" s="71"/>
      <c r="J473" s="71"/>
      <c r="K473" s="35"/>
      <c r="L473" s="78">
        <v>473</v>
      </c>
      <c r="M473" s="78"/>
      <c r="N473" s="73"/>
      <c r="O473" s="80" t="s">
        <v>860</v>
      </c>
      <c r="P473" s="80">
        <v>6</v>
      </c>
      <c r="Q473" s="80">
        <v>3</v>
      </c>
    </row>
    <row r="474" spans="1:17" ht="15">
      <c r="A474" s="65" t="s">
        <v>348</v>
      </c>
      <c r="B474" s="65" t="s">
        <v>328</v>
      </c>
      <c r="C474" s="66"/>
      <c r="D474" s="67"/>
      <c r="E474" s="68"/>
      <c r="F474" s="69"/>
      <c r="G474" s="66"/>
      <c r="H474" s="70"/>
      <c r="I474" s="71"/>
      <c r="J474" s="71"/>
      <c r="K474" s="35"/>
      <c r="L474" s="78">
        <v>474</v>
      </c>
      <c r="M474" s="78"/>
      <c r="N474" s="73"/>
      <c r="O474" s="80" t="s">
        <v>861</v>
      </c>
      <c r="P474" s="80">
        <v>6</v>
      </c>
      <c r="Q474" s="80">
        <v>3</v>
      </c>
    </row>
    <row r="475" spans="1:17" ht="15">
      <c r="A475" s="65" t="s">
        <v>280</v>
      </c>
      <c r="B475" s="65" t="s">
        <v>318</v>
      </c>
      <c r="C475" s="66"/>
      <c r="D475" s="67"/>
      <c r="E475" s="68"/>
      <c r="F475" s="69"/>
      <c r="G475" s="66"/>
      <c r="H475" s="70"/>
      <c r="I475" s="71"/>
      <c r="J475" s="71"/>
      <c r="K475" s="35"/>
      <c r="L475" s="78">
        <v>475</v>
      </c>
      <c r="M475" s="78"/>
      <c r="N475" s="73"/>
      <c r="O475" s="80" t="s">
        <v>862</v>
      </c>
      <c r="P475" s="80">
        <v>6</v>
      </c>
      <c r="Q475" s="80">
        <v>2</v>
      </c>
    </row>
    <row r="476" spans="1:17" ht="15">
      <c r="A476" s="65" t="s">
        <v>280</v>
      </c>
      <c r="B476" s="65" t="s">
        <v>287</v>
      </c>
      <c r="C476" s="66"/>
      <c r="D476" s="67"/>
      <c r="E476" s="68"/>
      <c r="F476" s="69"/>
      <c r="G476" s="66"/>
      <c r="H476" s="70"/>
      <c r="I476" s="71"/>
      <c r="J476" s="71"/>
      <c r="K476" s="35"/>
      <c r="L476" s="78">
        <v>476</v>
      </c>
      <c r="M476" s="78"/>
      <c r="N476" s="73"/>
      <c r="O476" s="80" t="s">
        <v>863</v>
      </c>
      <c r="P476" s="80">
        <v>24</v>
      </c>
      <c r="Q476" s="80">
        <v>1</v>
      </c>
    </row>
    <row r="477" spans="1:17" ht="15">
      <c r="A477" s="65" t="s">
        <v>280</v>
      </c>
      <c r="B477" s="65" t="s">
        <v>348</v>
      </c>
      <c r="C477" s="66"/>
      <c r="D477" s="67"/>
      <c r="E477" s="68"/>
      <c r="F477" s="69"/>
      <c r="G477" s="66"/>
      <c r="H477" s="70"/>
      <c r="I477" s="71"/>
      <c r="J477" s="71"/>
      <c r="K477" s="35"/>
      <c r="L477" s="78">
        <v>477</v>
      </c>
      <c r="M477" s="78"/>
      <c r="N477" s="73"/>
      <c r="O477" s="80" t="s">
        <v>864</v>
      </c>
      <c r="P477" s="80">
        <v>24</v>
      </c>
      <c r="Q477" s="80">
        <v>1</v>
      </c>
    </row>
    <row r="478" spans="1:17" ht="15">
      <c r="A478" s="65" t="s">
        <v>287</v>
      </c>
      <c r="B478" s="65" t="s">
        <v>280</v>
      </c>
      <c r="C478" s="66"/>
      <c r="D478" s="67"/>
      <c r="E478" s="68"/>
      <c r="F478" s="69"/>
      <c r="G478" s="66"/>
      <c r="H478" s="70"/>
      <c r="I478" s="71"/>
      <c r="J478" s="71"/>
      <c r="K478" s="35"/>
      <c r="L478" s="78">
        <v>478</v>
      </c>
      <c r="M478" s="78"/>
      <c r="N478" s="73"/>
      <c r="O478" s="80" t="s">
        <v>865</v>
      </c>
      <c r="P478" s="80">
        <v>24</v>
      </c>
      <c r="Q478" s="80">
        <v>1</v>
      </c>
    </row>
    <row r="479" spans="1:17" ht="15">
      <c r="A479" s="65" t="s">
        <v>318</v>
      </c>
      <c r="B479" s="65" t="s">
        <v>280</v>
      </c>
      <c r="C479" s="66"/>
      <c r="D479" s="67"/>
      <c r="E479" s="68"/>
      <c r="F479" s="69"/>
      <c r="G479" s="66"/>
      <c r="H479" s="70"/>
      <c r="I479" s="71"/>
      <c r="J479" s="71"/>
      <c r="K479" s="35"/>
      <c r="L479" s="78">
        <v>479</v>
      </c>
      <c r="M479" s="78"/>
      <c r="N479" s="73"/>
      <c r="O479" s="80" t="s">
        <v>866</v>
      </c>
      <c r="P479" s="80">
        <v>6</v>
      </c>
      <c r="Q479" s="80">
        <v>2</v>
      </c>
    </row>
    <row r="480" spans="1:17" ht="15">
      <c r="A480" s="65" t="s">
        <v>348</v>
      </c>
      <c r="B480" s="65" t="s">
        <v>280</v>
      </c>
      <c r="C480" s="66"/>
      <c r="D480" s="67"/>
      <c r="E480" s="68"/>
      <c r="F480" s="69"/>
      <c r="G480" s="66"/>
      <c r="H480" s="70"/>
      <c r="I480" s="71"/>
      <c r="J480" s="71"/>
      <c r="K480" s="35"/>
      <c r="L480" s="78">
        <v>480</v>
      </c>
      <c r="M480" s="78"/>
      <c r="N480" s="73"/>
      <c r="O480" s="80" t="s">
        <v>867</v>
      </c>
      <c r="P480" s="80">
        <v>24</v>
      </c>
      <c r="Q480" s="80">
        <v>1</v>
      </c>
    </row>
    <row r="481" spans="1:17" ht="15">
      <c r="A481" s="65" t="s">
        <v>287</v>
      </c>
      <c r="B481" s="65" t="s">
        <v>348</v>
      </c>
      <c r="C481" s="66"/>
      <c r="D481" s="67"/>
      <c r="E481" s="68"/>
      <c r="F481" s="69"/>
      <c r="G481" s="66"/>
      <c r="H481" s="70"/>
      <c r="I481" s="71"/>
      <c r="J481" s="71"/>
      <c r="K481" s="35"/>
      <c r="L481" s="78">
        <v>481</v>
      </c>
      <c r="M481" s="78"/>
      <c r="N481" s="73"/>
      <c r="O481" s="80" t="s">
        <v>868</v>
      </c>
      <c r="P481" s="80">
        <v>15</v>
      </c>
      <c r="Q481" s="80">
        <v>2</v>
      </c>
    </row>
    <row r="482" spans="1:17" ht="15">
      <c r="A482" s="65" t="s">
        <v>318</v>
      </c>
      <c r="B482" s="65" t="s">
        <v>348</v>
      </c>
      <c r="C482" s="66"/>
      <c r="D482" s="67"/>
      <c r="E482" s="68"/>
      <c r="F482" s="69"/>
      <c r="G482" s="66"/>
      <c r="H482" s="70"/>
      <c r="I482" s="71"/>
      <c r="J482" s="71"/>
      <c r="K482" s="35"/>
      <c r="L482" s="78">
        <v>482</v>
      </c>
      <c r="M482" s="78"/>
      <c r="N482" s="73"/>
      <c r="O482" s="80" t="s">
        <v>869</v>
      </c>
      <c r="P482" s="80">
        <v>6</v>
      </c>
      <c r="Q482" s="80">
        <v>2</v>
      </c>
    </row>
    <row r="483" spans="1:17" ht="15">
      <c r="A483" s="65" t="s">
        <v>348</v>
      </c>
      <c r="B483" s="65" t="s">
        <v>318</v>
      </c>
      <c r="C483" s="66"/>
      <c r="D483" s="67"/>
      <c r="E483" s="68"/>
      <c r="F483" s="69"/>
      <c r="G483" s="66"/>
      <c r="H483" s="70"/>
      <c r="I483" s="71"/>
      <c r="J483" s="71"/>
      <c r="K483" s="35"/>
      <c r="L483" s="78">
        <v>483</v>
      </c>
      <c r="M483" s="78"/>
      <c r="N483" s="73"/>
      <c r="O483" s="80" t="s">
        <v>870</v>
      </c>
      <c r="P483" s="80">
        <v>6</v>
      </c>
      <c r="Q483" s="80">
        <v>3</v>
      </c>
    </row>
    <row r="484" spans="1:17" ht="15">
      <c r="A484" s="65" t="s">
        <v>348</v>
      </c>
      <c r="B484" s="65" t="s">
        <v>287</v>
      </c>
      <c r="C484" s="66"/>
      <c r="D484" s="67"/>
      <c r="E484" s="68"/>
      <c r="F484" s="69"/>
      <c r="G484" s="66"/>
      <c r="H484" s="70"/>
      <c r="I484" s="71"/>
      <c r="J484" s="71"/>
      <c r="K484" s="35"/>
      <c r="L484" s="78">
        <v>484</v>
      </c>
      <c r="M484" s="78"/>
      <c r="N484" s="73"/>
      <c r="O484" s="80" t="s">
        <v>871</v>
      </c>
      <c r="P484" s="80">
        <v>15</v>
      </c>
      <c r="Q484" s="80">
        <v>2</v>
      </c>
    </row>
    <row r="485" spans="1:17" ht="15">
      <c r="A485" s="65" t="s">
        <v>352</v>
      </c>
      <c r="B485" s="65" t="s">
        <v>353</v>
      </c>
      <c r="C485" s="66"/>
      <c r="D485" s="67"/>
      <c r="E485" s="68"/>
      <c r="F485" s="69"/>
      <c r="G485" s="66"/>
      <c r="H485" s="70"/>
      <c r="I485" s="71"/>
      <c r="J485" s="71"/>
      <c r="K485" s="35"/>
      <c r="L485" s="78">
        <v>485</v>
      </c>
      <c r="M485" s="78"/>
      <c r="N485" s="73"/>
      <c r="O485" s="80" t="s">
        <v>872</v>
      </c>
      <c r="P485" s="80">
        <v>15</v>
      </c>
      <c r="Q485" s="80">
        <v>1</v>
      </c>
    </row>
    <row r="486" spans="1:17" ht="15">
      <c r="A486" s="65" t="s">
        <v>353</v>
      </c>
      <c r="B486" s="65" t="s">
        <v>352</v>
      </c>
      <c r="C486" s="66"/>
      <c r="D486" s="67"/>
      <c r="E486" s="68"/>
      <c r="F486" s="69"/>
      <c r="G486" s="66"/>
      <c r="H486" s="70"/>
      <c r="I486" s="71"/>
      <c r="J486" s="71"/>
      <c r="K486" s="35"/>
      <c r="L486" s="78">
        <v>486</v>
      </c>
      <c r="M486" s="78"/>
      <c r="N486" s="73"/>
      <c r="O486" s="80" t="s">
        <v>873</v>
      </c>
      <c r="P486" s="80">
        <v>15</v>
      </c>
      <c r="Q486" s="80">
        <v>1</v>
      </c>
    </row>
    <row r="487" spans="1:17" ht="15">
      <c r="A487" s="65" t="s">
        <v>354</v>
      </c>
      <c r="B487" s="65" t="s">
        <v>355</v>
      </c>
      <c r="C487" s="66"/>
      <c r="D487" s="67"/>
      <c r="E487" s="68"/>
      <c r="F487" s="69"/>
      <c r="G487" s="66"/>
      <c r="H487" s="70"/>
      <c r="I487" s="71"/>
      <c r="J487" s="71"/>
      <c r="K487" s="35"/>
      <c r="L487" s="78">
        <v>487</v>
      </c>
      <c r="M487" s="78"/>
      <c r="N487" s="73"/>
      <c r="O487" s="80" t="s">
        <v>874</v>
      </c>
      <c r="P487" s="80">
        <v>6</v>
      </c>
      <c r="Q487" s="80">
        <v>1</v>
      </c>
    </row>
    <row r="488" spans="1:17" ht="15">
      <c r="A488" s="65" t="s">
        <v>355</v>
      </c>
      <c r="B488" s="65" t="s">
        <v>354</v>
      </c>
      <c r="C488" s="66"/>
      <c r="D488" s="67"/>
      <c r="E488" s="68"/>
      <c r="F488" s="69"/>
      <c r="G488" s="66"/>
      <c r="H488" s="70"/>
      <c r="I488" s="71"/>
      <c r="J488" s="71"/>
      <c r="K488" s="35"/>
      <c r="L488" s="78">
        <v>488</v>
      </c>
      <c r="M488" s="78"/>
      <c r="N488" s="73"/>
      <c r="O488" s="80" t="s">
        <v>875</v>
      </c>
      <c r="P488" s="80">
        <v>6</v>
      </c>
      <c r="Q488" s="80">
        <v>1</v>
      </c>
    </row>
    <row r="489" spans="1:17" ht="15">
      <c r="A489" s="65" t="s">
        <v>257</v>
      </c>
      <c r="B489" s="65" t="s">
        <v>356</v>
      </c>
      <c r="C489" s="66"/>
      <c r="D489" s="67"/>
      <c r="E489" s="68"/>
      <c r="F489" s="69"/>
      <c r="G489" s="66"/>
      <c r="H489" s="70"/>
      <c r="I489" s="71"/>
      <c r="J489" s="71"/>
      <c r="K489" s="35"/>
      <c r="L489" s="78">
        <v>489</v>
      </c>
      <c r="M489" s="78"/>
      <c r="N489" s="73"/>
      <c r="O489" s="80" t="s">
        <v>876</v>
      </c>
      <c r="P489" s="80">
        <v>3</v>
      </c>
      <c r="Q489" s="80">
        <v>1</v>
      </c>
    </row>
    <row r="490" spans="1:17" ht="15">
      <c r="A490" s="65" t="s">
        <v>356</v>
      </c>
      <c r="B490" s="65" t="s">
        <v>257</v>
      </c>
      <c r="C490" s="66"/>
      <c r="D490" s="67"/>
      <c r="E490" s="68"/>
      <c r="F490" s="69"/>
      <c r="G490" s="66"/>
      <c r="H490" s="70"/>
      <c r="I490" s="71"/>
      <c r="J490" s="71"/>
      <c r="K490" s="35"/>
      <c r="L490" s="78">
        <v>490</v>
      </c>
      <c r="M490" s="78"/>
      <c r="N490" s="73"/>
      <c r="O490" s="80" t="s">
        <v>877</v>
      </c>
      <c r="P490" s="80">
        <v>3</v>
      </c>
      <c r="Q490" s="80">
        <v>2</v>
      </c>
    </row>
    <row r="491" spans="1:17" ht="15">
      <c r="A491" s="65" t="s">
        <v>357</v>
      </c>
      <c r="B491" s="65" t="s">
        <v>356</v>
      </c>
      <c r="C491" s="66"/>
      <c r="D491" s="67"/>
      <c r="E491" s="68"/>
      <c r="F491" s="69"/>
      <c r="G491" s="66"/>
      <c r="H491" s="70"/>
      <c r="I491" s="71"/>
      <c r="J491" s="71"/>
      <c r="K491" s="35"/>
      <c r="L491" s="78">
        <v>491</v>
      </c>
      <c r="M491" s="78"/>
      <c r="N491" s="73"/>
      <c r="O491" s="80" t="s">
        <v>878</v>
      </c>
      <c r="P491" s="80">
        <v>3</v>
      </c>
      <c r="Q491" s="80">
        <v>1</v>
      </c>
    </row>
    <row r="492" spans="1:17" ht="15">
      <c r="A492" s="65" t="s">
        <v>356</v>
      </c>
      <c r="B492" s="65" t="s">
        <v>357</v>
      </c>
      <c r="C492" s="66"/>
      <c r="D492" s="67"/>
      <c r="E492" s="68"/>
      <c r="F492" s="69"/>
      <c r="G492" s="66"/>
      <c r="H492" s="70"/>
      <c r="I492" s="71"/>
      <c r="J492" s="71"/>
      <c r="K492" s="35"/>
      <c r="L492" s="78">
        <v>492</v>
      </c>
      <c r="M492" s="78"/>
      <c r="N492" s="73"/>
      <c r="O492" s="80" t="s">
        <v>879</v>
      </c>
      <c r="P492" s="80">
        <v>3</v>
      </c>
      <c r="Q492" s="80">
        <v>2</v>
      </c>
    </row>
    <row r="493" spans="1:17" ht="15">
      <c r="A493" s="65" t="s">
        <v>319</v>
      </c>
      <c r="B493" s="65" t="s">
        <v>320</v>
      </c>
      <c r="C493" s="66"/>
      <c r="D493" s="67"/>
      <c r="E493" s="68"/>
      <c r="F493" s="69"/>
      <c r="G493" s="66"/>
      <c r="H493" s="70"/>
      <c r="I493" s="71"/>
      <c r="J493" s="71"/>
      <c r="K493" s="35"/>
      <c r="L493" s="78">
        <v>493</v>
      </c>
      <c r="M493" s="78"/>
      <c r="N493" s="73"/>
      <c r="O493" s="80" t="s">
        <v>880</v>
      </c>
      <c r="P493" s="80">
        <v>3</v>
      </c>
      <c r="Q493" s="80">
        <v>1</v>
      </c>
    </row>
    <row r="494" spans="1:17" ht="15">
      <c r="A494" s="65" t="s">
        <v>319</v>
      </c>
      <c r="B494" s="65" t="s">
        <v>358</v>
      </c>
      <c r="C494" s="66"/>
      <c r="D494" s="67"/>
      <c r="E494" s="68"/>
      <c r="F494" s="69"/>
      <c r="G494" s="66"/>
      <c r="H494" s="70"/>
      <c r="I494" s="71"/>
      <c r="J494" s="71"/>
      <c r="K494" s="35"/>
      <c r="L494" s="78">
        <v>494</v>
      </c>
      <c r="M494" s="78"/>
      <c r="N494" s="73"/>
      <c r="O494" s="80" t="s">
        <v>881</v>
      </c>
      <c r="P494" s="80">
        <v>3</v>
      </c>
      <c r="Q494" s="80">
        <v>1</v>
      </c>
    </row>
    <row r="495" spans="1:17" ht="15">
      <c r="A495" s="65" t="s">
        <v>319</v>
      </c>
      <c r="B495" s="65" t="s">
        <v>318</v>
      </c>
      <c r="C495" s="66"/>
      <c r="D495" s="67"/>
      <c r="E495" s="68"/>
      <c r="F495" s="69"/>
      <c r="G495" s="66"/>
      <c r="H495" s="70"/>
      <c r="I495" s="71"/>
      <c r="J495" s="71"/>
      <c r="K495" s="35"/>
      <c r="L495" s="78">
        <v>495</v>
      </c>
      <c r="M495" s="78"/>
      <c r="N495" s="73"/>
      <c r="O495" s="80" t="s">
        <v>882</v>
      </c>
      <c r="P495" s="80">
        <v>3</v>
      </c>
      <c r="Q495" s="80">
        <v>1</v>
      </c>
    </row>
    <row r="496" spans="1:17" ht="15">
      <c r="A496" s="65" t="s">
        <v>320</v>
      </c>
      <c r="B496" s="65" t="s">
        <v>319</v>
      </c>
      <c r="C496" s="66"/>
      <c r="D496" s="67"/>
      <c r="E496" s="68"/>
      <c r="F496" s="69"/>
      <c r="G496" s="66"/>
      <c r="H496" s="70"/>
      <c r="I496" s="71"/>
      <c r="J496" s="71"/>
      <c r="K496" s="35"/>
      <c r="L496" s="78">
        <v>496</v>
      </c>
      <c r="M496" s="78"/>
      <c r="N496" s="73"/>
      <c r="O496" s="80" t="s">
        <v>883</v>
      </c>
      <c r="P496" s="80">
        <v>3</v>
      </c>
      <c r="Q496" s="80">
        <v>3</v>
      </c>
    </row>
    <row r="497" spans="1:17" ht="15">
      <c r="A497" s="65" t="s">
        <v>318</v>
      </c>
      <c r="B497" s="65" t="s">
        <v>319</v>
      </c>
      <c r="C497" s="66"/>
      <c r="D497" s="67"/>
      <c r="E497" s="68"/>
      <c r="F497" s="69"/>
      <c r="G497" s="66"/>
      <c r="H497" s="70"/>
      <c r="I497" s="71"/>
      <c r="J497" s="71"/>
      <c r="K497" s="35"/>
      <c r="L497" s="78">
        <v>497</v>
      </c>
      <c r="M497" s="78"/>
      <c r="N497" s="73"/>
      <c r="O497" s="80" t="s">
        <v>884</v>
      </c>
      <c r="P497" s="80">
        <v>3</v>
      </c>
      <c r="Q497" s="80">
        <v>3</v>
      </c>
    </row>
    <row r="498" spans="1:17" ht="15">
      <c r="A498" s="65" t="s">
        <v>358</v>
      </c>
      <c r="B498" s="65" t="s">
        <v>319</v>
      </c>
      <c r="C498" s="66"/>
      <c r="D498" s="67"/>
      <c r="E498" s="68"/>
      <c r="F498" s="69"/>
      <c r="G498" s="66"/>
      <c r="H498" s="70"/>
      <c r="I498" s="71"/>
      <c r="J498" s="71"/>
      <c r="K498" s="35"/>
      <c r="L498" s="78">
        <v>498</v>
      </c>
      <c r="M498" s="78"/>
      <c r="N498" s="73"/>
      <c r="O498" s="80" t="s">
        <v>885</v>
      </c>
      <c r="P498" s="80">
        <v>3</v>
      </c>
      <c r="Q498" s="80">
        <v>1</v>
      </c>
    </row>
    <row r="499" spans="1:17" ht="15">
      <c r="A499" s="65" t="s">
        <v>320</v>
      </c>
      <c r="B499" s="65" t="s">
        <v>356</v>
      </c>
      <c r="C499" s="66"/>
      <c r="D499" s="67"/>
      <c r="E499" s="68"/>
      <c r="F499" s="69"/>
      <c r="G499" s="66"/>
      <c r="H499" s="70"/>
      <c r="I499" s="71"/>
      <c r="J499" s="71"/>
      <c r="K499" s="35"/>
      <c r="L499" s="78">
        <v>499</v>
      </c>
      <c r="M499" s="78"/>
      <c r="N499" s="73"/>
      <c r="O499" s="80" t="s">
        <v>886</v>
      </c>
      <c r="P499" s="80">
        <v>3</v>
      </c>
      <c r="Q499" s="80">
        <v>3</v>
      </c>
    </row>
    <row r="500" spans="1:17" ht="15">
      <c r="A500" s="65" t="s">
        <v>320</v>
      </c>
      <c r="B500" s="65" t="s">
        <v>359</v>
      </c>
      <c r="C500" s="66"/>
      <c r="D500" s="67"/>
      <c r="E500" s="68"/>
      <c r="F500" s="69"/>
      <c r="G500" s="66"/>
      <c r="H500" s="70"/>
      <c r="I500" s="71"/>
      <c r="J500" s="71"/>
      <c r="K500" s="35"/>
      <c r="L500" s="78">
        <v>500</v>
      </c>
      <c r="M500" s="78"/>
      <c r="N500" s="73"/>
      <c r="O500" s="80" t="s">
        <v>887</v>
      </c>
      <c r="P500" s="80">
        <v>3</v>
      </c>
      <c r="Q500" s="80">
        <v>3</v>
      </c>
    </row>
    <row r="501" spans="1:17" ht="15">
      <c r="A501" s="65" t="s">
        <v>320</v>
      </c>
      <c r="B501" s="65" t="s">
        <v>318</v>
      </c>
      <c r="C501" s="66"/>
      <c r="D501" s="67"/>
      <c r="E501" s="68"/>
      <c r="F501" s="69"/>
      <c r="G501" s="66"/>
      <c r="H501" s="70"/>
      <c r="I501" s="71"/>
      <c r="J501" s="71"/>
      <c r="K501" s="35"/>
      <c r="L501" s="78">
        <v>501</v>
      </c>
      <c r="M501" s="78"/>
      <c r="N501" s="73"/>
      <c r="O501" s="80" t="s">
        <v>888</v>
      </c>
      <c r="P501" s="80">
        <v>3</v>
      </c>
      <c r="Q501" s="80">
        <v>3</v>
      </c>
    </row>
    <row r="502" spans="1:17" ht="15">
      <c r="A502" s="65" t="s">
        <v>318</v>
      </c>
      <c r="B502" s="65" t="s">
        <v>320</v>
      </c>
      <c r="C502" s="66"/>
      <c r="D502" s="67"/>
      <c r="E502" s="68"/>
      <c r="F502" s="69"/>
      <c r="G502" s="66"/>
      <c r="H502" s="70"/>
      <c r="I502" s="71"/>
      <c r="J502" s="71"/>
      <c r="K502" s="35"/>
      <c r="L502" s="78">
        <v>502</v>
      </c>
      <c r="M502" s="78"/>
      <c r="N502" s="73"/>
      <c r="O502" s="80" t="s">
        <v>889</v>
      </c>
      <c r="P502" s="80">
        <v>3</v>
      </c>
      <c r="Q502" s="80">
        <v>3</v>
      </c>
    </row>
    <row r="503" spans="1:17" ht="15">
      <c r="A503" s="65" t="s">
        <v>356</v>
      </c>
      <c r="B503" s="65" t="s">
        <v>320</v>
      </c>
      <c r="C503" s="66"/>
      <c r="D503" s="67"/>
      <c r="E503" s="68"/>
      <c r="F503" s="69"/>
      <c r="G503" s="66"/>
      <c r="H503" s="70"/>
      <c r="I503" s="71"/>
      <c r="J503" s="71"/>
      <c r="K503" s="35"/>
      <c r="L503" s="78">
        <v>503</v>
      </c>
      <c r="M503" s="78"/>
      <c r="N503" s="73"/>
      <c r="O503" s="80" t="s">
        <v>890</v>
      </c>
      <c r="P503" s="80">
        <v>3</v>
      </c>
      <c r="Q503" s="80">
        <v>2</v>
      </c>
    </row>
    <row r="504" spans="1:17" ht="15">
      <c r="A504" s="65" t="s">
        <v>359</v>
      </c>
      <c r="B504" s="65" t="s">
        <v>320</v>
      </c>
      <c r="C504" s="66"/>
      <c r="D504" s="67"/>
      <c r="E504" s="68"/>
      <c r="F504" s="69"/>
      <c r="G504" s="66"/>
      <c r="H504" s="70"/>
      <c r="I504" s="71"/>
      <c r="J504" s="71"/>
      <c r="K504" s="35"/>
      <c r="L504" s="78">
        <v>504</v>
      </c>
      <c r="M504" s="78"/>
      <c r="N504" s="73"/>
      <c r="O504" s="80" t="s">
        <v>891</v>
      </c>
      <c r="P504" s="80">
        <v>3</v>
      </c>
      <c r="Q504" s="80">
        <v>2</v>
      </c>
    </row>
    <row r="505" spans="1:17" ht="15">
      <c r="A505" s="65" t="s">
        <v>295</v>
      </c>
      <c r="B505" s="65" t="s">
        <v>360</v>
      </c>
      <c r="C505" s="66"/>
      <c r="D505" s="67"/>
      <c r="E505" s="68"/>
      <c r="F505" s="69"/>
      <c r="G505" s="66"/>
      <c r="H505" s="70"/>
      <c r="I505" s="71"/>
      <c r="J505" s="71"/>
      <c r="K505" s="35"/>
      <c r="L505" s="78">
        <v>505</v>
      </c>
      <c r="M505" s="78"/>
      <c r="N505" s="73"/>
      <c r="O505" s="80" t="s">
        <v>892</v>
      </c>
      <c r="P505" s="80">
        <v>3</v>
      </c>
      <c r="Q505" s="80">
        <v>2</v>
      </c>
    </row>
    <row r="506" spans="1:17" ht="15">
      <c r="A506" s="65" t="s">
        <v>295</v>
      </c>
      <c r="B506" s="65" t="s">
        <v>361</v>
      </c>
      <c r="C506" s="66"/>
      <c r="D506" s="67"/>
      <c r="E506" s="68"/>
      <c r="F506" s="69"/>
      <c r="G506" s="66"/>
      <c r="H506" s="70"/>
      <c r="I506" s="71"/>
      <c r="J506" s="71"/>
      <c r="K506" s="35"/>
      <c r="L506" s="78">
        <v>506</v>
      </c>
      <c r="M506" s="78"/>
      <c r="N506" s="73"/>
      <c r="O506" s="80" t="s">
        <v>893</v>
      </c>
      <c r="P506" s="80">
        <v>3</v>
      </c>
      <c r="Q506" s="80">
        <v>2</v>
      </c>
    </row>
    <row r="507" spans="1:17" ht="15">
      <c r="A507" s="65" t="s">
        <v>360</v>
      </c>
      <c r="B507" s="65" t="s">
        <v>295</v>
      </c>
      <c r="C507" s="66"/>
      <c r="D507" s="67"/>
      <c r="E507" s="68"/>
      <c r="F507" s="69"/>
      <c r="G507" s="66"/>
      <c r="H507" s="70"/>
      <c r="I507" s="71"/>
      <c r="J507" s="71"/>
      <c r="K507" s="35"/>
      <c r="L507" s="78">
        <v>507</v>
      </c>
      <c r="M507" s="78"/>
      <c r="N507" s="73"/>
      <c r="O507" s="80" t="s">
        <v>894</v>
      </c>
      <c r="P507" s="80">
        <v>3</v>
      </c>
      <c r="Q507" s="80">
        <v>3</v>
      </c>
    </row>
    <row r="508" spans="1:17" ht="15">
      <c r="A508" s="65" t="s">
        <v>361</v>
      </c>
      <c r="B508" s="65" t="s">
        <v>295</v>
      </c>
      <c r="C508" s="66"/>
      <c r="D508" s="67"/>
      <c r="E508" s="68"/>
      <c r="F508" s="69"/>
      <c r="G508" s="66"/>
      <c r="H508" s="70"/>
      <c r="I508" s="71"/>
      <c r="J508" s="71"/>
      <c r="K508" s="35"/>
      <c r="L508" s="78">
        <v>508</v>
      </c>
      <c r="M508" s="78"/>
      <c r="N508" s="73"/>
      <c r="O508" s="80" t="s">
        <v>895</v>
      </c>
      <c r="P508" s="80">
        <v>3</v>
      </c>
      <c r="Q508" s="80">
        <v>2</v>
      </c>
    </row>
    <row r="509" spans="1:17" ht="15">
      <c r="A509" s="65" t="s">
        <v>362</v>
      </c>
      <c r="B509" s="65" t="s">
        <v>363</v>
      </c>
      <c r="C509" s="66"/>
      <c r="D509" s="67"/>
      <c r="E509" s="68"/>
      <c r="F509" s="69"/>
      <c r="G509" s="66"/>
      <c r="H509" s="70"/>
      <c r="I509" s="71"/>
      <c r="J509" s="71"/>
      <c r="K509" s="35"/>
      <c r="L509" s="78">
        <v>509</v>
      </c>
      <c r="M509" s="78"/>
      <c r="N509" s="73"/>
      <c r="O509" s="80" t="s">
        <v>896</v>
      </c>
      <c r="P509" s="80">
        <v>3</v>
      </c>
      <c r="Q509" s="80">
        <v>1</v>
      </c>
    </row>
    <row r="510" spans="1:17" ht="15">
      <c r="A510" s="65" t="s">
        <v>363</v>
      </c>
      <c r="B510" s="65" t="s">
        <v>362</v>
      </c>
      <c r="C510" s="66"/>
      <c r="D510" s="67"/>
      <c r="E510" s="68"/>
      <c r="F510" s="69"/>
      <c r="G510" s="66"/>
      <c r="H510" s="70"/>
      <c r="I510" s="71"/>
      <c r="J510" s="71"/>
      <c r="K510" s="35"/>
      <c r="L510" s="78">
        <v>510</v>
      </c>
      <c r="M510" s="78"/>
      <c r="N510" s="73"/>
      <c r="O510" s="80" t="s">
        <v>897</v>
      </c>
      <c r="P510" s="80">
        <v>3</v>
      </c>
      <c r="Q510" s="80">
        <v>1</v>
      </c>
    </row>
    <row r="511" spans="1:17" ht="15">
      <c r="A511" s="65" t="s">
        <v>364</v>
      </c>
      <c r="B511" s="65" t="s">
        <v>254</v>
      </c>
      <c r="C511" s="66"/>
      <c r="D511" s="67"/>
      <c r="E511" s="68"/>
      <c r="F511" s="69"/>
      <c r="G511" s="66"/>
      <c r="H511" s="70"/>
      <c r="I511" s="71"/>
      <c r="J511" s="71"/>
      <c r="K511" s="35"/>
      <c r="L511" s="78">
        <v>511</v>
      </c>
      <c r="M511" s="78"/>
      <c r="N511" s="73"/>
      <c r="O511" s="80" t="s">
        <v>898</v>
      </c>
      <c r="P511" s="80">
        <v>3</v>
      </c>
      <c r="Q511" s="80">
        <v>3</v>
      </c>
    </row>
    <row r="512" spans="1:17" ht="15">
      <c r="A512" s="65" t="s">
        <v>254</v>
      </c>
      <c r="B512" s="65" t="s">
        <v>365</v>
      </c>
      <c r="C512" s="66"/>
      <c r="D512" s="67"/>
      <c r="E512" s="68"/>
      <c r="F512" s="69"/>
      <c r="G512" s="66"/>
      <c r="H512" s="70"/>
      <c r="I512" s="71"/>
      <c r="J512" s="71"/>
      <c r="K512" s="35"/>
      <c r="L512" s="78">
        <v>512</v>
      </c>
      <c r="M512" s="78"/>
      <c r="N512" s="73"/>
      <c r="O512" s="80" t="s">
        <v>899</v>
      </c>
      <c r="P512" s="80">
        <v>3</v>
      </c>
      <c r="Q512" s="80">
        <v>3</v>
      </c>
    </row>
    <row r="513" spans="1:17" ht="15">
      <c r="A513" s="65" t="s">
        <v>254</v>
      </c>
      <c r="B513" s="65" t="s">
        <v>364</v>
      </c>
      <c r="C513" s="66"/>
      <c r="D513" s="67"/>
      <c r="E513" s="68"/>
      <c r="F513" s="69"/>
      <c r="G513" s="66"/>
      <c r="H513" s="70"/>
      <c r="I513" s="71"/>
      <c r="J513" s="71"/>
      <c r="K513" s="35"/>
      <c r="L513" s="78">
        <v>513</v>
      </c>
      <c r="M513" s="78"/>
      <c r="N513" s="73"/>
      <c r="O513" s="80" t="s">
        <v>900</v>
      </c>
      <c r="P513" s="80">
        <v>3</v>
      </c>
      <c r="Q513" s="80">
        <v>3</v>
      </c>
    </row>
    <row r="514" spans="1:17" ht="15">
      <c r="A514" s="65" t="s">
        <v>254</v>
      </c>
      <c r="B514" s="65" t="s">
        <v>366</v>
      </c>
      <c r="C514" s="66"/>
      <c r="D514" s="67"/>
      <c r="E514" s="68"/>
      <c r="F514" s="69"/>
      <c r="G514" s="66"/>
      <c r="H514" s="70"/>
      <c r="I514" s="71"/>
      <c r="J514" s="71"/>
      <c r="K514" s="35"/>
      <c r="L514" s="78">
        <v>514</v>
      </c>
      <c r="M514" s="78"/>
      <c r="N514" s="73"/>
      <c r="O514" s="80" t="s">
        <v>901</v>
      </c>
      <c r="P514" s="80">
        <v>3</v>
      </c>
      <c r="Q514" s="80">
        <v>3</v>
      </c>
    </row>
    <row r="515" spans="1:17" ht="15">
      <c r="A515" s="65" t="s">
        <v>365</v>
      </c>
      <c r="B515" s="65" t="s">
        <v>254</v>
      </c>
      <c r="C515" s="66"/>
      <c r="D515" s="67"/>
      <c r="E515" s="68"/>
      <c r="F515" s="69"/>
      <c r="G515" s="66"/>
      <c r="H515" s="70"/>
      <c r="I515" s="71"/>
      <c r="J515" s="71"/>
      <c r="K515" s="35"/>
      <c r="L515" s="78">
        <v>515</v>
      </c>
      <c r="M515" s="78"/>
      <c r="N515" s="73"/>
      <c r="O515" s="80" t="s">
        <v>902</v>
      </c>
      <c r="P515" s="80">
        <v>3</v>
      </c>
      <c r="Q515" s="80">
        <v>3</v>
      </c>
    </row>
    <row r="516" spans="1:17" ht="15">
      <c r="A516" s="65" t="s">
        <v>366</v>
      </c>
      <c r="B516" s="65" t="s">
        <v>254</v>
      </c>
      <c r="C516" s="66"/>
      <c r="D516" s="67"/>
      <c r="E516" s="68"/>
      <c r="F516" s="69"/>
      <c r="G516" s="66"/>
      <c r="H516" s="70"/>
      <c r="I516" s="71"/>
      <c r="J516" s="71"/>
      <c r="K516" s="35"/>
      <c r="L516" s="78">
        <v>516</v>
      </c>
      <c r="M516" s="78"/>
      <c r="N516" s="73"/>
      <c r="O516" s="80" t="s">
        <v>903</v>
      </c>
      <c r="P516" s="80">
        <v>3</v>
      </c>
      <c r="Q516" s="80">
        <v>2</v>
      </c>
    </row>
    <row r="517" spans="1:17" ht="15">
      <c r="A517" s="65" t="s">
        <v>364</v>
      </c>
      <c r="B517" s="65" t="s">
        <v>366</v>
      </c>
      <c r="C517" s="66"/>
      <c r="D517" s="67"/>
      <c r="E517" s="68"/>
      <c r="F517" s="69"/>
      <c r="G517" s="66"/>
      <c r="H517" s="70"/>
      <c r="I517" s="71"/>
      <c r="J517" s="71"/>
      <c r="K517" s="35"/>
      <c r="L517" s="78">
        <v>517</v>
      </c>
      <c r="M517" s="78"/>
      <c r="N517" s="73"/>
      <c r="O517" s="80" t="s">
        <v>904</v>
      </c>
      <c r="P517" s="80">
        <v>6</v>
      </c>
      <c r="Q517" s="80">
        <v>2</v>
      </c>
    </row>
    <row r="518" spans="1:17" ht="15">
      <c r="A518" s="65" t="s">
        <v>364</v>
      </c>
      <c r="B518" s="65" t="s">
        <v>365</v>
      </c>
      <c r="C518" s="66"/>
      <c r="D518" s="67"/>
      <c r="E518" s="68"/>
      <c r="F518" s="69"/>
      <c r="G518" s="66"/>
      <c r="H518" s="70"/>
      <c r="I518" s="71"/>
      <c r="J518" s="71"/>
      <c r="K518" s="35"/>
      <c r="L518" s="78">
        <v>518</v>
      </c>
      <c r="M518" s="78"/>
      <c r="N518" s="73"/>
      <c r="O518" s="80" t="s">
        <v>905</v>
      </c>
      <c r="P518" s="80">
        <v>18</v>
      </c>
      <c r="Q518" s="80">
        <v>1</v>
      </c>
    </row>
    <row r="519" spans="1:17" ht="15">
      <c r="A519" s="65" t="s">
        <v>365</v>
      </c>
      <c r="B519" s="65" t="s">
        <v>364</v>
      </c>
      <c r="C519" s="66"/>
      <c r="D519" s="67"/>
      <c r="E519" s="68"/>
      <c r="F519" s="69"/>
      <c r="G519" s="66"/>
      <c r="H519" s="70"/>
      <c r="I519" s="71"/>
      <c r="J519" s="71"/>
      <c r="K519" s="35"/>
      <c r="L519" s="78">
        <v>519</v>
      </c>
      <c r="M519" s="78"/>
      <c r="N519" s="73"/>
      <c r="O519" s="80" t="s">
        <v>906</v>
      </c>
      <c r="P519" s="80">
        <v>18</v>
      </c>
      <c r="Q519" s="80">
        <v>1</v>
      </c>
    </row>
    <row r="520" spans="1:17" ht="15">
      <c r="A520" s="65" t="s">
        <v>366</v>
      </c>
      <c r="B520" s="65" t="s">
        <v>364</v>
      </c>
      <c r="C520" s="66"/>
      <c r="D520" s="67"/>
      <c r="E520" s="68"/>
      <c r="F520" s="69"/>
      <c r="G520" s="66"/>
      <c r="H520" s="70"/>
      <c r="I520" s="71"/>
      <c r="J520" s="71"/>
      <c r="K520" s="35"/>
      <c r="L520" s="78">
        <v>520</v>
      </c>
      <c r="M520" s="78"/>
      <c r="N520" s="73"/>
      <c r="O520" s="80" t="s">
        <v>907</v>
      </c>
      <c r="P520" s="80">
        <v>6</v>
      </c>
      <c r="Q520" s="80">
        <v>1</v>
      </c>
    </row>
    <row r="521" spans="1:17" ht="15">
      <c r="A521" s="65" t="s">
        <v>367</v>
      </c>
      <c r="B521" s="65" t="s">
        <v>368</v>
      </c>
      <c r="C521" s="66"/>
      <c r="D521" s="67"/>
      <c r="E521" s="68"/>
      <c r="F521" s="69"/>
      <c r="G521" s="66"/>
      <c r="H521" s="70"/>
      <c r="I521" s="71"/>
      <c r="J521" s="71"/>
      <c r="K521" s="35"/>
      <c r="L521" s="78">
        <v>521</v>
      </c>
      <c r="M521" s="78"/>
      <c r="N521" s="73"/>
      <c r="O521" s="80" t="s">
        <v>908</v>
      </c>
      <c r="P521" s="80">
        <v>3</v>
      </c>
      <c r="Q521" s="80">
        <v>1</v>
      </c>
    </row>
    <row r="522" spans="1:17" ht="15">
      <c r="A522" s="65" t="s">
        <v>367</v>
      </c>
      <c r="B522" s="65" t="s">
        <v>369</v>
      </c>
      <c r="C522" s="66"/>
      <c r="D522" s="67"/>
      <c r="E522" s="68"/>
      <c r="F522" s="69"/>
      <c r="G522" s="66"/>
      <c r="H522" s="70"/>
      <c r="I522" s="71"/>
      <c r="J522" s="71"/>
      <c r="K522" s="35"/>
      <c r="L522" s="78">
        <v>522</v>
      </c>
      <c r="M522" s="78"/>
      <c r="N522" s="73"/>
      <c r="O522" s="80" t="s">
        <v>909</v>
      </c>
      <c r="P522" s="80">
        <v>3</v>
      </c>
      <c r="Q522" s="80">
        <v>1</v>
      </c>
    </row>
    <row r="523" spans="1:17" ht="15">
      <c r="A523" s="65" t="s">
        <v>368</v>
      </c>
      <c r="B523" s="65" t="s">
        <v>367</v>
      </c>
      <c r="C523" s="66"/>
      <c r="D523" s="67"/>
      <c r="E523" s="68"/>
      <c r="F523" s="69"/>
      <c r="G523" s="66"/>
      <c r="H523" s="70"/>
      <c r="I523" s="71"/>
      <c r="J523" s="71"/>
      <c r="K523" s="35"/>
      <c r="L523" s="78">
        <v>523</v>
      </c>
      <c r="M523" s="78"/>
      <c r="N523" s="73"/>
      <c r="O523" s="80" t="s">
        <v>910</v>
      </c>
      <c r="P523" s="80">
        <v>3</v>
      </c>
      <c r="Q523" s="80">
        <v>2</v>
      </c>
    </row>
    <row r="524" spans="1:17" ht="15">
      <c r="A524" s="65" t="s">
        <v>369</v>
      </c>
      <c r="B524" s="65" t="s">
        <v>367</v>
      </c>
      <c r="C524" s="66"/>
      <c r="D524" s="67"/>
      <c r="E524" s="68"/>
      <c r="F524" s="69"/>
      <c r="G524" s="66"/>
      <c r="H524" s="70"/>
      <c r="I524" s="71"/>
      <c r="J524" s="71"/>
      <c r="K524" s="35"/>
      <c r="L524" s="78">
        <v>524</v>
      </c>
      <c r="M524" s="78"/>
      <c r="N524" s="73"/>
      <c r="O524" s="80" t="s">
        <v>911</v>
      </c>
      <c r="P524" s="80">
        <v>3</v>
      </c>
      <c r="Q524" s="80">
        <v>3</v>
      </c>
    </row>
    <row r="525" spans="1:17" ht="15">
      <c r="A525" s="65" t="s">
        <v>192</v>
      </c>
      <c r="B525" s="65" t="s">
        <v>369</v>
      </c>
      <c r="C525" s="66"/>
      <c r="D525" s="67"/>
      <c r="E525" s="68"/>
      <c r="F525" s="69"/>
      <c r="G525" s="66"/>
      <c r="H525" s="70"/>
      <c r="I525" s="71"/>
      <c r="J525" s="71"/>
      <c r="K525" s="35"/>
      <c r="L525" s="78">
        <v>525</v>
      </c>
      <c r="M525" s="78"/>
      <c r="N525" s="73"/>
      <c r="O525" s="80" t="s">
        <v>912</v>
      </c>
      <c r="P525" s="80">
        <v>3</v>
      </c>
      <c r="Q525" s="80">
        <v>1</v>
      </c>
    </row>
    <row r="526" spans="1:17" ht="15">
      <c r="A526" s="65" t="s">
        <v>369</v>
      </c>
      <c r="B526" s="65" t="s">
        <v>192</v>
      </c>
      <c r="C526" s="66"/>
      <c r="D526" s="67"/>
      <c r="E526" s="68"/>
      <c r="F526" s="69"/>
      <c r="G526" s="66"/>
      <c r="H526" s="70"/>
      <c r="I526" s="71"/>
      <c r="J526" s="71"/>
      <c r="K526" s="35"/>
      <c r="L526" s="78">
        <v>526</v>
      </c>
      <c r="M526" s="78"/>
      <c r="N526" s="73"/>
      <c r="O526" s="80" t="s">
        <v>913</v>
      </c>
      <c r="P526" s="80">
        <v>3</v>
      </c>
      <c r="Q526" s="80">
        <v>3</v>
      </c>
    </row>
    <row r="527" spans="1:17" ht="15">
      <c r="A527" s="65" t="s">
        <v>370</v>
      </c>
      <c r="B527" s="65" t="s">
        <v>289</v>
      </c>
      <c r="C527" s="66"/>
      <c r="D527" s="67"/>
      <c r="E527" s="68"/>
      <c r="F527" s="69"/>
      <c r="G527" s="66"/>
      <c r="H527" s="70"/>
      <c r="I527" s="71"/>
      <c r="J527" s="71"/>
      <c r="K527" s="35"/>
      <c r="L527" s="78">
        <v>527</v>
      </c>
      <c r="M527" s="78"/>
      <c r="N527" s="73"/>
      <c r="O527" s="80" t="s">
        <v>914</v>
      </c>
      <c r="P527" s="80">
        <v>3</v>
      </c>
      <c r="Q527" s="80">
        <v>1</v>
      </c>
    </row>
    <row r="528" spans="1:17" ht="15">
      <c r="A528" s="65" t="s">
        <v>370</v>
      </c>
      <c r="B528" s="65" t="s">
        <v>369</v>
      </c>
      <c r="C528" s="66"/>
      <c r="D528" s="67"/>
      <c r="E528" s="68"/>
      <c r="F528" s="69"/>
      <c r="G528" s="66"/>
      <c r="H528" s="70"/>
      <c r="I528" s="71"/>
      <c r="J528" s="71"/>
      <c r="K528" s="35"/>
      <c r="L528" s="78">
        <v>528</v>
      </c>
      <c r="M528" s="78"/>
      <c r="N528" s="73"/>
      <c r="O528" s="80" t="s">
        <v>915</v>
      </c>
      <c r="P528" s="80">
        <v>3</v>
      </c>
      <c r="Q528" s="80">
        <v>1</v>
      </c>
    </row>
    <row r="529" spans="1:17" ht="15">
      <c r="A529" s="65" t="s">
        <v>289</v>
      </c>
      <c r="B529" s="65" t="s">
        <v>370</v>
      </c>
      <c r="C529" s="66"/>
      <c r="D529" s="67"/>
      <c r="E529" s="68"/>
      <c r="F529" s="69"/>
      <c r="G529" s="66"/>
      <c r="H529" s="70"/>
      <c r="I529" s="71"/>
      <c r="J529" s="71"/>
      <c r="K529" s="35"/>
      <c r="L529" s="78">
        <v>529</v>
      </c>
      <c r="M529" s="78"/>
      <c r="N529" s="73"/>
      <c r="O529" s="80" t="s">
        <v>916</v>
      </c>
      <c r="P529" s="80">
        <v>3</v>
      </c>
      <c r="Q529" s="80">
        <v>2</v>
      </c>
    </row>
    <row r="530" spans="1:17" ht="15">
      <c r="A530" s="65" t="s">
        <v>369</v>
      </c>
      <c r="B530" s="65" t="s">
        <v>370</v>
      </c>
      <c r="C530" s="66"/>
      <c r="D530" s="67"/>
      <c r="E530" s="68"/>
      <c r="F530" s="69"/>
      <c r="G530" s="66"/>
      <c r="H530" s="70"/>
      <c r="I530" s="71"/>
      <c r="J530" s="71"/>
      <c r="K530" s="35"/>
      <c r="L530" s="78">
        <v>530</v>
      </c>
      <c r="M530" s="78"/>
      <c r="N530" s="73"/>
      <c r="O530" s="80" t="s">
        <v>917</v>
      </c>
      <c r="P530" s="80">
        <v>3</v>
      </c>
      <c r="Q530" s="80">
        <v>3</v>
      </c>
    </row>
    <row r="531" spans="1:17" ht="15">
      <c r="A531" s="65" t="s">
        <v>287</v>
      </c>
      <c r="B531" s="65" t="s">
        <v>368</v>
      </c>
      <c r="C531" s="66"/>
      <c r="D531" s="67"/>
      <c r="E531" s="68"/>
      <c r="F531" s="69"/>
      <c r="G531" s="66"/>
      <c r="H531" s="70"/>
      <c r="I531" s="71"/>
      <c r="J531" s="71"/>
      <c r="K531" s="35"/>
      <c r="L531" s="78">
        <v>531</v>
      </c>
      <c r="M531" s="78"/>
      <c r="N531" s="73"/>
      <c r="O531" s="80" t="s">
        <v>918</v>
      </c>
      <c r="P531" s="80">
        <v>3</v>
      </c>
      <c r="Q531" s="80">
        <v>5</v>
      </c>
    </row>
    <row r="532" spans="1:17" ht="15">
      <c r="A532" s="65" t="s">
        <v>287</v>
      </c>
      <c r="B532" s="65" t="s">
        <v>356</v>
      </c>
      <c r="C532" s="66"/>
      <c r="D532" s="67"/>
      <c r="E532" s="68"/>
      <c r="F532" s="69"/>
      <c r="G532" s="66"/>
      <c r="H532" s="70"/>
      <c r="I532" s="71"/>
      <c r="J532" s="71"/>
      <c r="K532" s="35"/>
      <c r="L532" s="78">
        <v>532</v>
      </c>
      <c r="M532" s="78"/>
      <c r="N532" s="73"/>
      <c r="O532" s="80" t="s">
        <v>919</v>
      </c>
      <c r="P532" s="80">
        <v>3</v>
      </c>
      <c r="Q532" s="80">
        <v>5</v>
      </c>
    </row>
    <row r="533" spans="1:17" ht="15">
      <c r="A533" s="65" t="s">
        <v>287</v>
      </c>
      <c r="B533" s="65" t="s">
        <v>365</v>
      </c>
      <c r="C533" s="66"/>
      <c r="D533" s="67"/>
      <c r="E533" s="68"/>
      <c r="F533" s="69"/>
      <c r="G533" s="66"/>
      <c r="H533" s="70"/>
      <c r="I533" s="71"/>
      <c r="J533" s="71"/>
      <c r="K533" s="35"/>
      <c r="L533" s="78">
        <v>533</v>
      </c>
      <c r="M533" s="78"/>
      <c r="N533" s="73"/>
      <c r="O533" s="80" t="s">
        <v>920</v>
      </c>
      <c r="P533" s="80">
        <v>3</v>
      </c>
      <c r="Q533" s="80">
        <v>5</v>
      </c>
    </row>
    <row r="534" spans="1:17" ht="15">
      <c r="A534" s="65" t="s">
        <v>287</v>
      </c>
      <c r="B534" s="65" t="s">
        <v>361</v>
      </c>
      <c r="C534" s="66"/>
      <c r="D534" s="67"/>
      <c r="E534" s="68"/>
      <c r="F534" s="69"/>
      <c r="G534" s="66"/>
      <c r="H534" s="70"/>
      <c r="I534" s="71"/>
      <c r="J534" s="71"/>
      <c r="K534" s="35"/>
      <c r="L534" s="78">
        <v>534</v>
      </c>
      <c r="M534" s="78"/>
      <c r="N534" s="73"/>
      <c r="O534" s="80" t="s">
        <v>921</v>
      </c>
      <c r="P534" s="80">
        <v>3</v>
      </c>
      <c r="Q534" s="80">
        <v>5</v>
      </c>
    </row>
    <row r="535" spans="1:17" ht="15">
      <c r="A535" s="65" t="s">
        <v>287</v>
      </c>
      <c r="B535" s="65" t="s">
        <v>289</v>
      </c>
      <c r="C535" s="66"/>
      <c r="D535" s="67"/>
      <c r="E535" s="68"/>
      <c r="F535" s="69"/>
      <c r="G535" s="66"/>
      <c r="H535" s="70"/>
      <c r="I535" s="71"/>
      <c r="J535" s="71"/>
      <c r="K535" s="35"/>
      <c r="L535" s="78">
        <v>535</v>
      </c>
      <c r="M535" s="78"/>
      <c r="N535" s="73"/>
      <c r="O535" s="80" t="s">
        <v>922</v>
      </c>
      <c r="P535" s="80">
        <v>3</v>
      </c>
      <c r="Q535" s="80">
        <v>5</v>
      </c>
    </row>
    <row r="536" spans="1:17" ht="15">
      <c r="A536" s="65" t="s">
        <v>287</v>
      </c>
      <c r="B536" s="65" t="s">
        <v>335</v>
      </c>
      <c r="C536" s="66"/>
      <c r="D536" s="67"/>
      <c r="E536" s="68"/>
      <c r="F536" s="69"/>
      <c r="G536" s="66"/>
      <c r="H536" s="70"/>
      <c r="I536" s="71"/>
      <c r="J536" s="71"/>
      <c r="K536" s="35"/>
      <c r="L536" s="78">
        <v>536</v>
      </c>
      <c r="M536" s="78"/>
      <c r="N536" s="73"/>
      <c r="O536" s="80" t="s">
        <v>923</v>
      </c>
      <c r="P536" s="80">
        <v>3</v>
      </c>
      <c r="Q536" s="80">
        <v>5</v>
      </c>
    </row>
    <row r="537" spans="1:17" ht="15">
      <c r="A537" s="65" t="s">
        <v>287</v>
      </c>
      <c r="B537" s="65" t="s">
        <v>371</v>
      </c>
      <c r="C537" s="66"/>
      <c r="D537" s="67"/>
      <c r="E537" s="68"/>
      <c r="F537" s="69"/>
      <c r="G537" s="66"/>
      <c r="H537" s="70"/>
      <c r="I537" s="71"/>
      <c r="J537" s="71"/>
      <c r="K537" s="35"/>
      <c r="L537" s="78">
        <v>537</v>
      </c>
      <c r="M537" s="78"/>
      <c r="N537" s="73"/>
      <c r="O537" s="80" t="s">
        <v>924</v>
      </c>
      <c r="P537" s="80">
        <v>3</v>
      </c>
      <c r="Q537" s="80">
        <v>5</v>
      </c>
    </row>
    <row r="538" spans="1:17" ht="15">
      <c r="A538" s="65" t="s">
        <v>287</v>
      </c>
      <c r="B538" s="65" t="s">
        <v>318</v>
      </c>
      <c r="C538" s="66"/>
      <c r="D538" s="67"/>
      <c r="E538" s="68"/>
      <c r="F538" s="69"/>
      <c r="G538" s="66"/>
      <c r="H538" s="70"/>
      <c r="I538" s="71"/>
      <c r="J538" s="71"/>
      <c r="K538" s="35"/>
      <c r="L538" s="78">
        <v>538</v>
      </c>
      <c r="M538" s="78"/>
      <c r="N538" s="73"/>
      <c r="O538" s="80" t="s">
        <v>925</v>
      </c>
      <c r="P538" s="80">
        <v>9</v>
      </c>
      <c r="Q538" s="80">
        <v>3</v>
      </c>
    </row>
    <row r="539" spans="1:17" ht="15">
      <c r="A539" s="65" t="s">
        <v>289</v>
      </c>
      <c r="B539" s="65" t="s">
        <v>287</v>
      </c>
      <c r="C539" s="66"/>
      <c r="D539" s="67"/>
      <c r="E539" s="68"/>
      <c r="F539" s="69"/>
      <c r="G539" s="66"/>
      <c r="H539" s="70"/>
      <c r="I539" s="71"/>
      <c r="J539" s="71"/>
      <c r="K539" s="35"/>
      <c r="L539" s="78">
        <v>539</v>
      </c>
      <c r="M539" s="78"/>
      <c r="N539" s="73"/>
      <c r="O539" s="80" t="s">
        <v>926</v>
      </c>
      <c r="P539" s="80">
        <v>3</v>
      </c>
      <c r="Q539" s="80">
        <v>2</v>
      </c>
    </row>
    <row r="540" spans="1:17" ht="15">
      <c r="A540" s="65" t="s">
        <v>365</v>
      </c>
      <c r="B540" s="65" t="s">
        <v>287</v>
      </c>
      <c r="C540" s="66"/>
      <c r="D540" s="67"/>
      <c r="E540" s="68"/>
      <c r="F540" s="69"/>
      <c r="G540" s="66"/>
      <c r="H540" s="70"/>
      <c r="I540" s="71"/>
      <c r="J540" s="71"/>
      <c r="K540" s="35"/>
      <c r="L540" s="78">
        <v>540</v>
      </c>
      <c r="M540" s="78"/>
      <c r="N540" s="73"/>
      <c r="O540" s="80" t="s">
        <v>927</v>
      </c>
      <c r="P540" s="80">
        <v>3</v>
      </c>
      <c r="Q540" s="80">
        <v>3</v>
      </c>
    </row>
    <row r="541" spans="1:17" ht="15">
      <c r="A541" s="65" t="s">
        <v>335</v>
      </c>
      <c r="B541" s="65" t="s">
        <v>287</v>
      </c>
      <c r="C541" s="66"/>
      <c r="D541" s="67"/>
      <c r="E541" s="68"/>
      <c r="F541" s="69"/>
      <c r="G541" s="66"/>
      <c r="H541" s="70"/>
      <c r="I541" s="71"/>
      <c r="J541" s="71"/>
      <c r="K541" s="35"/>
      <c r="L541" s="78">
        <v>541</v>
      </c>
      <c r="M541" s="78"/>
      <c r="N541" s="73"/>
      <c r="O541" s="80" t="s">
        <v>928</v>
      </c>
      <c r="P541" s="80">
        <v>3</v>
      </c>
      <c r="Q541" s="80">
        <v>2</v>
      </c>
    </row>
    <row r="542" spans="1:17" ht="15">
      <c r="A542" s="65" t="s">
        <v>318</v>
      </c>
      <c r="B542" s="65" t="s">
        <v>287</v>
      </c>
      <c r="C542" s="66"/>
      <c r="D542" s="67"/>
      <c r="E542" s="68"/>
      <c r="F542" s="69"/>
      <c r="G542" s="66"/>
      <c r="H542" s="70"/>
      <c r="I542" s="71"/>
      <c r="J542" s="71"/>
      <c r="K542" s="35"/>
      <c r="L542" s="78">
        <v>542</v>
      </c>
      <c r="M542" s="78"/>
      <c r="N542" s="73"/>
      <c r="O542" s="80" t="s">
        <v>929</v>
      </c>
      <c r="P542" s="80">
        <v>9</v>
      </c>
      <c r="Q542" s="80">
        <v>1</v>
      </c>
    </row>
    <row r="543" spans="1:17" ht="15">
      <c r="A543" s="65" t="s">
        <v>356</v>
      </c>
      <c r="B543" s="65" t="s">
        <v>287</v>
      </c>
      <c r="C543" s="66"/>
      <c r="D543" s="67"/>
      <c r="E543" s="68"/>
      <c r="F543" s="69"/>
      <c r="G543" s="66"/>
      <c r="H543" s="70"/>
      <c r="I543" s="71"/>
      <c r="J543" s="71"/>
      <c r="K543" s="35"/>
      <c r="L543" s="78">
        <v>543</v>
      </c>
      <c r="M543" s="78"/>
      <c r="N543" s="73"/>
      <c r="O543" s="80" t="s">
        <v>930</v>
      </c>
      <c r="P543" s="80">
        <v>3</v>
      </c>
      <c r="Q543" s="80">
        <v>2</v>
      </c>
    </row>
    <row r="544" spans="1:17" ht="15">
      <c r="A544" s="65" t="s">
        <v>368</v>
      </c>
      <c r="B544" s="65" t="s">
        <v>287</v>
      </c>
      <c r="C544" s="66"/>
      <c r="D544" s="67"/>
      <c r="E544" s="68"/>
      <c r="F544" s="69"/>
      <c r="G544" s="66"/>
      <c r="H544" s="70"/>
      <c r="I544" s="71"/>
      <c r="J544" s="71"/>
      <c r="K544" s="35"/>
      <c r="L544" s="78">
        <v>544</v>
      </c>
      <c r="M544" s="78"/>
      <c r="N544" s="73"/>
      <c r="O544" s="80" t="s">
        <v>931</v>
      </c>
      <c r="P544" s="80">
        <v>3</v>
      </c>
      <c r="Q544" s="80">
        <v>2</v>
      </c>
    </row>
    <row r="545" spans="1:17" ht="15">
      <c r="A545" s="65" t="s">
        <v>361</v>
      </c>
      <c r="B545" s="65" t="s">
        <v>287</v>
      </c>
      <c r="C545" s="66"/>
      <c r="D545" s="67"/>
      <c r="E545" s="68"/>
      <c r="F545" s="69"/>
      <c r="G545" s="66"/>
      <c r="H545" s="70"/>
      <c r="I545" s="71"/>
      <c r="J545" s="71"/>
      <c r="K545" s="35"/>
      <c r="L545" s="78">
        <v>545</v>
      </c>
      <c r="M545" s="78"/>
      <c r="N545" s="73"/>
      <c r="O545" s="80" t="s">
        <v>932</v>
      </c>
      <c r="P545" s="80">
        <v>3</v>
      </c>
      <c r="Q545" s="80">
        <v>2</v>
      </c>
    </row>
    <row r="546" spans="1:17" ht="15">
      <c r="A546" s="65" t="s">
        <v>371</v>
      </c>
      <c r="B546" s="65" t="s">
        <v>287</v>
      </c>
      <c r="C546" s="66"/>
      <c r="D546" s="67"/>
      <c r="E546" s="68"/>
      <c r="F546" s="69"/>
      <c r="G546" s="66"/>
      <c r="H546" s="70"/>
      <c r="I546" s="71"/>
      <c r="J546" s="71"/>
      <c r="K546" s="35"/>
      <c r="L546" s="78">
        <v>546</v>
      </c>
      <c r="M546" s="78"/>
      <c r="N546" s="73"/>
      <c r="O546" s="80" t="s">
        <v>933</v>
      </c>
      <c r="P546" s="80">
        <v>3</v>
      </c>
      <c r="Q546" s="80">
        <v>3</v>
      </c>
    </row>
    <row r="547" spans="1:17" ht="15">
      <c r="A547" s="65" t="s">
        <v>289</v>
      </c>
      <c r="B547" s="65" t="s">
        <v>365</v>
      </c>
      <c r="C547" s="66"/>
      <c r="D547" s="67"/>
      <c r="E547" s="68"/>
      <c r="F547" s="69"/>
      <c r="G547" s="66"/>
      <c r="H547" s="70"/>
      <c r="I547" s="71"/>
      <c r="J547" s="71"/>
      <c r="K547" s="35"/>
      <c r="L547" s="78">
        <v>547</v>
      </c>
      <c r="M547" s="78"/>
      <c r="N547" s="73"/>
      <c r="O547" s="80" t="s">
        <v>934</v>
      </c>
      <c r="P547" s="80">
        <v>3</v>
      </c>
      <c r="Q547" s="80">
        <v>2</v>
      </c>
    </row>
    <row r="548" spans="1:17" ht="15">
      <c r="A548" s="65" t="s">
        <v>365</v>
      </c>
      <c r="B548" s="65" t="s">
        <v>368</v>
      </c>
      <c r="C548" s="66"/>
      <c r="D548" s="67"/>
      <c r="E548" s="68"/>
      <c r="F548" s="69"/>
      <c r="G548" s="66"/>
      <c r="H548" s="70"/>
      <c r="I548" s="71"/>
      <c r="J548" s="71"/>
      <c r="K548" s="35"/>
      <c r="L548" s="78">
        <v>548</v>
      </c>
      <c r="M548" s="78"/>
      <c r="N548" s="73"/>
      <c r="O548" s="80" t="s">
        <v>935</v>
      </c>
      <c r="P548" s="80">
        <v>3</v>
      </c>
      <c r="Q548" s="80">
        <v>3</v>
      </c>
    </row>
    <row r="549" spans="1:17" ht="15">
      <c r="A549" s="65" t="s">
        <v>365</v>
      </c>
      <c r="B549" s="65" t="s">
        <v>356</v>
      </c>
      <c r="C549" s="66"/>
      <c r="D549" s="67"/>
      <c r="E549" s="68"/>
      <c r="F549" s="69"/>
      <c r="G549" s="66"/>
      <c r="H549" s="70"/>
      <c r="I549" s="71"/>
      <c r="J549" s="71"/>
      <c r="K549" s="35"/>
      <c r="L549" s="78">
        <v>549</v>
      </c>
      <c r="M549" s="78"/>
      <c r="N549" s="73"/>
      <c r="O549" s="80" t="s">
        <v>936</v>
      </c>
      <c r="P549" s="80">
        <v>3</v>
      </c>
      <c r="Q549" s="80">
        <v>3</v>
      </c>
    </row>
    <row r="550" spans="1:17" ht="15">
      <c r="A550" s="65" t="s">
        <v>365</v>
      </c>
      <c r="B550" s="65" t="s">
        <v>361</v>
      </c>
      <c r="C550" s="66"/>
      <c r="D550" s="67"/>
      <c r="E550" s="68"/>
      <c r="F550" s="69"/>
      <c r="G550" s="66"/>
      <c r="H550" s="70"/>
      <c r="I550" s="71"/>
      <c r="J550" s="71"/>
      <c r="K550" s="35"/>
      <c r="L550" s="78">
        <v>550</v>
      </c>
      <c r="M550" s="78"/>
      <c r="N550" s="73"/>
      <c r="O550" s="80" t="s">
        <v>937</v>
      </c>
      <c r="P550" s="80">
        <v>3</v>
      </c>
      <c r="Q550" s="80">
        <v>3</v>
      </c>
    </row>
    <row r="551" spans="1:17" ht="15">
      <c r="A551" s="65" t="s">
        <v>365</v>
      </c>
      <c r="B551" s="65" t="s">
        <v>289</v>
      </c>
      <c r="C551" s="66"/>
      <c r="D551" s="67"/>
      <c r="E551" s="68"/>
      <c r="F551" s="69"/>
      <c r="G551" s="66"/>
      <c r="H551" s="70"/>
      <c r="I551" s="71"/>
      <c r="J551" s="71"/>
      <c r="K551" s="35"/>
      <c r="L551" s="78">
        <v>551</v>
      </c>
      <c r="M551" s="78"/>
      <c r="N551" s="73"/>
      <c r="O551" s="80" t="s">
        <v>938</v>
      </c>
      <c r="P551" s="80">
        <v>3</v>
      </c>
      <c r="Q551" s="80">
        <v>3</v>
      </c>
    </row>
    <row r="552" spans="1:17" ht="15">
      <c r="A552" s="65" t="s">
        <v>365</v>
      </c>
      <c r="B552" s="65" t="s">
        <v>335</v>
      </c>
      <c r="C552" s="66"/>
      <c r="D552" s="67"/>
      <c r="E552" s="68"/>
      <c r="F552" s="69"/>
      <c r="G552" s="66"/>
      <c r="H552" s="70"/>
      <c r="I552" s="71"/>
      <c r="J552" s="71"/>
      <c r="K552" s="35"/>
      <c r="L552" s="78">
        <v>552</v>
      </c>
      <c r="M552" s="78"/>
      <c r="N552" s="73"/>
      <c r="O552" s="80" t="s">
        <v>939</v>
      </c>
      <c r="P552" s="80">
        <v>3</v>
      </c>
      <c r="Q552" s="80">
        <v>3</v>
      </c>
    </row>
    <row r="553" spans="1:17" ht="15">
      <c r="A553" s="65" t="s">
        <v>365</v>
      </c>
      <c r="B553" s="65" t="s">
        <v>371</v>
      </c>
      <c r="C553" s="66"/>
      <c r="D553" s="67"/>
      <c r="E553" s="68"/>
      <c r="F553" s="69"/>
      <c r="G553" s="66"/>
      <c r="H553" s="70"/>
      <c r="I553" s="71"/>
      <c r="J553" s="71"/>
      <c r="K553" s="35"/>
      <c r="L553" s="78">
        <v>553</v>
      </c>
      <c r="M553" s="78"/>
      <c r="N553" s="73"/>
      <c r="O553" s="80" t="s">
        <v>940</v>
      </c>
      <c r="P553" s="80">
        <v>3</v>
      </c>
      <c r="Q553" s="80">
        <v>3</v>
      </c>
    </row>
    <row r="554" spans="1:17" ht="15">
      <c r="A554" s="65" t="s">
        <v>365</v>
      </c>
      <c r="B554" s="65" t="s">
        <v>318</v>
      </c>
      <c r="C554" s="66"/>
      <c r="D554" s="67"/>
      <c r="E554" s="68"/>
      <c r="F554" s="69"/>
      <c r="G554" s="66"/>
      <c r="H554" s="70"/>
      <c r="I554" s="71"/>
      <c r="J554" s="71"/>
      <c r="K554" s="35"/>
      <c r="L554" s="78">
        <v>554</v>
      </c>
      <c r="M554" s="78"/>
      <c r="N554" s="73"/>
      <c r="O554" s="80" t="s">
        <v>941</v>
      </c>
      <c r="P554" s="80">
        <v>3</v>
      </c>
      <c r="Q554" s="80">
        <v>3</v>
      </c>
    </row>
    <row r="555" spans="1:17" ht="15">
      <c r="A555" s="65" t="s">
        <v>365</v>
      </c>
      <c r="B555" s="65" t="s">
        <v>366</v>
      </c>
      <c r="C555" s="66"/>
      <c r="D555" s="67"/>
      <c r="E555" s="68"/>
      <c r="F555" s="69"/>
      <c r="G555" s="66"/>
      <c r="H555" s="70"/>
      <c r="I555" s="71"/>
      <c r="J555" s="71"/>
      <c r="K555" s="35"/>
      <c r="L555" s="78">
        <v>555</v>
      </c>
      <c r="M555" s="78"/>
      <c r="N555" s="73"/>
      <c r="O555" s="80" t="s">
        <v>942</v>
      </c>
      <c r="P555" s="80">
        <v>6</v>
      </c>
      <c r="Q555" s="80">
        <v>2</v>
      </c>
    </row>
    <row r="556" spans="1:17" ht="15">
      <c r="A556" s="65" t="s">
        <v>335</v>
      </c>
      <c r="B556" s="65" t="s">
        <v>365</v>
      </c>
      <c r="C556" s="66"/>
      <c r="D556" s="67"/>
      <c r="E556" s="68"/>
      <c r="F556" s="69"/>
      <c r="G556" s="66"/>
      <c r="H556" s="70"/>
      <c r="I556" s="71"/>
      <c r="J556" s="71"/>
      <c r="K556" s="35"/>
      <c r="L556" s="78">
        <v>556</v>
      </c>
      <c r="M556" s="78"/>
      <c r="N556" s="73"/>
      <c r="O556" s="80" t="s">
        <v>943</v>
      </c>
      <c r="P556" s="80">
        <v>3</v>
      </c>
      <c r="Q556" s="80">
        <v>2</v>
      </c>
    </row>
    <row r="557" spans="1:17" ht="15">
      <c r="A557" s="65" t="s">
        <v>318</v>
      </c>
      <c r="B557" s="65" t="s">
        <v>365</v>
      </c>
      <c r="C557" s="66"/>
      <c r="D557" s="67"/>
      <c r="E557" s="68"/>
      <c r="F557" s="69"/>
      <c r="G557" s="66"/>
      <c r="H557" s="70"/>
      <c r="I557" s="71"/>
      <c r="J557" s="71"/>
      <c r="K557" s="35"/>
      <c r="L557" s="78">
        <v>557</v>
      </c>
      <c r="M557" s="78"/>
      <c r="N557" s="73"/>
      <c r="O557" s="80" t="s">
        <v>944</v>
      </c>
      <c r="P557" s="80">
        <v>3</v>
      </c>
      <c r="Q557" s="80">
        <v>3</v>
      </c>
    </row>
    <row r="558" spans="1:17" ht="15">
      <c r="A558" s="65" t="s">
        <v>356</v>
      </c>
      <c r="B558" s="65" t="s">
        <v>365</v>
      </c>
      <c r="C558" s="66"/>
      <c r="D558" s="67"/>
      <c r="E558" s="68"/>
      <c r="F558" s="69"/>
      <c r="G558" s="66"/>
      <c r="H558" s="70"/>
      <c r="I558" s="71"/>
      <c r="J558" s="71"/>
      <c r="K558" s="35"/>
      <c r="L558" s="78">
        <v>558</v>
      </c>
      <c r="M558" s="78"/>
      <c r="N558" s="73"/>
      <c r="O558" s="80" t="s">
        <v>945</v>
      </c>
      <c r="P558" s="80">
        <v>3</v>
      </c>
      <c r="Q558" s="80">
        <v>2</v>
      </c>
    </row>
    <row r="559" spans="1:17" ht="15">
      <c r="A559" s="65" t="s">
        <v>368</v>
      </c>
      <c r="B559" s="65" t="s">
        <v>365</v>
      </c>
      <c r="C559" s="66"/>
      <c r="D559" s="67"/>
      <c r="E559" s="68"/>
      <c r="F559" s="69"/>
      <c r="G559" s="66"/>
      <c r="H559" s="70"/>
      <c r="I559" s="71"/>
      <c r="J559" s="71"/>
      <c r="K559" s="35"/>
      <c r="L559" s="78">
        <v>559</v>
      </c>
      <c r="M559" s="78"/>
      <c r="N559" s="73"/>
      <c r="O559" s="80" t="s">
        <v>946</v>
      </c>
      <c r="P559" s="80">
        <v>3</v>
      </c>
      <c r="Q559" s="80">
        <v>2</v>
      </c>
    </row>
    <row r="560" spans="1:17" ht="15">
      <c r="A560" s="65" t="s">
        <v>361</v>
      </c>
      <c r="B560" s="65" t="s">
        <v>365</v>
      </c>
      <c r="C560" s="66"/>
      <c r="D560" s="67"/>
      <c r="E560" s="68"/>
      <c r="F560" s="69"/>
      <c r="G560" s="66"/>
      <c r="H560" s="70"/>
      <c r="I560" s="71"/>
      <c r="J560" s="71"/>
      <c r="K560" s="35"/>
      <c r="L560" s="78">
        <v>560</v>
      </c>
      <c r="M560" s="78"/>
      <c r="N560" s="73"/>
      <c r="O560" s="80" t="s">
        <v>947</v>
      </c>
      <c r="P560" s="80">
        <v>3</v>
      </c>
      <c r="Q560" s="80">
        <v>2</v>
      </c>
    </row>
    <row r="561" spans="1:17" ht="15">
      <c r="A561" s="65" t="s">
        <v>366</v>
      </c>
      <c r="B561" s="65" t="s">
        <v>365</v>
      </c>
      <c r="C561" s="66"/>
      <c r="D561" s="67"/>
      <c r="E561" s="68"/>
      <c r="F561" s="69"/>
      <c r="G561" s="66"/>
      <c r="H561" s="70"/>
      <c r="I561" s="71"/>
      <c r="J561" s="71"/>
      <c r="K561" s="35"/>
      <c r="L561" s="78">
        <v>561</v>
      </c>
      <c r="M561" s="78"/>
      <c r="N561" s="73"/>
      <c r="O561" s="80" t="s">
        <v>948</v>
      </c>
      <c r="P561" s="80">
        <v>6</v>
      </c>
      <c r="Q561" s="80">
        <v>1</v>
      </c>
    </row>
    <row r="562" spans="1:17" ht="15">
      <c r="A562" s="65" t="s">
        <v>371</v>
      </c>
      <c r="B562" s="65" t="s">
        <v>365</v>
      </c>
      <c r="C562" s="66"/>
      <c r="D562" s="67"/>
      <c r="E562" s="68"/>
      <c r="F562" s="69"/>
      <c r="G562" s="66"/>
      <c r="H562" s="70"/>
      <c r="I562" s="71"/>
      <c r="J562" s="71"/>
      <c r="K562" s="35"/>
      <c r="L562" s="78">
        <v>562</v>
      </c>
      <c r="M562" s="78"/>
      <c r="N562" s="73"/>
      <c r="O562" s="80" t="s">
        <v>949</v>
      </c>
      <c r="P562" s="80">
        <v>3</v>
      </c>
      <c r="Q562" s="80">
        <v>3</v>
      </c>
    </row>
    <row r="563" spans="1:17" ht="15">
      <c r="A563" s="65" t="s">
        <v>356</v>
      </c>
      <c r="B563" s="65" t="s">
        <v>366</v>
      </c>
      <c r="C563" s="66"/>
      <c r="D563" s="67"/>
      <c r="E563" s="68"/>
      <c r="F563" s="69"/>
      <c r="G563" s="66"/>
      <c r="H563" s="70"/>
      <c r="I563" s="71"/>
      <c r="J563" s="71"/>
      <c r="K563" s="35"/>
      <c r="L563" s="78">
        <v>563</v>
      </c>
      <c r="M563" s="78"/>
      <c r="N563" s="73"/>
      <c r="O563" s="80" t="s">
        <v>950</v>
      </c>
      <c r="P563" s="80">
        <v>3</v>
      </c>
      <c r="Q563" s="80">
        <v>2</v>
      </c>
    </row>
    <row r="564" spans="1:17" ht="15">
      <c r="A564" s="65" t="s">
        <v>368</v>
      </c>
      <c r="B564" s="65" t="s">
        <v>366</v>
      </c>
      <c r="C564" s="66"/>
      <c r="D564" s="67"/>
      <c r="E564" s="68"/>
      <c r="F564" s="69"/>
      <c r="G564" s="66"/>
      <c r="H564" s="70"/>
      <c r="I564" s="71"/>
      <c r="J564" s="71"/>
      <c r="K564" s="35"/>
      <c r="L564" s="78">
        <v>564</v>
      </c>
      <c r="M564" s="78"/>
      <c r="N564" s="73"/>
      <c r="O564" s="80" t="s">
        <v>951</v>
      </c>
      <c r="P564" s="80">
        <v>3</v>
      </c>
      <c r="Q564" s="80">
        <v>2</v>
      </c>
    </row>
    <row r="565" spans="1:17" ht="15">
      <c r="A565" s="65" t="s">
        <v>372</v>
      </c>
      <c r="B565" s="65" t="s">
        <v>366</v>
      </c>
      <c r="C565" s="66"/>
      <c r="D565" s="67"/>
      <c r="E565" s="68"/>
      <c r="F565" s="69"/>
      <c r="G565" s="66"/>
      <c r="H565" s="70"/>
      <c r="I565" s="71"/>
      <c r="J565" s="71"/>
      <c r="K565" s="35"/>
      <c r="L565" s="78">
        <v>565</v>
      </c>
      <c r="M565" s="78"/>
      <c r="N565" s="73"/>
      <c r="O565" s="80" t="s">
        <v>952</v>
      </c>
      <c r="P565" s="80">
        <v>3</v>
      </c>
      <c r="Q565" s="80">
        <v>1</v>
      </c>
    </row>
    <row r="566" spans="1:17" ht="15">
      <c r="A566" s="65" t="s">
        <v>358</v>
      </c>
      <c r="B566" s="65" t="s">
        <v>366</v>
      </c>
      <c r="C566" s="66"/>
      <c r="D566" s="67"/>
      <c r="E566" s="68"/>
      <c r="F566" s="69"/>
      <c r="G566" s="66"/>
      <c r="H566" s="70"/>
      <c r="I566" s="71"/>
      <c r="J566" s="71"/>
      <c r="K566" s="35"/>
      <c r="L566" s="78">
        <v>566</v>
      </c>
      <c r="M566" s="78"/>
      <c r="N566" s="73"/>
      <c r="O566" s="80" t="s">
        <v>953</v>
      </c>
      <c r="P566" s="80">
        <v>3</v>
      </c>
      <c r="Q566" s="80">
        <v>1</v>
      </c>
    </row>
    <row r="567" spans="1:17" ht="15">
      <c r="A567" s="65" t="s">
        <v>359</v>
      </c>
      <c r="B567" s="65" t="s">
        <v>366</v>
      </c>
      <c r="C567" s="66"/>
      <c r="D567" s="67"/>
      <c r="E567" s="68"/>
      <c r="F567" s="69"/>
      <c r="G567" s="66"/>
      <c r="H567" s="70"/>
      <c r="I567" s="71"/>
      <c r="J567" s="71"/>
      <c r="K567" s="35"/>
      <c r="L567" s="78">
        <v>567</v>
      </c>
      <c r="M567" s="78"/>
      <c r="N567" s="73"/>
      <c r="O567" s="80" t="s">
        <v>954</v>
      </c>
      <c r="P567" s="80">
        <v>3</v>
      </c>
      <c r="Q567" s="80">
        <v>2</v>
      </c>
    </row>
    <row r="568" spans="1:17" ht="15">
      <c r="A568" s="65" t="s">
        <v>361</v>
      </c>
      <c r="B568" s="65" t="s">
        <v>366</v>
      </c>
      <c r="C568" s="66"/>
      <c r="D568" s="67"/>
      <c r="E568" s="68"/>
      <c r="F568" s="69"/>
      <c r="G568" s="66"/>
      <c r="H568" s="70"/>
      <c r="I568" s="71"/>
      <c r="J568" s="71"/>
      <c r="K568" s="35"/>
      <c r="L568" s="78">
        <v>568</v>
      </c>
      <c r="M568" s="78"/>
      <c r="N568" s="73"/>
      <c r="O568" s="80" t="s">
        <v>955</v>
      </c>
      <c r="P568" s="80">
        <v>3</v>
      </c>
      <c r="Q568" s="80">
        <v>2</v>
      </c>
    </row>
    <row r="569" spans="1:17" ht="15">
      <c r="A569" s="65" t="s">
        <v>373</v>
      </c>
      <c r="B569" s="65" t="s">
        <v>366</v>
      </c>
      <c r="C569" s="66"/>
      <c r="D569" s="67"/>
      <c r="E569" s="68"/>
      <c r="F569" s="69"/>
      <c r="G569" s="66"/>
      <c r="H569" s="70"/>
      <c r="I569" s="71"/>
      <c r="J569" s="71"/>
      <c r="K569" s="35"/>
      <c r="L569" s="78">
        <v>569</v>
      </c>
      <c r="M569" s="78"/>
      <c r="N569" s="73"/>
      <c r="O569" s="80" t="s">
        <v>956</v>
      </c>
      <c r="P569" s="80">
        <v>3</v>
      </c>
      <c r="Q569" s="80">
        <v>2</v>
      </c>
    </row>
    <row r="570" spans="1:17" ht="15">
      <c r="A570" s="65" t="s">
        <v>363</v>
      </c>
      <c r="B570" s="65" t="s">
        <v>366</v>
      </c>
      <c r="C570" s="66"/>
      <c r="D570" s="67"/>
      <c r="E570" s="68"/>
      <c r="F570" s="69"/>
      <c r="G570" s="66"/>
      <c r="H570" s="70"/>
      <c r="I570" s="71"/>
      <c r="J570" s="71"/>
      <c r="K570" s="35"/>
      <c r="L570" s="78">
        <v>570</v>
      </c>
      <c r="M570" s="78"/>
      <c r="N570" s="73"/>
      <c r="O570" s="80" t="s">
        <v>957</v>
      </c>
      <c r="P570" s="80">
        <v>3</v>
      </c>
      <c r="Q570" s="80">
        <v>1</v>
      </c>
    </row>
    <row r="571" spans="1:17" ht="15">
      <c r="A571" s="65" t="s">
        <v>366</v>
      </c>
      <c r="B571" s="65" t="s">
        <v>368</v>
      </c>
      <c r="C571" s="66"/>
      <c r="D571" s="67"/>
      <c r="E571" s="68"/>
      <c r="F571" s="69"/>
      <c r="G571" s="66"/>
      <c r="H571" s="70"/>
      <c r="I571" s="71"/>
      <c r="J571" s="71"/>
      <c r="K571" s="35"/>
      <c r="L571" s="78">
        <v>571</v>
      </c>
      <c r="M571" s="78"/>
      <c r="N571" s="73"/>
      <c r="O571" s="80" t="s">
        <v>958</v>
      </c>
      <c r="P571" s="80">
        <v>3</v>
      </c>
      <c r="Q571" s="80">
        <v>2</v>
      </c>
    </row>
    <row r="572" spans="1:17" ht="15">
      <c r="A572" s="65" t="s">
        <v>366</v>
      </c>
      <c r="B572" s="65" t="s">
        <v>356</v>
      </c>
      <c r="C572" s="66"/>
      <c r="D572" s="67"/>
      <c r="E572" s="68"/>
      <c r="F572" s="69"/>
      <c r="G572" s="66"/>
      <c r="H572" s="70"/>
      <c r="I572" s="71"/>
      <c r="J572" s="71"/>
      <c r="K572" s="35"/>
      <c r="L572" s="78">
        <v>572</v>
      </c>
      <c r="M572" s="78"/>
      <c r="N572" s="73"/>
      <c r="O572" s="80" t="s">
        <v>959</v>
      </c>
      <c r="P572" s="80">
        <v>3</v>
      </c>
      <c r="Q572" s="80">
        <v>2</v>
      </c>
    </row>
    <row r="573" spans="1:17" ht="15">
      <c r="A573" s="65" t="s">
        <v>366</v>
      </c>
      <c r="B573" s="65" t="s">
        <v>363</v>
      </c>
      <c r="C573" s="66"/>
      <c r="D573" s="67"/>
      <c r="E573" s="68"/>
      <c r="F573" s="69"/>
      <c r="G573" s="66"/>
      <c r="H573" s="70"/>
      <c r="I573" s="71"/>
      <c r="J573" s="71"/>
      <c r="K573" s="35"/>
      <c r="L573" s="78">
        <v>573</v>
      </c>
      <c r="M573" s="78"/>
      <c r="N573" s="73"/>
      <c r="O573" s="80" t="s">
        <v>960</v>
      </c>
      <c r="P573" s="80">
        <v>3</v>
      </c>
      <c r="Q573" s="80">
        <v>2</v>
      </c>
    </row>
    <row r="574" spans="1:17" ht="15">
      <c r="A574" s="65" t="s">
        <v>366</v>
      </c>
      <c r="B574" s="65" t="s">
        <v>373</v>
      </c>
      <c r="C574" s="66"/>
      <c r="D574" s="67"/>
      <c r="E574" s="68"/>
      <c r="F574" s="69"/>
      <c r="G574" s="66"/>
      <c r="H574" s="70"/>
      <c r="I574" s="71"/>
      <c r="J574" s="71"/>
      <c r="K574" s="35"/>
      <c r="L574" s="78">
        <v>574</v>
      </c>
      <c r="M574" s="78"/>
      <c r="N574" s="73"/>
      <c r="O574" s="80" t="s">
        <v>961</v>
      </c>
      <c r="P574" s="80">
        <v>3</v>
      </c>
      <c r="Q574" s="80">
        <v>2</v>
      </c>
    </row>
    <row r="575" spans="1:17" ht="15">
      <c r="A575" s="65" t="s">
        <v>366</v>
      </c>
      <c r="B575" s="65" t="s">
        <v>361</v>
      </c>
      <c r="C575" s="66"/>
      <c r="D575" s="67"/>
      <c r="E575" s="68"/>
      <c r="F575" s="69"/>
      <c r="G575" s="66"/>
      <c r="H575" s="70"/>
      <c r="I575" s="71"/>
      <c r="J575" s="71"/>
      <c r="K575" s="35"/>
      <c r="L575" s="78">
        <v>575</v>
      </c>
      <c r="M575" s="78"/>
      <c r="N575" s="73"/>
      <c r="O575" s="80" t="s">
        <v>962</v>
      </c>
      <c r="P575" s="80">
        <v>3</v>
      </c>
      <c r="Q575" s="80">
        <v>2</v>
      </c>
    </row>
    <row r="576" spans="1:17" ht="15">
      <c r="A576" s="65" t="s">
        <v>366</v>
      </c>
      <c r="B576" s="65" t="s">
        <v>359</v>
      </c>
      <c r="C576" s="66"/>
      <c r="D576" s="67"/>
      <c r="E576" s="68"/>
      <c r="F576" s="69"/>
      <c r="G576" s="66"/>
      <c r="H576" s="70"/>
      <c r="I576" s="71"/>
      <c r="J576" s="71"/>
      <c r="K576" s="35"/>
      <c r="L576" s="78">
        <v>576</v>
      </c>
      <c r="M576" s="78"/>
      <c r="N576" s="73"/>
      <c r="O576" s="80" t="s">
        <v>963</v>
      </c>
      <c r="P576" s="80">
        <v>3</v>
      </c>
      <c r="Q576" s="80">
        <v>2</v>
      </c>
    </row>
    <row r="577" spans="1:17" ht="15">
      <c r="A577" s="65" t="s">
        <v>366</v>
      </c>
      <c r="B577" s="65" t="s">
        <v>358</v>
      </c>
      <c r="C577" s="66"/>
      <c r="D577" s="67"/>
      <c r="E577" s="68"/>
      <c r="F577" s="69"/>
      <c r="G577" s="66"/>
      <c r="H577" s="70"/>
      <c r="I577" s="71"/>
      <c r="J577" s="71"/>
      <c r="K577" s="35"/>
      <c r="L577" s="78">
        <v>577</v>
      </c>
      <c r="M577" s="78"/>
      <c r="N577" s="73"/>
      <c r="O577" s="80" t="s">
        <v>964</v>
      </c>
      <c r="P577" s="80">
        <v>3</v>
      </c>
      <c r="Q577" s="80">
        <v>2</v>
      </c>
    </row>
    <row r="578" spans="1:17" ht="15">
      <c r="A578" s="65" t="s">
        <v>366</v>
      </c>
      <c r="B578" s="65" t="s">
        <v>372</v>
      </c>
      <c r="C578" s="66"/>
      <c r="D578" s="67"/>
      <c r="E578" s="68"/>
      <c r="F578" s="69"/>
      <c r="G578" s="66"/>
      <c r="H578" s="70"/>
      <c r="I578" s="71"/>
      <c r="J578" s="71"/>
      <c r="K578" s="35"/>
      <c r="L578" s="78">
        <v>578</v>
      </c>
      <c r="M578" s="78"/>
      <c r="N578" s="73"/>
      <c r="O578" s="80" t="s">
        <v>965</v>
      </c>
      <c r="P578" s="80">
        <v>3</v>
      </c>
      <c r="Q578" s="80">
        <v>2</v>
      </c>
    </row>
    <row r="579" spans="1:17" ht="15">
      <c r="A579" s="65" t="s">
        <v>366</v>
      </c>
      <c r="B579" s="65" t="s">
        <v>369</v>
      </c>
      <c r="C579" s="66"/>
      <c r="D579" s="67"/>
      <c r="E579" s="68"/>
      <c r="F579" s="69"/>
      <c r="G579" s="66"/>
      <c r="H579" s="70"/>
      <c r="I579" s="71"/>
      <c r="J579" s="71"/>
      <c r="K579" s="35"/>
      <c r="L579" s="78">
        <v>579</v>
      </c>
      <c r="M579" s="78"/>
      <c r="N579" s="73"/>
      <c r="O579" s="80" t="s">
        <v>966</v>
      </c>
      <c r="P579" s="80">
        <v>3</v>
      </c>
      <c r="Q579" s="80">
        <v>2</v>
      </c>
    </row>
    <row r="580" spans="1:17" ht="15">
      <c r="A580" s="65" t="s">
        <v>366</v>
      </c>
      <c r="B580" s="65" t="s">
        <v>371</v>
      </c>
      <c r="C580" s="66"/>
      <c r="D580" s="67"/>
      <c r="E580" s="68"/>
      <c r="F580" s="69"/>
      <c r="G580" s="66"/>
      <c r="H580" s="70"/>
      <c r="I580" s="71"/>
      <c r="J580" s="71"/>
      <c r="K580" s="35"/>
      <c r="L580" s="78">
        <v>580</v>
      </c>
      <c r="M580" s="78"/>
      <c r="N580" s="73"/>
      <c r="O580" s="80" t="s">
        <v>967</v>
      </c>
      <c r="P580" s="80">
        <v>3</v>
      </c>
      <c r="Q580" s="80">
        <v>2</v>
      </c>
    </row>
    <row r="581" spans="1:17" ht="15">
      <c r="A581" s="65" t="s">
        <v>369</v>
      </c>
      <c r="B581" s="65" t="s">
        <v>366</v>
      </c>
      <c r="C581" s="66"/>
      <c r="D581" s="67"/>
      <c r="E581" s="68"/>
      <c r="F581" s="69"/>
      <c r="G581" s="66"/>
      <c r="H581" s="70"/>
      <c r="I581" s="71"/>
      <c r="J581" s="71"/>
      <c r="K581" s="35"/>
      <c r="L581" s="78">
        <v>581</v>
      </c>
      <c r="M581" s="78"/>
      <c r="N581" s="73"/>
      <c r="O581" s="80" t="s">
        <v>968</v>
      </c>
      <c r="P581" s="80">
        <v>3</v>
      </c>
      <c r="Q581" s="80">
        <v>3</v>
      </c>
    </row>
    <row r="582" spans="1:17" ht="15">
      <c r="A582" s="65" t="s">
        <v>371</v>
      </c>
      <c r="B582" s="65" t="s">
        <v>366</v>
      </c>
      <c r="C582" s="66"/>
      <c r="D582" s="67"/>
      <c r="E582" s="68"/>
      <c r="F582" s="69"/>
      <c r="G582" s="66"/>
      <c r="H582" s="70"/>
      <c r="I582" s="71"/>
      <c r="J582" s="71"/>
      <c r="K582" s="35"/>
      <c r="L582" s="78">
        <v>582</v>
      </c>
      <c r="M582" s="78"/>
      <c r="N582" s="73"/>
      <c r="O582" s="80" t="s">
        <v>969</v>
      </c>
      <c r="P582" s="80">
        <v>3</v>
      </c>
      <c r="Q582" s="80">
        <v>3</v>
      </c>
    </row>
    <row r="583" spans="1:17" ht="15">
      <c r="A583" s="65" t="s">
        <v>356</v>
      </c>
      <c r="B583" s="65" t="s">
        <v>363</v>
      </c>
      <c r="C583" s="66"/>
      <c r="D583" s="67"/>
      <c r="E583" s="68"/>
      <c r="F583" s="69"/>
      <c r="G583" s="66"/>
      <c r="H583" s="70"/>
      <c r="I583" s="71"/>
      <c r="J583" s="71"/>
      <c r="K583" s="35"/>
      <c r="L583" s="78">
        <v>583</v>
      </c>
      <c r="M583" s="78"/>
      <c r="N583" s="73"/>
      <c r="O583" s="80" t="s">
        <v>970</v>
      </c>
      <c r="P583" s="80">
        <v>3</v>
      </c>
      <c r="Q583" s="80">
        <v>2</v>
      </c>
    </row>
    <row r="584" spans="1:17" ht="15">
      <c r="A584" s="65" t="s">
        <v>368</v>
      </c>
      <c r="B584" s="65" t="s">
        <v>363</v>
      </c>
      <c r="C584" s="66"/>
      <c r="D584" s="67"/>
      <c r="E584" s="68"/>
      <c r="F584" s="69"/>
      <c r="G584" s="66"/>
      <c r="H584" s="70"/>
      <c r="I584" s="71"/>
      <c r="J584" s="71"/>
      <c r="K584" s="35"/>
      <c r="L584" s="78">
        <v>584</v>
      </c>
      <c r="M584" s="78"/>
      <c r="N584" s="73"/>
      <c r="O584" s="80" t="s">
        <v>971</v>
      </c>
      <c r="P584" s="80">
        <v>3</v>
      </c>
      <c r="Q584" s="80">
        <v>2</v>
      </c>
    </row>
    <row r="585" spans="1:17" ht="15">
      <c r="A585" s="65" t="s">
        <v>372</v>
      </c>
      <c r="B585" s="65" t="s">
        <v>363</v>
      </c>
      <c r="C585" s="66"/>
      <c r="D585" s="67"/>
      <c r="E585" s="68"/>
      <c r="F585" s="69"/>
      <c r="G585" s="66"/>
      <c r="H585" s="70"/>
      <c r="I585" s="71"/>
      <c r="J585" s="71"/>
      <c r="K585" s="35"/>
      <c r="L585" s="78">
        <v>585</v>
      </c>
      <c r="M585" s="78"/>
      <c r="N585" s="73"/>
      <c r="O585" s="80" t="s">
        <v>972</v>
      </c>
      <c r="P585" s="80">
        <v>3</v>
      </c>
      <c r="Q585" s="80">
        <v>1</v>
      </c>
    </row>
    <row r="586" spans="1:17" ht="15">
      <c r="A586" s="65" t="s">
        <v>358</v>
      </c>
      <c r="B586" s="65" t="s">
        <v>363</v>
      </c>
      <c r="C586" s="66"/>
      <c r="D586" s="67"/>
      <c r="E586" s="68"/>
      <c r="F586" s="69"/>
      <c r="G586" s="66"/>
      <c r="H586" s="70"/>
      <c r="I586" s="71"/>
      <c r="J586" s="71"/>
      <c r="K586" s="35"/>
      <c r="L586" s="78">
        <v>586</v>
      </c>
      <c r="M586" s="78"/>
      <c r="N586" s="73"/>
      <c r="O586" s="80" t="s">
        <v>973</v>
      </c>
      <c r="P586" s="80">
        <v>3</v>
      </c>
      <c r="Q586" s="80">
        <v>1</v>
      </c>
    </row>
    <row r="587" spans="1:17" ht="15">
      <c r="A587" s="65" t="s">
        <v>359</v>
      </c>
      <c r="B587" s="65" t="s">
        <v>363</v>
      </c>
      <c r="C587" s="66"/>
      <c r="D587" s="67"/>
      <c r="E587" s="68"/>
      <c r="F587" s="69"/>
      <c r="G587" s="66"/>
      <c r="H587" s="70"/>
      <c r="I587" s="71"/>
      <c r="J587" s="71"/>
      <c r="K587" s="35"/>
      <c r="L587" s="78">
        <v>587</v>
      </c>
      <c r="M587" s="78"/>
      <c r="N587" s="73"/>
      <c r="O587" s="80" t="s">
        <v>974</v>
      </c>
      <c r="P587" s="80">
        <v>3</v>
      </c>
      <c r="Q587" s="80">
        <v>2</v>
      </c>
    </row>
    <row r="588" spans="1:17" ht="15">
      <c r="A588" s="65" t="s">
        <v>361</v>
      </c>
      <c r="B588" s="65" t="s">
        <v>363</v>
      </c>
      <c r="C588" s="66"/>
      <c r="D588" s="67"/>
      <c r="E588" s="68"/>
      <c r="F588" s="69"/>
      <c r="G588" s="66"/>
      <c r="H588" s="70"/>
      <c r="I588" s="71"/>
      <c r="J588" s="71"/>
      <c r="K588" s="35"/>
      <c r="L588" s="78">
        <v>588</v>
      </c>
      <c r="M588" s="78"/>
      <c r="N588" s="73"/>
      <c r="O588" s="80" t="s">
        <v>975</v>
      </c>
      <c r="P588" s="80">
        <v>3</v>
      </c>
      <c r="Q588" s="80">
        <v>2</v>
      </c>
    </row>
    <row r="589" spans="1:17" ht="15">
      <c r="A589" s="65" t="s">
        <v>373</v>
      </c>
      <c r="B589" s="65" t="s">
        <v>363</v>
      </c>
      <c r="C589" s="66"/>
      <c r="D589" s="67"/>
      <c r="E589" s="68"/>
      <c r="F589" s="69"/>
      <c r="G589" s="66"/>
      <c r="H589" s="70"/>
      <c r="I589" s="71"/>
      <c r="J589" s="71"/>
      <c r="K589" s="35"/>
      <c r="L589" s="78">
        <v>589</v>
      </c>
      <c r="M589" s="78"/>
      <c r="N589" s="73"/>
      <c r="O589" s="80" t="s">
        <v>976</v>
      </c>
      <c r="P589" s="80">
        <v>3</v>
      </c>
      <c r="Q589" s="80">
        <v>2</v>
      </c>
    </row>
    <row r="590" spans="1:17" ht="15">
      <c r="A590" s="65" t="s">
        <v>363</v>
      </c>
      <c r="B590" s="65" t="s">
        <v>368</v>
      </c>
      <c r="C590" s="66"/>
      <c r="D590" s="67"/>
      <c r="E590" s="68"/>
      <c r="F590" s="69"/>
      <c r="G590" s="66"/>
      <c r="H590" s="70"/>
      <c r="I590" s="71"/>
      <c r="J590" s="71"/>
      <c r="K590" s="35"/>
      <c r="L590" s="78">
        <v>590</v>
      </c>
      <c r="M590" s="78"/>
      <c r="N590" s="73"/>
      <c r="O590" s="80" t="s">
        <v>977</v>
      </c>
      <c r="P590" s="80">
        <v>3</v>
      </c>
      <c r="Q590" s="80">
        <v>1</v>
      </c>
    </row>
    <row r="591" spans="1:17" ht="15">
      <c r="A591" s="65" t="s">
        <v>363</v>
      </c>
      <c r="B591" s="65" t="s">
        <v>356</v>
      </c>
      <c r="C591" s="66"/>
      <c r="D591" s="67"/>
      <c r="E591" s="68"/>
      <c r="F591" s="69"/>
      <c r="G591" s="66"/>
      <c r="H591" s="70"/>
      <c r="I591" s="71"/>
      <c r="J591" s="71"/>
      <c r="K591" s="35"/>
      <c r="L591" s="78">
        <v>591</v>
      </c>
      <c r="M591" s="78"/>
      <c r="N591" s="73"/>
      <c r="O591" s="80" t="s">
        <v>978</v>
      </c>
      <c r="P591" s="80">
        <v>3</v>
      </c>
      <c r="Q591" s="80">
        <v>1</v>
      </c>
    </row>
    <row r="592" spans="1:17" ht="15">
      <c r="A592" s="65" t="s">
        <v>363</v>
      </c>
      <c r="B592" s="65" t="s">
        <v>373</v>
      </c>
      <c r="C592" s="66"/>
      <c r="D592" s="67"/>
      <c r="E592" s="68"/>
      <c r="F592" s="69"/>
      <c r="G592" s="66"/>
      <c r="H592" s="70"/>
      <c r="I592" s="71"/>
      <c r="J592" s="71"/>
      <c r="K592" s="35"/>
      <c r="L592" s="78">
        <v>592</v>
      </c>
      <c r="M592" s="78"/>
      <c r="N592" s="73"/>
      <c r="O592" s="80" t="s">
        <v>979</v>
      </c>
      <c r="P592" s="80">
        <v>3</v>
      </c>
      <c r="Q592" s="80">
        <v>1</v>
      </c>
    </row>
    <row r="593" spans="1:17" ht="15">
      <c r="A593" s="65" t="s">
        <v>363</v>
      </c>
      <c r="B593" s="65" t="s">
        <v>361</v>
      </c>
      <c r="C593" s="66"/>
      <c r="D593" s="67"/>
      <c r="E593" s="68"/>
      <c r="F593" s="69"/>
      <c r="G593" s="66"/>
      <c r="H593" s="70"/>
      <c r="I593" s="71"/>
      <c r="J593" s="71"/>
      <c r="K593" s="35"/>
      <c r="L593" s="78">
        <v>593</v>
      </c>
      <c r="M593" s="78"/>
      <c r="N593" s="73"/>
      <c r="O593" s="80" t="s">
        <v>980</v>
      </c>
      <c r="P593" s="80">
        <v>3</v>
      </c>
      <c r="Q593" s="80">
        <v>1</v>
      </c>
    </row>
    <row r="594" spans="1:17" ht="15">
      <c r="A594" s="65" t="s">
        <v>363</v>
      </c>
      <c r="B594" s="65" t="s">
        <v>359</v>
      </c>
      <c r="C594" s="66"/>
      <c r="D594" s="67"/>
      <c r="E594" s="68"/>
      <c r="F594" s="69"/>
      <c r="G594" s="66"/>
      <c r="H594" s="70"/>
      <c r="I594" s="71"/>
      <c r="J594" s="71"/>
      <c r="K594" s="35"/>
      <c r="L594" s="78">
        <v>594</v>
      </c>
      <c r="M594" s="78"/>
      <c r="N594" s="73"/>
      <c r="O594" s="80" t="s">
        <v>981</v>
      </c>
      <c r="P594" s="80">
        <v>3</v>
      </c>
      <c r="Q594" s="80">
        <v>1</v>
      </c>
    </row>
    <row r="595" spans="1:17" ht="15">
      <c r="A595" s="65" t="s">
        <v>363</v>
      </c>
      <c r="B595" s="65" t="s">
        <v>358</v>
      </c>
      <c r="C595" s="66"/>
      <c r="D595" s="67"/>
      <c r="E595" s="68"/>
      <c r="F595" s="69"/>
      <c r="G595" s="66"/>
      <c r="H595" s="70"/>
      <c r="I595" s="71"/>
      <c r="J595" s="71"/>
      <c r="K595" s="35"/>
      <c r="L595" s="78">
        <v>595</v>
      </c>
      <c r="M595" s="78"/>
      <c r="N595" s="73"/>
      <c r="O595" s="80" t="s">
        <v>982</v>
      </c>
      <c r="P595" s="80">
        <v>3</v>
      </c>
      <c r="Q595" s="80">
        <v>1</v>
      </c>
    </row>
    <row r="596" spans="1:17" ht="15">
      <c r="A596" s="65" t="s">
        <v>363</v>
      </c>
      <c r="B596" s="65" t="s">
        <v>372</v>
      </c>
      <c r="C596" s="66"/>
      <c r="D596" s="67"/>
      <c r="E596" s="68"/>
      <c r="F596" s="69"/>
      <c r="G596" s="66"/>
      <c r="H596" s="70"/>
      <c r="I596" s="71"/>
      <c r="J596" s="71"/>
      <c r="K596" s="35"/>
      <c r="L596" s="78">
        <v>596</v>
      </c>
      <c r="M596" s="78"/>
      <c r="N596" s="73"/>
      <c r="O596" s="80" t="s">
        <v>983</v>
      </c>
      <c r="P596" s="80">
        <v>3</v>
      </c>
      <c r="Q596" s="80">
        <v>1</v>
      </c>
    </row>
    <row r="597" spans="1:17" ht="15">
      <c r="A597" s="65" t="s">
        <v>363</v>
      </c>
      <c r="B597" s="65" t="s">
        <v>369</v>
      </c>
      <c r="C597" s="66"/>
      <c r="D597" s="67"/>
      <c r="E597" s="68"/>
      <c r="F597" s="69"/>
      <c r="G597" s="66"/>
      <c r="H597" s="70"/>
      <c r="I597" s="71"/>
      <c r="J597" s="71"/>
      <c r="K597" s="35"/>
      <c r="L597" s="78">
        <v>597</v>
      </c>
      <c r="M597" s="78"/>
      <c r="N597" s="73"/>
      <c r="O597" s="80" t="s">
        <v>984</v>
      </c>
      <c r="P597" s="80">
        <v>3</v>
      </c>
      <c r="Q597" s="80">
        <v>1</v>
      </c>
    </row>
    <row r="598" spans="1:17" ht="15">
      <c r="A598" s="65" t="s">
        <v>363</v>
      </c>
      <c r="B598" s="65" t="s">
        <v>371</v>
      </c>
      <c r="C598" s="66"/>
      <c r="D598" s="67"/>
      <c r="E598" s="68"/>
      <c r="F598" s="69"/>
      <c r="G598" s="66"/>
      <c r="H598" s="70"/>
      <c r="I598" s="71"/>
      <c r="J598" s="71"/>
      <c r="K598" s="35"/>
      <c r="L598" s="78">
        <v>598</v>
      </c>
      <c r="M598" s="78"/>
      <c r="N598" s="73"/>
      <c r="O598" s="80" t="s">
        <v>985</v>
      </c>
      <c r="P598" s="80">
        <v>3</v>
      </c>
      <c r="Q598" s="80">
        <v>1</v>
      </c>
    </row>
    <row r="599" spans="1:17" ht="15">
      <c r="A599" s="65" t="s">
        <v>369</v>
      </c>
      <c r="B599" s="65" t="s">
        <v>363</v>
      </c>
      <c r="C599" s="66"/>
      <c r="D599" s="67"/>
      <c r="E599" s="68"/>
      <c r="F599" s="69"/>
      <c r="G599" s="66"/>
      <c r="H599" s="70"/>
      <c r="I599" s="71"/>
      <c r="J599" s="71"/>
      <c r="K599" s="35"/>
      <c r="L599" s="78">
        <v>599</v>
      </c>
      <c r="M599" s="78"/>
      <c r="N599" s="73"/>
      <c r="O599" s="80" t="s">
        <v>986</v>
      </c>
      <c r="P599" s="80">
        <v>3</v>
      </c>
      <c r="Q599" s="80">
        <v>3</v>
      </c>
    </row>
    <row r="600" spans="1:17" ht="15">
      <c r="A600" s="65" t="s">
        <v>371</v>
      </c>
      <c r="B600" s="65" t="s">
        <v>363</v>
      </c>
      <c r="C600" s="66"/>
      <c r="D600" s="67"/>
      <c r="E600" s="68"/>
      <c r="F600" s="69"/>
      <c r="G600" s="66"/>
      <c r="H600" s="70"/>
      <c r="I600" s="71"/>
      <c r="J600" s="71"/>
      <c r="K600" s="35"/>
      <c r="L600" s="78">
        <v>600</v>
      </c>
      <c r="M600" s="78"/>
      <c r="N600" s="73"/>
      <c r="O600" s="80" t="s">
        <v>987</v>
      </c>
      <c r="P600" s="80">
        <v>3</v>
      </c>
      <c r="Q600" s="80">
        <v>3</v>
      </c>
    </row>
    <row r="601" spans="1:17" ht="15">
      <c r="A601" s="65" t="s">
        <v>356</v>
      </c>
      <c r="B601" s="65" t="s">
        <v>373</v>
      </c>
      <c r="C601" s="66"/>
      <c r="D601" s="67"/>
      <c r="E601" s="68"/>
      <c r="F601" s="69"/>
      <c r="G601" s="66"/>
      <c r="H601" s="70"/>
      <c r="I601" s="71"/>
      <c r="J601" s="71"/>
      <c r="K601" s="35"/>
      <c r="L601" s="78">
        <v>601</v>
      </c>
      <c r="M601" s="78"/>
      <c r="N601" s="73"/>
      <c r="O601" s="80" t="s">
        <v>988</v>
      </c>
      <c r="P601" s="80">
        <v>3</v>
      </c>
      <c r="Q601" s="80">
        <v>2</v>
      </c>
    </row>
    <row r="602" spans="1:17" ht="15">
      <c r="A602" s="65" t="s">
        <v>368</v>
      </c>
      <c r="B602" s="65" t="s">
        <v>373</v>
      </c>
      <c r="C602" s="66"/>
      <c r="D602" s="67"/>
      <c r="E602" s="68"/>
      <c r="F602" s="69"/>
      <c r="G602" s="66"/>
      <c r="H602" s="70"/>
      <c r="I602" s="71"/>
      <c r="J602" s="71"/>
      <c r="K602" s="35"/>
      <c r="L602" s="78">
        <v>602</v>
      </c>
      <c r="M602" s="78"/>
      <c r="N602" s="73"/>
      <c r="O602" s="80" t="s">
        <v>989</v>
      </c>
      <c r="P602" s="80">
        <v>3</v>
      </c>
      <c r="Q602" s="80">
        <v>2</v>
      </c>
    </row>
    <row r="603" spans="1:17" ht="15">
      <c r="A603" s="65" t="s">
        <v>372</v>
      </c>
      <c r="B603" s="65" t="s">
        <v>373</v>
      </c>
      <c r="C603" s="66"/>
      <c r="D603" s="67"/>
      <c r="E603" s="68"/>
      <c r="F603" s="69"/>
      <c r="G603" s="66"/>
      <c r="H603" s="70"/>
      <c r="I603" s="71"/>
      <c r="J603" s="71"/>
      <c r="K603" s="35"/>
      <c r="L603" s="78">
        <v>603</v>
      </c>
      <c r="M603" s="78"/>
      <c r="N603" s="73"/>
      <c r="O603" s="80" t="s">
        <v>990</v>
      </c>
      <c r="P603" s="80">
        <v>3</v>
      </c>
      <c r="Q603" s="80">
        <v>1</v>
      </c>
    </row>
    <row r="604" spans="1:17" ht="15">
      <c r="A604" s="65" t="s">
        <v>358</v>
      </c>
      <c r="B604" s="65" t="s">
        <v>373</v>
      </c>
      <c r="C604" s="66"/>
      <c r="D604" s="67"/>
      <c r="E604" s="68"/>
      <c r="F604" s="69"/>
      <c r="G604" s="66"/>
      <c r="H604" s="70"/>
      <c r="I604" s="71"/>
      <c r="J604" s="71"/>
      <c r="K604" s="35"/>
      <c r="L604" s="78">
        <v>604</v>
      </c>
      <c r="M604" s="78"/>
      <c r="N604" s="73"/>
      <c r="O604" s="80" t="s">
        <v>991</v>
      </c>
      <c r="P604" s="80">
        <v>3</v>
      </c>
      <c r="Q604" s="80">
        <v>1</v>
      </c>
    </row>
    <row r="605" spans="1:17" ht="15">
      <c r="A605" s="65" t="s">
        <v>359</v>
      </c>
      <c r="B605" s="65" t="s">
        <v>373</v>
      </c>
      <c r="C605" s="66"/>
      <c r="D605" s="67"/>
      <c r="E605" s="68"/>
      <c r="F605" s="69"/>
      <c r="G605" s="66"/>
      <c r="H605" s="70"/>
      <c r="I605" s="71"/>
      <c r="J605" s="71"/>
      <c r="K605" s="35"/>
      <c r="L605" s="78">
        <v>605</v>
      </c>
      <c r="M605" s="78"/>
      <c r="N605" s="73"/>
      <c r="O605" s="80" t="s">
        <v>992</v>
      </c>
      <c r="P605" s="80">
        <v>3</v>
      </c>
      <c r="Q605" s="80">
        <v>2</v>
      </c>
    </row>
    <row r="606" spans="1:17" ht="15">
      <c r="A606" s="65" t="s">
        <v>361</v>
      </c>
      <c r="B606" s="65" t="s">
        <v>373</v>
      </c>
      <c r="C606" s="66"/>
      <c r="D606" s="67"/>
      <c r="E606" s="68"/>
      <c r="F606" s="69"/>
      <c r="G606" s="66"/>
      <c r="H606" s="70"/>
      <c r="I606" s="71"/>
      <c r="J606" s="71"/>
      <c r="K606" s="35"/>
      <c r="L606" s="78">
        <v>606</v>
      </c>
      <c r="M606" s="78"/>
      <c r="N606" s="73"/>
      <c r="O606" s="80" t="s">
        <v>993</v>
      </c>
      <c r="P606" s="80">
        <v>3</v>
      </c>
      <c r="Q606" s="80">
        <v>2</v>
      </c>
    </row>
    <row r="607" spans="1:17" ht="15">
      <c r="A607" s="65" t="s">
        <v>373</v>
      </c>
      <c r="B607" s="65" t="s">
        <v>368</v>
      </c>
      <c r="C607" s="66"/>
      <c r="D607" s="67"/>
      <c r="E607" s="68"/>
      <c r="F607" s="69"/>
      <c r="G607" s="66"/>
      <c r="H607" s="70"/>
      <c r="I607" s="71"/>
      <c r="J607" s="71"/>
      <c r="K607" s="35"/>
      <c r="L607" s="78">
        <v>607</v>
      </c>
      <c r="M607" s="78"/>
      <c r="N607" s="73"/>
      <c r="O607" s="80" t="s">
        <v>994</v>
      </c>
      <c r="P607" s="80">
        <v>3</v>
      </c>
      <c r="Q607" s="80">
        <v>2</v>
      </c>
    </row>
    <row r="608" spans="1:17" ht="15">
      <c r="A608" s="65" t="s">
        <v>373</v>
      </c>
      <c r="B608" s="65" t="s">
        <v>356</v>
      </c>
      <c r="C608" s="66"/>
      <c r="D608" s="67"/>
      <c r="E608" s="68"/>
      <c r="F608" s="69"/>
      <c r="G608" s="66"/>
      <c r="H608" s="70"/>
      <c r="I608" s="71"/>
      <c r="J608" s="71"/>
      <c r="K608" s="35"/>
      <c r="L608" s="78">
        <v>608</v>
      </c>
      <c r="M608" s="78"/>
      <c r="N608" s="73"/>
      <c r="O608" s="80" t="s">
        <v>995</v>
      </c>
      <c r="P608" s="80">
        <v>3</v>
      </c>
      <c r="Q608" s="80">
        <v>2</v>
      </c>
    </row>
    <row r="609" spans="1:17" ht="15">
      <c r="A609" s="65" t="s">
        <v>373</v>
      </c>
      <c r="B609" s="65" t="s">
        <v>361</v>
      </c>
      <c r="C609" s="66"/>
      <c r="D609" s="67"/>
      <c r="E609" s="68"/>
      <c r="F609" s="69"/>
      <c r="G609" s="66"/>
      <c r="H609" s="70"/>
      <c r="I609" s="71"/>
      <c r="J609" s="71"/>
      <c r="K609" s="35"/>
      <c r="L609" s="78">
        <v>609</v>
      </c>
      <c r="M609" s="78"/>
      <c r="N609" s="73"/>
      <c r="O609" s="80" t="s">
        <v>996</v>
      </c>
      <c r="P609" s="80">
        <v>3</v>
      </c>
      <c r="Q609" s="80">
        <v>2</v>
      </c>
    </row>
    <row r="610" spans="1:17" ht="15">
      <c r="A610" s="65" t="s">
        <v>373</v>
      </c>
      <c r="B610" s="65" t="s">
        <v>359</v>
      </c>
      <c r="C610" s="66"/>
      <c r="D610" s="67"/>
      <c r="E610" s="68"/>
      <c r="F610" s="69"/>
      <c r="G610" s="66"/>
      <c r="H610" s="70"/>
      <c r="I610" s="71"/>
      <c r="J610" s="71"/>
      <c r="K610" s="35"/>
      <c r="L610" s="78">
        <v>610</v>
      </c>
      <c r="M610" s="78"/>
      <c r="N610" s="73"/>
      <c r="O610" s="80" t="s">
        <v>997</v>
      </c>
      <c r="P610" s="80">
        <v>3</v>
      </c>
      <c r="Q610" s="80">
        <v>2</v>
      </c>
    </row>
    <row r="611" spans="1:17" ht="15">
      <c r="A611" s="65" t="s">
        <v>373</v>
      </c>
      <c r="B611" s="65" t="s">
        <v>358</v>
      </c>
      <c r="C611" s="66"/>
      <c r="D611" s="67"/>
      <c r="E611" s="68"/>
      <c r="F611" s="69"/>
      <c r="G611" s="66"/>
      <c r="H611" s="70"/>
      <c r="I611" s="71"/>
      <c r="J611" s="71"/>
      <c r="K611" s="35"/>
      <c r="L611" s="78">
        <v>611</v>
      </c>
      <c r="M611" s="78"/>
      <c r="N611" s="73"/>
      <c r="O611" s="80" t="s">
        <v>998</v>
      </c>
      <c r="P611" s="80">
        <v>3</v>
      </c>
      <c r="Q611" s="80">
        <v>2</v>
      </c>
    </row>
    <row r="612" spans="1:17" ht="15">
      <c r="A612" s="65" t="s">
        <v>373</v>
      </c>
      <c r="B612" s="65" t="s">
        <v>372</v>
      </c>
      <c r="C612" s="66"/>
      <c r="D612" s="67"/>
      <c r="E612" s="68"/>
      <c r="F612" s="69"/>
      <c r="G612" s="66"/>
      <c r="H612" s="70"/>
      <c r="I612" s="71"/>
      <c r="J612" s="71"/>
      <c r="K612" s="35"/>
      <c r="L612" s="78">
        <v>612</v>
      </c>
      <c r="M612" s="78"/>
      <c r="N612" s="73"/>
      <c r="O612" s="80" t="s">
        <v>999</v>
      </c>
      <c r="P612" s="80">
        <v>3</v>
      </c>
      <c r="Q612" s="80">
        <v>2</v>
      </c>
    </row>
    <row r="613" spans="1:17" ht="15">
      <c r="A613" s="65" t="s">
        <v>373</v>
      </c>
      <c r="B613" s="65" t="s">
        <v>369</v>
      </c>
      <c r="C613" s="66"/>
      <c r="D613" s="67"/>
      <c r="E613" s="68"/>
      <c r="F613" s="69"/>
      <c r="G613" s="66"/>
      <c r="H613" s="70"/>
      <c r="I613" s="71"/>
      <c r="J613" s="71"/>
      <c r="K613" s="35"/>
      <c r="L613" s="78">
        <v>613</v>
      </c>
      <c r="M613" s="78"/>
      <c r="N613" s="73"/>
      <c r="O613" s="80" t="s">
        <v>1000</v>
      </c>
      <c r="P613" s="80">
        <v>3</v>
      </c>
      <c r="Q613" s="80">
        <v>2</v>
      </c>
    </row>
    <row r="614" spans="1:17" ht="15">
      <c r="A614" s="65" t="s">
        <v>373</v>
      </c>
      <c r="B614" s="65" t="s">
        <v>371</v>
      </c>
      <c r="C614" s="66"/>
      <c r="D614" s="67"/>
      <c r="E614" s="68"/>
      <c r="F614" s="69"/>
      <c r="G614" s="66"/>
      <c r="H614" s="70"/>
      <c r="I614" s="71"/>
      <c r="J614" s="71"/>
      <c r="K614" s="35"/>
      <c r="L614" s="78">
        <v>614</v>
      </c>
      <c r="M614" s="78"/>
      <c r="N614" s="73"/>
      <c r="O614" s="80" t="s">
        <v>1001</v>
      </c>
      <c r="P614" s="80">
        <v>3</v>
      </c>
      <c r="Q614" s="80">
        <v>2</v>
      </c>
    </row>
    <row r="615" spans="1:17" ht="15">
      <c r="A615" s="65" t="s">
        <v>369</v>
      </c>
      <c r="B615" s="65" t="s">
        <v>373</v>
      </c>
      <c r="C615" s="66"/>
      <c r="D615" s="67"/>
      <c r="E615" s="68"/>
      <c r="F615" s="69"/>
      <c r="G615" s="66"/>
      <c r="H615" s="70"/>
      <c r="I615" s="71"/>
      <c r="J615" s="71"/>
      <c r="K615" s="35"/>
      <c r="L615" s="78">
        <v>615</v>
      </c>
      <c r="M615" s="78"/>
      <c r="N615" s="73"/>
      <c r="O615" s="80" t="s">
        <v>1002</v>
      </c>
      <c r="P615" s="80">
        <v>3</v>
      </c>
      <c r="Q615" s="80">
        <v>3</v>
      </c>
    </row>
    <row r="616" spans="1:17" ht="15">
      <c r="A616" s="65" t="s">
        <v>371</v>
      </c>
      <c r="B616" s="65" t="s">
        <v>373</v>
      </c>
      <c r="C616" s="66"/>
      <c r="D616" s="67"/>
      <c r="E616" s="68"/>
      <c r="F616" s="69"/>
      <c r="G616" s="66"/>
      <c r="H616" s="70"/>
      <c r="I616" s="71"/>
      <c r="J616" s="71"/>
      <c r="K616" s="35"/>
      <c r="L616" s="78">
        <v>616</v>
      </c>
      <c r="M616" s="78"/>
      <c r="N616" s="73"/>
      <c r="O616" s="80" t="s">
        <v>1003</v>
      </c>
      <c r="P616" s="80">
        <v>3</v>
      </c>
      <c r="Q616" s="80">
        <v>3</v>
      </c>
    </row>
    <row r="617" spans="1:17" ht="15">
      <c r="A617" s="65" t="s">
        <v>356</v>
      </c>
      <c r="B617" s="65" t="s">
        <v>358</v>
      </c>
      <c r="C617" s="66"/>
      <c r="D617" s="67"/>
      <c r="E617" s="68"/>
      <c r="F617" s="69"/>
      <c r="G617" s="66"/>
      <c r="H617" s="70"/>
      <c r="I617" s="71"/>
      <c r="J617" s="71"/>
      <c r="K617" s="35"/>
      <c r="L617" s="78">
        <v>617</v>
      </c>
      <c r="M617" s="78"/>
      <c r="N617" s="73"/>
      <c r="O617" s="80" t="s">
        <v>1004</v>
      </c>
      <c r="P617" s="80">
        <v>3</v>
      </c>
      <c r="Q617" s="80">
        <v>2</v>
      </c>
    </row>
    <row r="618" spans="1:17" ht="15">
      <c r="A618" s="65" t="s">
        <v>368</v>
      </c>
      <c r="B618" s="65" t="s">
        <v>358</v>
      </c>
      <c r="C618" s="66"/>
      <c r="D618" s="67"/>
      <c r="E618" s="68"/>
      <c r="F618" s="69"/>
      <c r="G618" s="66"/>
      <c r="H618" s="70"/>
      <c r="I618" s="71"/>
      <c r="J618" s="71"/>
      <c r="K618" s="35"/>
      <c r="L618" s="78">
        <v>618</v>
      </c>
      <c r="M618" s="78"/>
      <c r="N618" s="73"/>
      <c r="O618" s="80" t="s">
        <v>1005</v>
      </c>
      <c r="P618" s="80">
        <v>3</v>
      </c>
      <c r="Q618" s="80">
        <v>2</v>
      </c>
    </row>
    <row r="619" spans="1:17" ht="15">
      <c r="A619" s="65" t="s">
        <v>372</v>
      </c>
      <c r="B619" s="65" t="s">
        <v>358</v>
      </c>
      <c r="C619" s="66"/>
      <c r="D619" s="67"/>
      <c r="E619" s="68"/>
      <c r="F619" s="69"/>
      <c r="G619" s="66"/>
      <c r="H619" s="70"/>
      <c r="I619" s="71"/>
      <c r="J619" s="71"/>
      <c r="K619" s="35"/>
      <c r="L619" s="78">
        <v>619</v>
      </c>
      <c r="M619" s="78"/>
      <c r="N619" s="73"/>
      <c r="O619" s="80" t="s">
        <v>1006</v>
      </c>
      <c r="P619" s="80">
        <v>3</v>
      </c>
      <c r="Q619" s="80">
        <v>1</v>
      </c>
    </row>
    <row r="620" spans="1:17" ht="15">
      <c r="A620" s="65" t="s">
        <v>358</v>
      </c>
      <c r="B620" s="65" t="s">
        <v>368</v>
      </c>
      <c r="C620" s="66"/>
      <c r="D620" s="67"/>
      <c r="E620" s="68"/>
      <c r="F620" s="69"/>
      <c r="G620" s="66"/>
      <c r="H620" s="70"/>
      <c r="I620" s="71"/>
      <c r="J620" s="71"/>
      <c r="K620" s="35"/>
      <c r="L620" s="78">
        <v>620</v>
      </c>
      <c r="M620" s="78"/>
      <c r="N620" s="73"/>
      <c r="O620" s="80" t="s">
        <v>1007</v>
      </c>
      <c r="P620" s="80">
        <v>3</v>
      </c>
      <c r="Q620" s="80">
        <v>1</v>
      </c>
    </row>
    <row r="621" spans="1:17" ht="15">
      <c r="A621" s="65" t="s">
        <v>358</v>
      </c>
      <c r="B621" s="65" t="s">
        <v>356</v>
      </c>
      <c r="C621" s="66"/>
      <c r="D621" s="67"/>
      <c r="E621" s="68"/>
      <c r="F621" s="69"/>
      <c r="G621" s="66"/>
      <c r="H621" s="70"/>
      <c r="I621" s="71"/>
      <c r="J621" s="71"/>
      <c r="K621" s="35"/>
      <c r="L621" s="78">
        <v>621</v>
      </c>
      <c r="M621" s="78"/>
      <c r="N621" s="73"/>
      <c r="O621" s="80" t="s">
        <v>1008</v>
      </c>
      <c r="P621" s="80">
        <v>3</v>
      </c>
      <c r="Q621" s="80">
        <v>1</v>
      </c>
    </row>
    <row r="622" spans="1:17" ht="15">
      <c r="A622" s="65" t="s">
        <v>358</v>
      </c>
      <c r="B622" s="65" t="s">
        <v>361</v>
      </c>
      <c r="C622" s="66"/>
      <c r="D622" s="67"/>
      <c r="E622" s="68"/>
      <c r="F622" s="69"/>
      <c r="G622" s="66"/>
      <c r="H622" s="70"/>
      <c r="I622" s="71"/>
      <c r="J622" s="71"/>
      <c r="K622" s="35"/>
      <c r="L622" s="78">
        <v>622</v>
      </c>
      <c r="M622" s="78"/>
      <c r="N622" s="73"/>
      <c r="O622" s="80" t="s">
        <v>1009</v>
      </c>
      <c r="P622" s="80">
        <v>3</v>
      </c>
      <c r="Q622" s="80">
        <v>1</v>
      </c>
    </row>
    <row r="623" spans="1:17" ht="15">
      <c r="A623" s="65" t="s">
        <v>358</v>
      </c>
      <c r="B623" s="65" t="s">
        <v>359</v>
      </c>
      <c r="C623" s="66"/>
      <c r="D623" s="67"/>
      <c r="E623" s="68"/>
      <c r="F623" s="69"/>
      <c r="G623" s="66"/>
      <c r="H623" s="70"/>
      <c r="I623" s="71"/>
      <c r="J623" s="71"/>
      <c r="K623" s="35"/>
      <c r="L623" s="78">
        <v>623</v>
      </c>
      <c r="M623" s="78"/>
      <c r="N623" s="73"/>
      <c r="O623" s="80" t="s">
        <v>1010</v>
      </c>
      <c r="P623" s="80">
        <v>3</v>
      </c>
      <c r="Q623" s="80">
        <v>1</v>
      </c>
    </row>
    <row r="624" spans="1:17" ht="15">
      <c r="A624" s="65" t="s">
        <v>358</v>
      </c>
      <c r="B624" s="65" t="s">
        <v>372</v>
      </c>
      <c r="C624" s="66"/>
      <c r="D624" s="67"/>
      <c r="E624" s="68"/>
      <c r="F624" s="69"/>
      <c r="G624" s="66"/>
      <c r="H624" s="70"/>
      <c r="I624" s="71"/>
      <c r="J624" s="71"/>
      <c r="K624" s="35"/>
      <c r="L624" s="78">
        <v>624</v>
      </c>
      <c r="M624" s="78"/>
      <c r="N624" s="73"/>
      <c r="O624" s="80" t="s">
        <v>1011</v>
      </c>
      <c r="P624" s="80">
        <v>3</v>
      </c>
      <c r="Q624" s="80">
        <v>1</v>
      </c>
    </row>
    <row r="625" spans="1:17" ht="15">
      <c r="A625" s="65" t="s">
        <v>358</v>
      </c>
      <c r="B625" s="65" t="s">
        <v>369</v>
      </c>
      <c r="C625" s="66"/>
      <c r="D625" s="67"/>
      <c r="E625" s="68"/>
      <c r="F625" s="69"/>
      <c r="G625" s="66"/>
      <c r="H625" s="70"/>
      <c r="I625" s="71"/>
      <c r="J625" s="71"/>
      <c r="K625" s="35"/>
      <c r="L625" s="78">
        <v>625</v>
      </c>
      <c r="M625" s="78"/>
      <c r="N625" s="73"/>
      <c r="O625" s="80" t="s">
        <v>1012</v>
      </c>
      <c r="P625" s="80">
        <v>3</v>
      </c>
      <c r="Q625" s="80">
        <v>1</v>
      </c>
    </row>
    <row r="626" spans="1:17" ht="15">
      <c r="A626" s="65" t="s">
        <v>358</v>
      </c>
      <c r="B626" s="65" t="s">
        <v>371</v>
      </c>
      <c r="C626" s="66"/>
      <c r="D626" s="67"/>
      <c r="E626" s="68"/>
      <c r="F626" s="69"/>
      <c r="G626" s="66"/>
      <c r="H626" s="70"/>
      <c r="I626" s="71"/>
      <c r="J626" s="71"/>
      <c r="K626" s="35"/>
      <c r="L626" s="78">
        <v>626</v>
      </c>
      <c r="M626" s="78"/>
      <c r="N626" s="73"/>
      <c r="O626" s="80" t="s">
        <v>1013</v>
      </c>
      <c r="P626" s="80">
        <v>3</v>
      </c>
      <c r="Q626" s="80">
        <v>1</v>
      </c>
    </row>
    <row r="627" spans="1:17" ht="15">
      <c r="A627" s="65" t="s">
        <v>359</v>
      </c>
      <c r="B627" s="65" t="s">
        <v>358</v>
      </c>
      <c r="C627" s="66"/>
      <c r="D627" s="67"/>
      <c r="E627" s="68"/>
      <c r="F627" s="69"/>
      <c r="G627" s="66"/>
      <c r="H627" s="70"/>
      <c r="I627" s="71"/>
      <c r="J627" s="71"/>
      <c r="K627" s="35"/>
      <c r="L627" s="78">
        <v>627</v>
      </c>
      <c r="M627" s="78"/>
      <c r="N627" s="73"/>
      <c r="O627" s="80" t="s">
        <v>1014</v>
      </c>
      <c r="P627" s="80">
        <v>3</v>
      </c>
      <c r="Q627" s="80">
        <v>2</v>
      </c>
    </row>
    <row r="628" spans="1:17" ht="15">
      <c r="A628" s="65" t="s">
        <v>361</v>
      </c>
      <c r="B628" s="65" t="s">
        <v>358</v>
      </c>
      <c r="C628" s="66"/>
      <c r="D628" s="67"/>
      <c r="E628" s="68"/>
      <c r="F628" s="69"/>
      <c r="G628" s="66"/>
      <c r="H628" s="70"/>
      <c r="I628" s="71"/>
      <c r="J628" s="71"/>
      <c r="K628" s="35"/>
      <c r="L628" s="78">
        <v>628</v>
      </c>
      <c r="M628" s="78"/>
      <c r="N628" s="73"/>
      <c r="O628" s="80" t="s">
        <v>1015</v>
      </c>
      <c r="P628" s="80">
        <v>3</v>
      </c>
      <c r="Q628" s="80">
        <v>2</v>
      </c>
    </row>
    <row r="629" spans="1:17" ht="15">
      <c r="A629" s="65" t="s">
        <v>369</v>
      </c>
      <c r="B629" s="65" t="s">
        <v>358</v>
      </c>
      <c r="C629" s="66"/>
      <c r="D629" s="67"/>
      <c r="E629" s="68"/>
      <c r="F629" s="69"/>
      <c r="G629" s="66"/>
      <c r="H629" s="70"/>
      <c r="I629" s="71"/>
      <c r="J629" s="71"/>
      <c r="K629" s="35"/>
      <c r="L629" s="78">
        <v>629</v>
      </c>
      <c r="M629" s="78"/>
      <c r="N629" s="73"/>
      <c r="O629" s="80" t="s">
        <v>1016</v>
      </c>
      <c r="P629" s="80">
        <v>3</v>
      </c>
      <c r="Q629" s="80">
        <v>3</v>
      </c>
    </row>
    <row r="630" spans="1:17" ht="15">
      <c r="A630" s="65" t="s">
        <v>371</v>
      </c>
      <c r="B630" s="65" t="s">
        <v>358</v>
      </c>
      <c r="C630" s="66"/>
      <c r="D630" s="67"/>
      <c r="E630" s="68"/>
      <c r="F630" s="69"/>
      <c r="G630" s="66"/>
      <c r="H630" s="70"/>
      <c r="I630" s="71"/>
      <c r="J630" s="71"/>
      <c r="K630" s="35"/>
      <c r="L630" s="78">
        <v>630</v>
      </c>
      <c r="M630" s="78"/>
      <c r="N630" s="73"/>
      <c r="O630" s="80" t="s">
        <v>1017</v>
      </c>
      <c r="P630" s="80">
        <v>3</v>
      </c>
      <c r="Q630" s="80">
        <v>3</v>
      </c>
    </row>
    <row r="631" spans="1:17" ht="15">
      <c r="A631" s="65" t="s">
        <v>356</v>
      </c>
      <c r="B631" s="65" t="s">
        <v>372</v>
      </c>
      <c r="C631" s="66"/>
      <c r="D631" s="67"/>
      <c r="E631" s="68"/>
      <c r="F631" s="69"/>
      <c r="G631" s="66"/>
      <c r="H631" s="70"/>
      <c r="I631" s="71"/>
      <c r="J631" s="71"/>
      <c r="K631" s="35"/>
      <c r="L631" s="78">
        <v>631</v>
      </c>
      <c r="M631" s="78"/>
      <c r="N631" s="73"/>
      <c r="O631" s="80" t="s">
        <v>1018</v>
      </c>
      <c r="P631" s="80">
        <v>3</v>
      </c>
      <c r="Q631" s="80">
        <v>2</v>
      </c>
    </row>
    <row r="632" spans="1:17" ht="15">
      <c r="A632" s="65" t="s">
        <v>368</v>
      </c>
      <c r="B632" s="65" t="s">
        <v>372</v>
      </c>
      <c r="C632" s="66"/>
      <c r="D632" s="67"/>
      <c r="E632" s="68"/>
      <c r="F632" s="69"/>
      <c r="G632" s="66"/>
      <c r="H632" s="70"/>
      <c r="I632" s="71"/>
      <c r="J632" s="71"/>
      <c r="K632" s="35"/>
      <c r="L632" s="78">
        <v>632</v>
      </c>
      <c r="M632" s="78"/>
      <c r="N632" s="73"/>
      <c r="O632" s="80" t="s">
        <v>1019</v>
      </c>
      <c r="P632" s="80">
        <v>3</v>
      </c>
      <c r="Q632" s="80">
        <v>2</v>
      </c>
    </row>
    <row r="633" spans="1:17" ht="15">
      <c r="A633" s="65" t="s">
        <v>372</v>
      </c>
      <c r="B633" s="65" t="s">
        <v>368</v>
      </c>
      <c r="C633" s="66"/>
      <c r="D633" s="67"/>
      <c r="E633" s="68"/>
      <c r="F633" s="69"/>
      <c r="G633" s="66"/>
      <c r="H633" s="70"/>
      <c r="I633" s="71"/>
      <c r="J633" s="71"/>
      <c r="K633" s="35"/>
      <c r="L633" s="78">
        <v>633</v>
      </c>
      <c r="M633" s="78"/>
      <c r="N633" s="73"/>
      <c r="O633" s="80" t="s">
        <v>1020</v>
      </c>
      <c r="P633" s="80">
        <v>3</v>
      </c>
      <c r="Q633" s="80">
        <v>1</v>
      </c>
    </row>
    <row r="634" spans="1:17" ht="15">
      <c r="A634" s="65" t="s">
        <v>372</v>
      </c>
      <c r="B634" s="65" t="s">
        <v>356</v>
      </c>
      <c r="C634" s="66"/>
      <c r="D634" s="67"/>
      <c r="E634" s="68"/>
      <c r="F634" s="69"/>
      <c r="G634" s="66"/>
      <c r="H634" s="70"/>
      <c r="I634" s="71"/>
      <c r="J634" s="71"/>
      <c r="K634" s="35"/>
      <c r="L634" s="78">
        <v>634</v>
      </c>
      <c r="M634" s="78"/>
      <c r="N634" s="73"/>
      <c r="O634" s="80" t="s">
        <v>1021</v>
      </c>
      <c r="P634" s="80">
        <v>3</v>
      </c>
      <c r="Q634" s="80">
        <v>1</v>
      </c>
    </row>
    <row r="635" spans="1:17" ht="15">
      <c r="A635" s="65" t="s">
        <v>372</v>
      </c>
      <c r="B635" s="65" t="s">
        <v>361</v>
      </c>
      <c r="C635" s="66"/>
      <c r="D635" s="67"/>
      <c r="E635" s="68"/>
      <c r="F635" s="69"/>
      <c r="G635" s="66"/>
      <c r="H635" s="70"/>
      <c r="I635" s="71"/>
      <c r="J635" s="71"/>
      <c r="K635" s="35"/>
      <c r="L635" s="78">
        <v>635</v>
      </c>
      <c r="M635" s="78"/>
      <c r="N635" s="73"/>
      <c r="O635" s="80" t="s">
        <v>1022</v>
      </c>
      <c r="P635" s="80">
        <v>3</v>
      </c>
      <c r="Q635" s="80">
        <v>1</v>
      </c>
    </row>
    <row r="636" spans="1:17" ht="15">
      <c r="A636" s="65" t="s">
        <v>372</v>
      </c>
      <c r="B636" s="65" t="s">
        <v>359</v>
      </c>
      <c r="C636" s="66"/>
      <c r="D636" s="67"/>
      <c r="E636" s="68"/>
      <c r="F636" s="69"/>
      <c r="G636" s="66"/>
      <c r="H636" s="70"/>
      <c r="I636" s="71"/>
      <c r="J636" s="71"/>
      <c r="K636" s="35"/>
      <c r="L636" s="78">
        <v>636</v>
      </c>
      <c r="M636" s="78"/>
      <c r="N636" s="73"/>
      <c r="O636" s="80" t="s">
        <v>1023</v>
      </c>
      <c r="P636" s="80">
        <v>3</v>
      </c>
      <c r="Q636" s="80">
        <v>1</v>
      </c>
    </row>
    <row r="637" spans="1:17" ht="15">
      <c r="A637" s="65" t="s">
        <v>372</v>
      </c>
      <c r="B637" s="65" t="s">
        <v>369</v>
      </c>
      <c r="C637" s="66"/>
      <c r="D637" s="67"/>
      <c r="E637" s="68"/>
      <c r="F637" s="69"/>
      <c r="G637" s="66"/>
      <c r="H637" s="70"/>
      <c r="I637" s="71"/>
      <c r="J637" s="71"/>
      <c r="K637" s="35"/>
      <c r="L637" s="78">
        <v>637</v>
      </c>
      <c r="M637" s="78"/>
      <c r="N637" s="73"/>
      <c r="O637" s="80" t="s">
        <v>1024</v>
      </c>
      <c r="P637" s="80">
        <v>3</v>
      </c>
      <c r="Q637" s="80">
        <v>1</v>
      </c>
    </row>
    <row r="638" spans="1:17" ht="15">
      <c r="A638" s="65" t="s">
        <v>372</v>
      </c>
      <c r="B638" s="65" t="s">
        <v>371</v>
      </c>
      <c r="C638" s="66"/>
      <c r="D638" s="67"/>
      <c r="E638" s="68"/>
      <c r="F638" s="69"/>
      <c r="G638" s="66"/>
      <c r="H638" s="70"/>
      <c r="I638" s="71"/>
      <c r="J638" s="71"/>
      <c r="K638" s="35"/>
      <c r="L638" s="78">
        <v>638</v>
      </c>
      <c r="M638" s="78"/>
      <c r="N638" s="73"/>
      <c r="O638" s="80" t="s">
        <v>1025</v>
      </c>
      <c r="P638" s="80">
        <v>3</v>
      </c>
      <c r="Q638" s="80">
        <v>1</v>
      </c>
    </row>
    <row r="639" spans="1:17" ht="15">
      <c r="A639" s="65" t="s">
        <v>359</v>
      </c>
      <c r="B639" s="65" t="s">
        <v>372</v>
      </c>
      <c r="C639" s="66"/>
      <c r="D639" s="67"/>
      <c r="E639" s="68"/>
      <c r="F639" s="69"/>
      <c r="G639" s="66"/>
      <c r="H639" s="70"/>
      <c r="I639" s="71"/>
      <c r="J639" s="71"/>
      <c r="K639" s="35"/>
      <c r="L639" s="78">
        <v>639</v>
      </c>
      <c r="M639" s="78"/>
      <c r="N639" s="73"/>
      <c r="O639" s="80" t="s">
        <v>1026</v>
      </c>
      <c r="P639" s="80">
        <v>3</v>
      </c>
      <c r="Q639" s="80">
        <v>2</v>
      </c>
    </row>
    <row r="640" spans="1:17" ht="15">
      <c r="A640" s="65" t="s">
        <v>361</v>
      </c>
      <c r="B640" s="65" t="s">
        <v>372</v>
      </c>
      <c r="C640" s="66"/>
      <c r="D640" s="67"/>
      <c r="E640" s="68"/>
      <c r="F640" s="69"/>
      <c r="G640" s="66"/>
      <c r="H640" s="70"/>
      <c r="I640" s="71"/>
      <c r="J640" s="71"/>
      <c r="K640" s="35"/>
      <c r="L640" s="78">
        <v>640</v>
      </c>
      <c r="M640" s="78"/>
      <c r="N640" s="73"/>
      <c r="O640" s="80" t="s">
        <v>1027</v>
      </c>
      <c r="P640" s="80">
        <v>3</v>
      </c>
      <c r="Q640" s="80">
        <v>2</v>
      </c>
    </row>
    <row r="641" spans="1:17" ht="15">
      <c r="A641" s="65" t="s">
        <v>369</v>
      </c>
      <c r="B641" s="65" t="s">
        <v>372</v>
      </c>
      <c r="C641" s="66"/>
      <c r="D641" s="67"/>
      <c r="E641" s="68"/>
      <c r="F641" s="69"/>
      <c r="G641" s="66"/>
      <c r="H641" s="70"/>
      <c r="I641" s="71"/>
      <c r="J641" s="71"/>
      <c r="K641" s="35"/>
      <c r="L641" s="78">
        <v>641</v>
      </c>
      <c r="M641" s="78"/>
      <c r="N641" s="73"/>
      <c r="O641" s="80" t="s">
        <v>1028</v>
      </c>
      <c r="P641" s="80">
        <v>3</v>
      </c>
      <c r="Q641" s="80">
        <v>3</v>
      </c>
    </row>
    <row r="642" spans="1:17" ht="15">
      <c r="A642" s="65" t="s">
        <v>371</v>
      </c>
      <c r="B642" s="65" t="s">
        <v>372</v>
      </c>
      <c r="C642" s="66"/>
      <c r="D642" s="67"/>
      <c r="E642" s="68"/>
      <c r="F642" s="69"/>
      <c r="G642" s="66"/>
      <c r="H642" s="70"/>
      <c r="I642" s="71"/>
      <c r="J642" s="71"/>
      <c r="K642" s="35"/>
      <c r="L642" s="78">
        <v>642</v>
      </c>
      <c r="M642" s="78"/>
      <c r="N642" s="73"/>
      <c r="O642" s="80" t="s">
        <v>1029</v>
      </c>
      <c r="P642" s="80">
        <v>3</v>
      </c>
      <c r="Q642" s="80">
        <v>3</v>
      </c>
    </row>
    <row r="643" spans="1:17" ht="15">
      <c r="A643" s="65" t="s">
        <v>209</v>
      </c>
      <c r="B643" s="65" t="s">
        <v>371</v>
      </c>
      <c r="C643" s="66"/>
      <c r="D643" s="67"/>
      <c r="E643" s="68"/>
      <c r="F643" s="69"/>
      <c r="G643" s="66"/>
      <c r="H643" s="70"/>
      <c r="I643" s="71"/>
      <c r="J643" s="71"/>
      <c r="K643" s="35"/>
      <c r="L643" s="78">
        <v>643</v>
      </c>
      <c r="M643" s="78"/>
      <c r="N643" s="73"/>
      <c r="O643" s="80" t="s">
        <v>1030</v>
      </c>
      <c r="P643" s="80">
        <v>3</v>
      </c>
      <c r="Q643" s="80">
        <v>2</v>
      </c>
    </row>
    <row r="644" spans="1:17" ht="15">
      <c r="A644" s="65" t="s">
        <v>371</v>
      </c>
      <c r="B644" s="65" t="s">
        <v>209</v>
      </c>
      <c r="C644" s="66"/>
      <c r="D644" s="67"/>
      <c r="E644" s="68"/>
      <c r="F644" s="69"/>
      <c r="G644" s="66"/>
      <c r="H644" s="70"/>
      <c r="I644" s="71"/>
      <c r="J644" s="71"/>
      <c r="K644" s="35"/>
      <c r="L644" s="78">
        <v>644</v>
      </c>
      <c r="M644" s="78"/>
      <c r="N644" s="73"/>
      <c r="O644" s="80" t="s">
        <v>1031</v>
      </c>
      <c r="P644" s="80">
        <v>3</v>
      </c>
      <c r="Q644" s="80">
        <v>3</v>
      </c>
    </row>
    <row r="645" spans="1:17" ht="15">
      <c r="A645" s="65" t="s">
        <v>289</v>
      </c>
      <c r="B645" s="65" t="s">
        <v>335</v>
      </c>
      <c r="C645" s="66"/>
      <c r="D645" s="67"/>
      <c r="E645" s="68"/>
      <c r="F645" s="69"/>
      <c r="G645" s="66"/>
      <c r="H645" s="70"/>
      <c r="I645" s="71"/>
      <c r="J645" s="71"/>
      <c r="K645" s="35"/>
      <c r="L645" s="78">
        <v>645</v>
      </c>
      <c r="M645" s="78"/>
      <c r="N645" s="73"/>
      <c r="O645" s="80" t="s">
        <v>1032</v>
      </c>
      <c r="P645" s="80">
        <v>3</v>
      </c>
      <c r="Q645" s="80">
        <v>2</v>
      </c>
    </row>
    <row r="646" spans="1:17" ht="15">
      <c r="A646" s="65" t="s">
        <v>335</v>
      </c>
      <c r="B646" s="65" t="s">
        <v>368</v>
      </c>
      <c r="C646" s="66"/>
      <c r="D646" s="67"/>
      <c r="E646" s="68"/>
      <c r="F646" s="69"/>
      <c r="G646" s="66"/>
      <c r="H646" s="70"/>
      <c r="I646" s="71"/>
      <c r="J646" s="71"/>
      <c r="K646" s="35"/>
      <c r="L646" s="78">
        <v>646</v>
      </c>
      <c r="M646" s="78"/>
      <c r="N646" s="73"/>
      <c r="O646" s="80" t="s">
        <v>1033</v>
      </c>
      <c r="P646" s="80">
        <v>3</v>
      </c>
      <c r="Q646" s="80">
        <v>2</v>
      </c>
    </row>
    <row r="647" spans="1:17" ht="15">
      <c r="A647" s="65" t="s">
        <v>335</v>
      </c>
      <c r="B647" s="65" t="s">
        <v>356</v>
      </c>
      <c r="C647" s="66"/>
      <c r="D647" s="67"/>
      <c r="E647" s="68"/>
      <c r="F647" s="69"/>
      <c r="G647" s="66"/>
      <c r="H647" s="70"/>
      <c r="I647" s="71"/>
      <c r="J647" s="71"/>
      <c r="K647" s="35"/>
      <c r="L647" s="78">
        <v>647</v>
      </c>
      <c r="M647" s="78"/>
      <c r="N647" s="73"/>
      <c r="O647" s="80" t="s">
        <v>1034</v>
      </c>
      <c r="P647" s="80">
        <v>3</v>
      </c>
      <c r="Q647" s="80">
        <v>2</v>
      </c>
    </row>
    <row r="648" spans="1:17" ht="15">
      <c r="A648" s="65" t="s">
        <v>335</v>
      </c>
      <c r="B648" s="65" t="s">
        <v>361</v>
      </c>
      <c r="C648" s="66"/>
      <c r="D648" s="67"/>
      <c r="E648" s="68"/>
      <c r="F648" s="69"/>
      <c r="G648" s="66"/>
      <c r="H648" s="70"/>
      <c r="I648" s="71"/>
      <c r="J648" s="71"/>
      <c r="K648" s="35"/>
      <c r="L648" s="78">
        <v>648</v>
      </c>
      <c r="M648" s="78"/>
      <c r="N648" s="73"/>
      <c r="O648" s="80" t="s">
        <v>1035</v>
      </c>
      <c r="P648" s="80">
        <v>3</v>
      </c>
      <c r="Q648" s="80">
        <v>2</v>
      </c>
    </row>
    <row r="649" spans="1:17" ht="15">
      <c r="A649" s="65" t="s">
        <v>335</v>
      </c>
      <c r="B649" s="65" t="s">
        <v>289</v>
      </c>
      <c r="C649" s="66"/>
      <c r="D649" s="67"/>
      <c r="E649" s="68"/>
      <c r="F649" s="69"/>
      <c r="G649" s="66"/>
      <c r="H649" s="70"/>
      <c r="I649" s="71"/>
      <c r="J649" s="71"/>
      <c r="K649" s="35"/>
      <c r="L649" s="78">
        <v>649</v>
      </c>
      <c r="M649" s="78"/>
      <c r="N649" s="73"/>
      <c r="O649" s="80" t="s">
        <v>1036</v>
      </c>
      <c r="P649" s="80">
        <v>3</v>
      </c>
      <c r="Q649" s="80">
        <v>2</v>
      </c>
    </row>
    <row r="650" spans="1:17" ht="15">
      <c r="A650" s="65" t="s">
        <v>335</v>
      </c>
      <c r="B650" s="65" t="s">
        <v>371</v>
      </c>
      <c r="C650" s="66"/>
      <c r="D650" s="67"/>
      <c r="E650" s="68"/>
      <c r="F650" s="69"/>
      <c r="G650" s="66"/>
      <c r="H650" s="70"/>
      <c r="I650" s="71"/>
      <c r="J650" s="71"/>
      <c r="K650" s="35"/>
      <c r="L650" s="78">
        <v>650</v>
      </c>
      <c r="M650" s="78"/>
      <c r="N650" s="73"/>
      <c r="O650" s="80" t="s">
        <v>1037</v>
      </c>
      <c r="P650" s="80">
        <v>3</v>
      </c>
      <c r="Q650" s="80">
        <v>2</v>
      </c>
    </row>
    <row r="651" spans="1:17" ht="15">
      <c r="A651" s="65" t="s">
        <v>335</v>
      </c>
      <c r="B651" s="65" t="s">
        <v>318</v>
      </c>
      <c r="C651" s="66"/>
      <c r="D651" s="67"/>
      <c r="E651" s="68"/>
      <c r="F651" s="69"/>
      <c r="G651" s="66"/>
      <c r="H651" s="70"/>
      <c r="I651" s="71"/>
      <c r="J651" s="71"/>
      <c r="K651" s="35"/>
      <c r="L651" s="78">
        <v>651</v>
      </c>
      <c r="M651" s="78"/>
      <c r="N651" s="73"/>
      <c r="O651" s="80" t="s">
        <v>1038</v>
      </c>
      <c r="P651" s="80">
        <v>6</v>
      </c>
      <c r="Q651" s="80">
        <v>1</v>
      </c>
    </row>
    <row r="652" spans="1:17" ht="15">
      <c r="A652" s="65" t="s">
        <v>318</v>
      </c>
      <c r="B652" s="65" t="s">
        <v>335</v>
      </c>
      <c r="C652" s="66"/>
      <c r="D652" s="67"/>
      <c r="E652" s="68"/>
      <c r="F652" s="69"/>
      <c r="G652" s="66"/>
      <c r="H652" s="70"/>
      <c r="I652" s="71"/>
      <c r="J652" s="71"/>
      <c r="K652" s="35"/>
      <c r="L652" s="78">
        <v>652</v>
      </c>
      <c r="M652" s="78"/>
      <c r="N652" s="73"/>
      <c r="O652" s="80" t="s">
        <v>1039</v>
      </c>
      <c r="P652" s="80">
        <v>6</v>
      </c>
      <c r="Q652" s="80">
        <v>2</v>
      </c>
    </row>
    <row r="653" spans="1:17" ht="15">
      <c r="A653" s="65" t="s">
        <v>356</v>
      </c>
      <c r="B653" s="65" t="s">
        <v>335</v>
      </c>
      <c r="C653" s="66"/>
      <c r="D653" s="67"/>
      <c r="E653" s="68"/>
      <c r="F653" s="69"/>
      <c r="G653" s="66"/>
      <c r="H653" s="70"/>
      <c r="I653" s="71"/>
      <c r="J653" s="71"/>
      <c r="K653" s="35"/>
      <c r="L653" s="78">
        <v>653</v>
      </c>
      <c r="M653" s="78"/>
      <c r="N653" s="73"/>
      <c r="O653" s="80" t="s">
        <v>1040</v>
      </c>
      <c r="P653" s="80">
        <v>3</v>
      </c>
      <c r="Q653" s="80">
        <v>2</v>
      </c>
    </row>
    <row r="654" spans="1:17" ht="15">
      <c r="A654" s="65" t="s">
        <v>368</v>
      </c>
      <c r="B654" s="65" t="s">
        <v>335</v>
      </c>
      <c r="C654" s="66"/>
      <c r="D654" s="67"/>
      <c r="E654" s="68"/>
      <c r="F654" s="69"/>
      <c r="G654" s="66"/>
      <c r="H654" s="70"/>
      <c r="I654" s="71"/>
      <c r="J654" s="71"/>
      <c r="K654" s="35"/>
      <c r="L654" s="78">
        <v>654</v>
      </c>
      <c r="M654" s="78"/>
      <c r="N654" s="73"/>
      <c r="O654" s="80" t="s">
        <v>1041</v>
      </c>
      <c r="P654" s="80">
        <v>3</v>
      </c>
      <c r="Q654" s="80">
        <v>2</v>
      </c>
    </row>
    <row r="655" spans="1:17" ht="15">
      <c r="A655" s="65" t="s">
        <v>361</v>
      </c>
      <c r="B655" s="65" t="s">
        <v>335</v>
      </c>
      <c r="C655" s="66"/>
      <c r="D655" s="67"/>
      <c r="E655" s="68"/>
      <c r="F655" s="69"/>
      <c r="G655" s="66"/>
      <c r="H655" s="70"/>
      <c r="I655" s="71"/>
      <c r="J655" s="71"/>
      <c r="K655" s="35"/>
      <c r="L655" s="78">
        <v>655</v>
      </c>
      <c r="M655" s="78"/>
      <c r="N655" s="73"/>
      <c r="O655" s="80" t="s">
        <v>1042</v>
      </c>
      <c r="P655" s="80">
        <v>3</v>
      </c>
      <c r="Q655" s="80">
        <v>2</v>
      </c>
    </row>
    <row r="656" spans="1:17" ht="15">
      <c r="A656" s="65" t="s">
        <v>371</v>
      </c>
      <c r="B656" s="65" t="s">
        <v>335</v>
      </c>
      <c r="C656" s="66"/>
      <c r="D656" s="67"/>
      <c r="E656" s="68"/>
      <c r="F656" s="69"/>
      <c r="G656" s="66"/>
      <c r="H656" s="70"/>
      <c r="I656" s="71"/>
      <c r="J656" s="71"/>
      <c r="K656" s="35"/>
      <c r="L656" s="78">
        <v>656</v>
      </c>
      <c r="M656" s="78"/>
      <c r="N656" s="73"/>
      <c r="O656" s="80" t="s">
        <v>1043</v>
      </c>
      <c r="P656" s="80">
        <v>3</v>
      </c>
      <c r="Q656" s="80">
        <v>3</v>
      </c>
    </row>
    <row r="657" spans="1:17" ht="15">
      <c r="A657" s="65" t="s">
        <v>271</v>
      </c>
      <c r="B657" s="65" t="s">
        <v>318</v>
      </c>
      <c r="C657" s="66"/>
      <c r="D657" s="67"/>
      <c r="E657" s="68"/>
      <c r="F657" s="69"/>
      <c r="G657" s="66"/>
      <c r="H657" s="70"/>
      <c r="I657" s="71"/>
      <c r="J657" s="71"/>
      <c r="K657" s="35"/>
      <c r="L657" s="78">
        <v>657</v>
      </c>
      <c r="M657" s="78"/>
      <c r="N657" s="73"/>
      <c r="O657" s="80" t="s">
        <v>1044</v>
      </c>
      <c r="P657" s="80">
        <v>3</v>
      </c>
      <c r="Q657" s="80">
        <v>2</v>
      </c>
    </row>
    <row r="658" spans="1:17" ht="15">
      <c r="A658" s="65" t="s">
        <v>289</v>
      </c>
      <c r="B658" s="65" t="s">
        <v>318</v>
      </c>
      <c r="C658" s="66"/>
      <c r="D658" s="67"/>
      <c r="E658" s="68"/>
      <c r="F658" s="69"/>
      <c r="G658" s="66"/>
      <c r="H658" s="70"/>
      <c r="I658" s="71"/>
      <c r="J658" s="71"/>
      <c r="K658" s="35"/>
      <c r="L658" s="78">
        <v>658</v>
      </c>
      <c r="M658" s="78"/>
      <c r="N658" s="73"/>
      <c r="O658" s="80" t="s">
        <v>1045</v>
      </c>
      <c r="P658" s="80">
        <v>3</v>
      </c>
      <c r="Q658" s="80">
        <v>2</v>
      </c>
    </row>
    <row r="659" spans="1:17" ht="15">
      <c r="A659" s="65" t="s">
        <v>318</v>
      </c>
      <c r="B659" s="65" t="s">
        <v>368</v>
      </c>
      <c r="C659" s="66"/>
      <c r="D659" s="67"/>
      <c r="E659" s="68"/>
      <c r="F659" s="69"/>
      <c r="G659" s="66"/>
      <c r="H659" s="70"/>
      <c r="I659" s="71"/>
      <c r="J659" s="71"/>
      <c r="K659" s="35"/>
      <c r="L659" s="78">
        <v>659</v>
      </c>
      <c r="M659" s="78"/>
      <c r="N659" s="73"/>
      <c r="O659" s="80" t="s">
        <v>1046</v>
      </c>
      <c r="P659" s="80">
        <v>3</v>
      </c>
      <c r="Q659" s="80">
        <v>3</v>
      </c>
    </row>
    <row r="660" spans="1:17" ht="15">
      <c r="A660" s="65" t="s">
        <v>318</v>
      </c>
      <c r="B660" s="65" t="s">
        <v>356</v>
      </c>
      <c r="C660" s="66"/>
      <c r="D660" s="67"/>
      <c r="E660" s="68"/>
      <c r="F660" s="69"/>
      <c r="G660" s="66"/>
      <c r="H660" s="70"/>
      <c r="I660" s="71"/>
      <c r="J660" s="71"/>
      <c r="K660" s="35"/>
      <c r="L660" s="78">
        <v>660</v>
      </c>
      <c r="M660" s="78"/>
      <c r="N660" s="73"/>
      <c r="O660" s="80" t="s">
        <v>1047</v>
      </c>
      <c r="P660" s="80">
        <v>3</v>
      </c>
      <c r="Q660" s="80">
        <v>3</v>
      </c>
    </row>
    <row r="661" spans="1:17" ht="15">
      <c r="A661" s="65" t="s">
        <v>318</v>
      </c>
      <c r="B661" s="65" t="s">
        <v>271</v>
      </c>
      <c r="C661" s="66"/>
      <c r="D661" s="67"/>
      <c r="E661" s="68"/>
      <c r="F661" s="69"/>
      <c r="G661" s="66"/>
      <c r="H661" s="70"/>
      <c r="I661" s="71"/>
      <c r="J661" s="71"/>
      <c r="K661" s="35"/>
      <c r="L661" s="78">
        <v>661</v>
      </c>
      <c r="M661" s="78"/>
      <c r="N661" s="73"/>
      <c r="O661" s="80" t="s">
        <v>1048</v>
      </c>
      <c r="P661" s="80">
        <v>3</v>
      </c>
      <c r="Q661" s="80">
        <v>3</v>
      </c>
    </row>
    <row r="662" spans="1:17" ht="15">
      <c r="A662" s="65" t="s">
        <v>318</v>
      </c>
      <c r="B662" s="65" t="s">
        <v>361</v>
      </c>
      <c r="C662" s="66"/>
      <c r="D662" s="67"/>
      <c r="E662" s="68"/>
      <c r="F662" s="69"/>
      <c r="G662" s="66"/>
      <c r="H662" s="70"/>
      <c r="I662" s="71"/>
      <c r="J662" s="71"/>
      <c r="K662" s="35"/>
      <c r="L662" s="78">
        <v>662</v>
      </c>
      <c r="M662" s="78"/>
      <c r="N662" s="73"/>
      <c r="O662" s="80" t="s">
        <v>1049</v>
      </c>
      <c r="P662" s="80">
        <v>3</v>
      </c>
      <c r="Q662" s="80">
        <v>3</v>
      </c>
    </row>
    <row r="663" spans="1:17" ht="15">
      <c r="A663" s="65" t="s">
        <v>318</v>
      </c>
      <c r="B663" s="65" t="s">
        <v>289</v>
      </c>
      <c r="C663" s="66"/>
      <c r="D663" s="67"/>
      <c r="E663" s="68"/>
      <c r="F663" s="69"/>
      <c r="G663" s="66"/>
      <c r="H663" s="70"/>
      <c r="I663" s="71"/>
      <c r="J663" s="71"/>
      <c r="K663" s="35"/>
      <c r="L663" s="78">
        <v>663</v>
      </c>
      <c r="M663" s="78"/>
      <c r="N663" s="73"/>
      <c r="O663" s="80" t="s">
        <v>1050</v>
      </c>
      <c r="P663" s="80">
        <v>3</v>
      </c>
      <c r="Q663" s="80">
        <v>3</v>
      </c>
    </row>
    <row r="664" spans="1:17" ht="15">
      <c r="A664" s="65" t="s">
        <v>318</v>
      </c>
      <c r="B664" s="65" t="s">
        <v>371</v>
      </c>
      <c r="C664" s="66"/>
      <c r="D664" s="67"/>
      <c r="E664" s="68"/>
      <c r="F664" s="69"/>
      <c r="G664" s="66"/>
      <c r="H664" s="70"/>
      <c r="I664" s="71"/>
      <c r="J664" s="71"/>
      <c r="K664" s="35"/>
      <c r="L664" s="78">
        <v>664</v>
      </c>
      <c r="M664" s="78"/>
      <c r="N664" s="73"/>
      <c r="O664" s="80" t="s">
        <v>1051</v>
      </c>
      <c r="P664" s="80">
        <v>3</v>
      </c>
      <c r="Q664" s="80">
        <v>3</v>
      </c>
    </row>
    <row r="665" spans="1:17" ht="15">
      <c r="A665" s="65" t="s">
        <v>356</v>
      </c>
      <c r="B665" s="65" t="s">
        <v>318</v>
      </c>
      <c r="C665" s="66"/>
      <c r="D665" s="67"/>
      <c r="E665" s="68"/>
      <c r="F665" s="69"/>
      <c r="G665" s="66"/>
      <c r="H665" s="70"/>
      <c r="I665" s="71"/>
      <c r="J665" s="71"/>
      <c r="K665" s="35"/>
      <c r="L665" s="78">
        <v>665</v>
      </c>
      <c r="M665" s="78"/>
      <c r="N665" s="73"/>
      <c r="O665" s="80" t="s">
        <v>1052</v>
      </c>
      <c r="P665" s="80">
        <v>3</v>
      </c>
      <c r="Q665" s="80">
        <v>2</v>
      </c>
    </row>
    <row r="666" spans="1:17" ht="15">
      <c r="A666" s="65" t="s">
        <v>368</v>
      </c>
      <c r="B666" s="65" t="s">
        <v>318</v>
      </c>
      <c r="C666" s="66"/>
      <c r="D666" s="67"/>
      <c r="E666" s="68"/>
      <c r="F666" s="69"/>
      <c r="G666" s="66"/>
      <c r="H666" s="70"/>
      <c r="I666" s="71"/>
      <c r="J666" s="71"/>
      <c r="K666" s="35"/>
      <c r="L666" s="78">
        <v>666</v>
      </c>
      <c r="M666" s="78"/>
      <c r="N666" s="73"/>
      <c r="O666" s="80" t="s">
        <v>1053</v>
      </c>
      <c r="P666" s="80">
        <v>3</v>
      </c>
      <c r="Q666" s="80">
        <v>2</v>
      </c>
    </row>
    <row r="667" spans="1:17" ht="15">
      <c r="A667" s="65" t="s">
        <v>361</v>
      </c>
      <c r="B667" s="65" t="s">
        <v>318</v>
      </c>
      <c r="C667" s="66"/>
      <c r="D667" s="67"/>
      <c r="E667" s="68"/>
      <c r="F667" s="69"/>
      <c r="G667" s="66"/>
      <c r="H667" s="70"/>
      <c r="I667" s="71"/>
      <c r="J667" s="71"/>
      <c r="K667" s="35"/>
      <c r="L667" s="78">
        <v>667</v>
      </c>
      <c r="M667" s="78"/>
      <c r="N667" s="73"/>
      <c r="O667" s="80" t="s">
        <v>1054</v>
      </c>
      <c r="P667" s="80">
        <v>3</v>
      </c>
      <c r="Q667" s="80">
        <v>2</v>
      </c>
    </row>
    <row r="668" spans="1:17" ht="15">
      <c r="A668" s="65" t="s">
        <v>371</v>
      </c>
      <c r="B668" s="65" t="s">
        <v>318</v>
      </c>
      <c r="C668" s="66"/>
      <c r="D668" s="67"/>
      <c r="E668" s="68"/>
      <c r="F668" s="69"/>
      <c r="G668" s="66"/>
      <c r="H668" s="70"/>
      <c r="I668" s="71"/>
      <c r="J668" s="71"/>
      <c r="K668" s="35"/>
      <c r="L668" s="78">
        <v>668</v>
      </c>
      <c r="M668" s="78"/>
      <c r="N668" s="73"/>
      <c r="O668" s="80" t="s">
        <v>1055</v>
      </c>
      <c r="P668" s="80">
        <v>3</v>
      </c>
      <c r="Q668" s="80">
        <v>3</v>
      </c>
    </row>
    <row r="669" spans="1:17" ht="15">
      <c r="A669" s="65" t="s">
        <v>289</v>
      </c>
      <c r="B669" s="65" t="s">
        <v>368</v>
      </c>
      <c r="C669" s="66"/>
      <c r="D669" s="67"/>
      <c r="E669" s="68"/>
      <c r="F669" s="69"/>
      <c r="G669" s="66"/>
      <c r="H669" s="70"/>
      <c r="I669" s="71"/>
      <c r="J669" s="71"/>
      <c r="K669" s="35"/>
      <c r="L669" s="78">
        <v>669</v>
      </c>
      <c r="M669" s="78"/>
      <c r="N669" s="73"/>
      <c r="O669" s="80" t="s">
        <v>1056</v>
      </c>
      <c r="P669" s="80">
        <v>3</v>
      </c>
      <c r="Q669" s="80">
        <v>2</v>
      </c>
    </row>
    <row r="670" spans="1:17" ht="15">
      <c r="A670" s="65" t="s">
        <v>356</v>
      </c>
      <c r="B670" s="65" t="s">
        <v>368</v>
      </c>
      <c r="C670" s="66"/>
      <c r="D670" s="67"/>
      <c r="E670" s="68"/>
      <c r="F670" s="69"/>
      <c r="G670" s="66"/>
      <c r="H670" s="70"/>
      <c r="I670" s="71"/>
      <c r="J670" s="71"/>
      <c r="K670" s="35"/>
      <c r="L670" s="78">
        <v>670</v>
      </c>
      <c r="M670" s="78"/>
      <c r="N670" s="73"/>
      <c r="O670" s="80" t="s">
        <v>1057</v>
      </c>
      <c r="P670" s="80">
        <v>6</v>
      </c>
      <c r="Q670" s="80">
        <v>1</v>
      </c>
    </row>
    <row r="671" spans="1:17" ht="15">
      <c r="A671" s="65" t="s">
        <v>368</v>
      </c>
      <c r="B671" s="65" t="s">
        <v>359</v>
      </c>
      <c r="C671" s="66"/>
      <c r="D671" s="67"/>
      <c r="E671" s="68"/>
      <c r="F671" s="69"/>
      <c r="G671" s="66"/>
      <c r="H671" s="70"/>
      <c r="I671" s="71"/>
      <c r="J671" s="71"/>
      <c r="K671" s="35"/>
      <c r="L671" s="78">
        <v>671</v>
      </c>
      <c r="M671" s="78"/>
      <c r="N671" s="73"/>
      <c r="O671" s="80" t="s">
        <v>1058</v>
      </c>
      <c r="P671" s="80">
        <v>3</v>
      </c>
      <c r="Q671" s="80">
        <v>2</v>
      </c>
    </row>
    <row r="672" spans="1:17" ht="15">
      <c r="A672" s="65" t="s">
        <v>368</v>
      </c>
      <c r="B672" s="65" t="s">
        <v>289</v>
      </c>
      <c r="C672" s="66"/>
      <c r="D672" s="67"/>
      <c r="E672" s="68"/>
      <c r="F672" s="69"/>
      <c r="G672" s="66"/>
      <c r="H672" s="70"/>
      <c r="I672" s="71"/>
      <c r="J672" s="71"/>
      <c r="K672" s="35"/>
      <c r="L672" s="78">
        <v>672</v>
      </c>
      <c r="M672" s="78"/>
      <c r="N672" s="73"/>
      <c r="O672" s="80" t="s">
        <v>1059</v>
      </c>
      <c r="P672" s="80">
        <v>3</v>
      </c>
      <c r="Q672" s="80">
        <v>2</v>
      </c>
    </row>
    <row r="673" spans="1:17" ht="15">
      <c r="A673" s="65" t="s">
        <v>368</v>
      </c>
      <c r="B673" s="65" t="s">
        <v>356</v>
      </c>
      <c r="C673" s="66"/>
      <c r="D673" s="67"/>
      <c r="E673" s="68"/>
      <c r="F673" s="69"/>
      <c r="G673" s="66"/>
      <c r="H673" s="70"/>
      <c r="I673" s="71"/>
      <c r="J673" s="71"/>
      <c r="K673" s="35"/>
      <c r="L673" s="78">
        <v>673</v>
      </c>
      <c r="M673" s="78"/>
      <c r="N673" s="73"/>
      <c r="O673" s="80" t="s">
        <v>1060</v>
      </c>
      <c r="P673" s="80">
        <v>6</v>
      </c>
      <c r="Q673" s="80">
        <v>1</v>
      </c>
    </row>
    <row r="674" spans="1:17" ht="15">
      <c r="A674" s="65" t="s">
        <v>368</v>
      </c>
      <c r="B674" s="65" t="s">
        <v>361</v>
      </c>
      <c r="C674" s="66"/>
      <c r="D674" s="67"/>
      <c r="E674" s="68"/>
      <c r="F674" s="69"/>
      <c r="G674" s="66"/>
      <c r="H674" s="70"/>
      <c r="I674" s="71"/>
      <c r="J674" s="71"/>
      <c r="K674" s="35"/>
      <c r="L674" s="78">
        <v>674</v>
      </c>
      <c r="M674" s="78"/>
      <c r="N674" s="73"/>
      <c r="O674" s="80" t="s">
        <v>1061</v>
      </c>
      <c r="P674" s="80">
        <v>6</v>
      </c>
      <c r="Q674" s="80">
        <v>1</v>
      </c>
    </row>
    <row r="675" spans="1:17" ht="15">
      <c r="A675" s="65" t="s">
        <v>368</v>
      </c>
      <c r="B675" s="65" t="s">
        <v>369</v>
      </c>
      <c r="C675" s="66"/>
      <c r="D675" s="67"/>
      <c r="E675" s="68"/>
      <c r="F675" s="69"/>
      <c r="G675" s="66"/>
      <c r="H675" s="70"/>
      <c r="I675" s="71"/>
      <c r="J675" s="71"/>
      <c r="K675" s="35"/>
      <c r="L675" s="78">
        <v>675</v>
      </c>
      <c r="M675" s="78"/>
      <c r="N675" s="73"/>
      <c r="O675" s="80" t="s">
        <v>1062</v>
      </c>
      <c r="P675" s="80">
        <v>6</v>
      </c>
      <c r="Q675" s="80">
        <v>1</v>
      </c>
    </row>
    <row r="676" spans="1:17" ht="15">
      <c r="A676" s="65" t="s">
        <v>368</v>
      </c>
      <c r="B676" s="65" t="s">
        <v>371</v>
      </c>
      <c r="C676" s="66"/>
      <c r="D676" s="67"/>
      <c r="E676" s="68"/>
      <c r="F676" s="69"/>
      <c r="G676" s="66"/>
      <c r="H676" s="70"/>
      <c r="I676" s="71"/>
      <c r="J676" s="71"/>
      <c r="K676" s="35"/>
      <c r="L676" s="78">
        <v>676</v>
      </c>
      <c r="M676" s="78"/>
      <c r="N676" s="73"/>
      <c r="O676" s="80" t="s">
        <v>1063</v>
      </c>
      <c r="P676" s="80">
        <v>6</v>
      </c>
      <c r="Q676" s="80">
        <v>1</v>
      </c>
    </row>
    <row r="677" spans="1:17" ht="15">
      <c r="A677" s="65" t="s">
        <v>359</v>
      </c>
      <c r="B677" s="65" t="s">
        <v>368</v>
      </c>
      <c r="C677" s="66"/>
      <c r="D677" s="67"/>
      <c r="E677" s="68"/>
      <c r="F677" s="69"/>
      <c r="G677" s="66"/>
      <c r="H677" s="70"/>
      <c r="I677" s="71"/>
      <c r="J677" s="71"/>
      <c r="K677" s="35"/>
      <c r="L677" s="78">
        <v>677</v>
      </c>
      <c r="M677" s="78"/>
      <c r="N677" s="73"/>
      <c r="O677" s="80" t="s">
        <v>1064</v>
      </c>
      <c r="P677" s="80">
        <v>3</v>
      </c>
      <c r="Q677" s="80">
        <v>2</v>
      </c>
    </row>
    <row r="678" spans="1:17" ht="15">
      <c r="A678" s="65" t="s">
        <v>361</v>
      </c>
      <c r="B678" s="65" t="s">
        <v>368</v>
      </c>
      <c r="C678" s="66"/>
      <c r="D678" s="67"/>
      <c r="E678" s="68"/>
      <c r="F678" s="69"/>
      <c r="G678" s="66"/>
      <c r="H678" s="70"/>
      <c r="I678" s="71"/>
      <c r="J678" s="71"/>
      <c r="K678" s="35"/>
      <c r="L678" s="78">
        <v>678</v>
      </c>
      <c r="M678" s="78"/>
      <c r="N678" s="73"/>
      <c r="O678" s="80" t="s">
        <v>1065</v>
      </c>
      <c r="P678" s="80">
        <v>6</v>
      </c>
      <c r="Q678" s="80">
        <v>1</v>
      </c>
    </row>
    <row r="679" spans="1:17" ht="15">
      <c r="A679" s="65" t="s">
        <v>369</v>
      </c>
      <c r="B679" s="65" t="s">
        <v>368</v>
      </c>
      <c r="C679" s="66"/>
      <c r="D679" s="67"/>
      <c r="E679" s="68"/>
      <c r="F679" s="69"/>
      <c r="G679" s="66"/>
      <c r="H679" s="70"/>
      <c r="I679" s="71"/>
      <c r="J679" s="71"/>
      <c r="K679" s="35"/>
      <c r="L679" s="78">
        <v>679</v>
      </c>
      <c r="M679" s="78"/>
      <c r="N679" s="73"/>
      <c r="O679" s="80" t="s">
        <v>1066</v>
      </c>
      <c r="P679" s="80">
        <v>6</v>
      </c>
      <c r="Q679" s="80">
        <v>2</v>
      </c>
    </row>
    <row r="680" spans="1:17" ht="15">
      <c r="A680" s="65" t="s">
        <v>371</v>
      </c>
      <c r="B680" s="65" t="s">
        <v>368</v>
      </c>
      <c r="C680" s="66"/>
      <c r="D680" s="67"/>
      <c r="E680" s="68"/>
      <c r="F680" s="69"/>
      <c r="G680" s="66"/>
      <c r="H680" s="70"/>
      <c r="I680" s="71"/>
      <c r="J680" s="71"/>
      <c r="K680" s="35"/>
      <c r="L680" s="78">
        <v>680</v>
      </c>
      <c r="M680" s="78"/>
      <c r="N680" s="73"/>
      <c r="O680" s="80" t="s">
        <v>1067</v>
      </c>
      <c r="P680" s="80">
        <v>6</v>
      </c>
      <c r="Q680" s="80">
        <v>2</v>
      </c>
    </row>
    <row r="681" spans="1:17" ht="15">
      <c r="A681" s="65" t="s">
        <v>289</v>
      </c>
      <c r="B681" s="65" t="s">
        <v>356</v>
      </c>
      <c r="C681" s="66"/>
      <c r="D681" s="67"/>
      <c r="E681" s="68"/>
      <c r="F681" s="69"/>
      <c r="G681" s="66"/>
      <c r="H681" s="70"/>
      <c r="I681" s="71"/>
      <c r="J681" s="71"/>
      <c r="K681" s="35"/>
      <c r="L681" s="78">
        <v>681</v>
      </c>
      <c r="M681" s="78"/>
      <c r="N681" s="73"/>
      <c r="O681" s="80" t="s">
        <v>1068</v>
      </c>
      <c r="P681" s="80">
        <v>3</v>
      </c>
      <c r="Q681" s="80">
        <v>2</v>
      </c>
    </row>
    <row r="682" spans="1:17" ht="15">
      <c r="A682" s="65" t="s">
        <v>356</v>
      </c>
      <c r="B682" s="65" t="s">
        <v>359</v>
      </c>
      <c r="C682" s="66"/>
      <c r="D682" s="67"/>
      <c r="E682" s="68"/>
      <c r="F682" s="69"/>
      <c r="G682" s="66"/>
      <c r="H682" s="70"/>
      <c r="I682" s="71"/>
      <c r="J682" s="71"/>
      <c r="K682" s="35"/>
      <c r="L682" s="78">
        <v>682</v>
      </c>
      <c r="M682" s="78"/>
      <c r="N682" s="73"/>
      <c r="O682" s="80" t="s">
        <v>1069</v>
      </c>
      <c r="P682" s="80">
        <v>3</v>
      </c>
      <c r="Q682" s="80">
        <v>2</v>
      </c>
    </row>
    <row r="683" spans="1:17" ht="15">
      <c r="A683" s="65" t="s">
        <v>356</v>
      </c>
      <c r="B683" s="65" t="s">
        <v>289</v>
      </c>
      <c r="C683" s="66"/>
      <c r="D683" s="67"/>
      <c r="E683" s="68"/>
      <c r="F683" s="69"/>
      <c r="G683" s="66"/>
      <c r="H683" s="70"/>
      <c r="I683" s="71"/>
      <c r="J683" s="71"/>
      <c r="K683" s="35"/>
      <c r="L683" s="78">
        <v>683</v>
      </c>
      <c r="M683" s="78"/>
      <c r="N683" s="73"/>
      <c r="O683" s="80" t="s">
        <v>1070</v>
      </c>
      <c r="P683" s="80">
        <v>3</v>
      </c>
      <c r="Q683" s="80">
        <v>2</v>
      </c>
    </row>
    <row r="684" spans="1:17" ht="15">
      <c r="A684" s="65" t="s">
        <v>356</v>
      </c>
      <c r="B684" s="65" t="s">
        <v>369</v>
      </c>
      <c r="C684" s="66"/>
      <c r="D684" s="67"/>
      <c r="E684" s="68"/>
      <c r="F684" s="69"/>
      <c r="G684" s="66"/>
      <c r="H684" s="70"/>
      <c r="I684" s="71"/>
      <c r="J684" s="71"/>
      <c r="K684" s="35"/>
      <c r="L684" s="78">
        <v>684</v>
      </c>
      <c r="M684" s="78"/>
      <c r="N684" s="73"/>
      <c r="O684" s="80" t="s">
        <v>1071</v>
      </c>
      <c r="P684" s="80">
        <v>3</v>
      </c>
      <c r="Q684" s="80">
        <v>2</v>
      </c>
    </row>
    <row r="685" spans="1:17" ht="15">
      <c r="A685" s="65" t="s">
        <v>356</v>
      </c>
      <c r="B685" s="65" t="s">
        <v>361</v>
      </c>
      <c r="C685" s="66"/>
      <c r="D685" s="67"/>
      <c r="E685" s="68"/>
      <c r="F685" s="69"/>
      <c r="G685" s="66"/>
      <c r="H685" s="70"/>
      <c r="I685" s="71"/>
      <c r="J685" s="71"/>
      <c r="K685" s="35"/>
      <c r="L685" s="78">
        <v>685</v>
      </c>
      <c r="M685" s="78"/>
      <c r="N685" s="73"/>
      <c r="O685" s="80" t="s">
        <v>1072</v>
      </c>
      <c r="P685" s="80">
        <v>6</v>
      </c>
      <c r="Q685" s="80">
        <v>1</v>
      </c>
    </row>
    <row r="686" spans="1:17" ht="15">
      <c r="A686" s="65" t="s">
        <v>356</v>
      </c>
      <c r="B686" s="65" t="s">
        <v>371</v>
      </c>
      <c r="C686" s="66"/>
      <c r="D686" s="67"/>
      <c r="E686" s="68"/>
      <c r="F686" s="69"/>
      <c r="G686" s="66"/>
      <c r="H686" s="70"/>
      <c r="I686" s="71"/>
      <c r="J686" s="71"/>
      <c r="K686" s="35"/>
      <c r="L686" s="78">
        <v>686</v>
      </c>
      <c r="M686" s="78"/>
      <c r="N686" s="73"/>
      <c r="O686" s="80" t="s">
        <v>1073</v>
      </c>
      <c r="P686" s="80">
        <v>6</v>
      </c>
      <c r="Q686" s="80">
        <v>1</v>
      </c>
    </row>
    <row r="687" spans="1:17" ht="15">
      <c r="A687" s="65" t="s">
        <v>359</v>
      </c>
      <c r="B687" s="65" t="s">
        <v>356</v>
      </c>
      <c r="C687" s="66"/>
      <c r="D687" s="67"/>
      <c r="E687" s="68"/>
      <c r="F687" s="69"/>
      <c r="G687" s="66"/>
      <c r="H687" s="70"/>
      <c r="I687" s="71"/>
      <c r="J687" s="71"/>
      <c r="K687" s="35"/>
      <c r="L687" s="78">
        <v>687</v>
      </c>
      <c r="M687" s="78"/>
      <c r="N687" s="73"/>
      <c r="O687" s="80" t="s">
        <v>1074</v>
      </c>
      <c r="P687" s="80">
        <v>3</v>
      </c>
      <c r="Q687" s="80">
        <v>2</v>
      </c>
    </row>
    <row r="688" spans="1:17" ht="15">
      <c r="A688" s="65" t="s">
        <v>361</v>
      </c>
      <c r="B688" s="65" t="s">
        <v>356</v>
      </c>
      <c r="C688" s="66"/>
      <c r="D688" s="67"/>
      <c r="E688" s="68"/>
      <c r="F688" s="69"/>
      <c r="G688" s="66"/>
      <c r="H688" s="70"/>
      <c r="I688" s="71"/>
      <c r="J688" s="71"/>
      <c r="K688" s="35"/>
      <c r="L688" s="78">
        <v>688</v>
      </c>
      <c r="M688" s="78"/>
      <c r="N688" s="73"/>
      <c r="O688" s="80" t="s">
        <v>1075</v>
      </c>
      <c r="P688" s="80">
        <v>6</v>
      </c>
      <c r="Q688" s="80">
        <v>1</v>
      </c>
    </row>
    <row r="689" spans="1:17" ht="15">
      <c r="A689" s="65" t="s">
        <v>369</v>
      </c>
      <c r="B689" s="65" t="s">
        <v>356</v>
      </c>
      <c r="C689" s="66"/>
      <c r="D689" s="67"/>
      <c r="E689" s="68"/>
      <c r="F689" s="69"/>
      <c r="G689" s="66"/>
      <c r="H689" s="70"/>
      <c r="I689" s="71"/>
      <c r="J689" s="71"/>
      <c r="K689" s="35"/>
      <c r="L689" s="78">
        <v>689</v>
      </c>
      <c r="M689" s="78"/>
      <c r="N689" s="73"/>
      <c r="O689" s="80" t="s">
        <v>1076</v>
      </c>
      <c r="P689" s="80">
        <v>3</v>
      </c>
      <c r="Q689" s="80">
        <v>3</v>
      </c>
    </row>
    <row r="690" spans="1:17" ht="15">
      <c r="A690" s="65" t="s">
        <v>371</v>
      </c>
      <c r="B690" s="65" t="s">
        <v>356</v>
      </c>
      <c r="C690" s="66"/>
      <c r="D690" s="67"/>
      <c r="E690" s="68"/>
      <c r="F690" s="69"/>
      <c r="G690" s="66"/>
      <c r="H690" s="70"/>
      <c r="I690" s="71"/>
      <c r="J690" s="71"/>
      <c r="K690" s="35"/>
      <c r="L690" s="78">
        <v>690</v>
      </c>
      <c r="M690" s="78"/>
      <c r="N690" s="73"/>
      <c r="O690" s="80" t="s">
        <v>1077</v>
      </c>
      <c r="P690" s="80">
        <v>6</v>
      </c>
      <c r="Q690" s="80">
        <v>2</v>
      </c>
    </row>
    <row r="691" spans="1:17" ht="15">
      <c r="A691" s="65" t="s">
        <v>289</v>
      </c>
      <c r="B691" s="65" t="s">
        <v>361</v>
      </c>
      <c r="C691" s="66"/>
      <c r="D691" s="67"/>
      <c r="E691" s="68"/>
      <c r="F691" s="69"/>
      <c r="G691" s="66"/>
      <c r="H691" s="70"/>
      <c r="I691" s="71"/>
      <c r="J691" s="71"/>
      <c r="K691" s="35"/>
      <c r="L691" s="78">
        <v>691</v>
      </c>
      <c r="M691" s="78"/>
      <c r="N691" s="73"/>
      <c r="O691" s="80" t="s">
        <v>1078</v>
      </c>
      <c r="P691" s="80">
        <v>3</v>
      </c>
      <c r="Q691" s="80">
        <v>2</v>
      </c>
    </row>
    <row r="692" spans="1:17" ht="15">
      <c r="A692" s="65" t="s">
        <v>359</v>
      </c>
      <c r="B692" s="65" t="s">
        <v>361</v>
      </c>
      <c r="C692" s="66"/>
      <c r="D692" s="67"/>
      <c r="E692" s="68"/>
      <c r="F692" s="69"/>
      <c r="G692" s="66"/>
      <c r="H692" s="70"/>
      <c r="I692" s="71"/>
      <c r="J692" s="71"/>
      <c r="K692" s="35"/>
      <c r="L692" s="78">
        <v>692</v>
      </c>
      <c r="M692" s="78"/>
      <c r="N692" s="73"/>
      <c r="O692" s="80" t="s">
        <v>1079</v>
      </c>
      <c r="P692" s="80">
        <v>3</v>
      </c>
      <c r="Q692" s="80">
        <v>2</v>
      </c>
    </row>
    <row r="693" spans="1:17" ht="15">
      <c r="A693" s="65" t="s">
        <v>361</v>
      </c>
      <c r="B693" s="65" t="s">
        <v>359</v>
      </c>
      <c r="C693" s="66"/>
      <c r="D693" s="67"/>
      <c r="E693" s="68"/>
      <c r="F693" s="69"/>
      <c r="G693" s="66"/>
      <c r="H693" s="70"/>
      <c r="I693" s="71"/>
      <c r="J693" s="71"/>
      <c r="K693" s="35"/>
      <c r="L693" s="78">
        <v>693</v>
      </c>
      <c r="M693" s="78"/>
      <c r="N693" s="73"/>
      <c r="O693" s="80" t="s">
        <v>1080</v>
      </c>
      <c r="P693" s="80">
        <v>3</v>
      </c>
      <c r="Q693" s="80">
        <v>2</v>
      </c>
    </row>
    <row r="694" spans="1:17" ht="15">
      <c r="A694" s="65" t="s">
        <v>361</v>
      </c>
      <c r="B694" s="65" t="s">
        <v>289</v>
      </c>
      <c r="C694" s="66"/>
      <c r="D694" s="67"/>
      <c r="E694" s="68"/>
      <c r="F694" s="69"/>
      <c r="G694" s="66"/>
      <c r="H694" s="70"/>
      <c r="I694" s="71"/>
      <c r="J694" s="71"/>
      <c r="K694" s="35"/>
      <c r="L694" s="78">
        <v>694</v>
      </c>
      <c r="M694" s="78"/>
      <c r="N694" s="73"/>
      <c r="O694" s="80" t="s">
        <v>1081</v>
      </c>
      <c r="P694" s="80">
        <v>3</v>
      </c>
      <c r="Q694" s="80">
        <v>2</v>
      </c>
    </row>
    <row r="695" spans="1:17" ht="15">
      <c r="A695" s="65" t="s">
        <v>361</v>
      </c>
      <c r="B695" s="65" t="s">
        <v>369</v>
      </c>
      <c r="C695" s="66"/>
      <c r="D695" s="67"/>
      <c r="E695" s="68"/>
      <c r="F695" s="69"/>
      <c r="G695" s="66"/>
      <c r="H695" s="70"/>
      <c r="I695" s="71"/>
      <c r="J695" s="71"/>
      <c r="K695" s="35"/>
      <c r="L695" s="78">
        <v>695</v>
      </c>
      <c r="M695" s="78"/>
      <c r="N695" s="73"/>
      <c r="O695" s="80" t="s">
        <v>1082</v>
      </c>
      <c r="P695" s="80">
        <v>3</v>
      </c>
      <c r="Q695" s="80">
        <v>2</v>
      </c>
    </row>
    <row r="696" spans="1:17" ht="15">
      <c r="A696" s="65" t="s">
        <v>361</v>
      </c>
      <c r="B696" s="65" t="s">
        <v>371</v>
      </c>
      <c r="C696" s="66"/>
      <c r="D696" s="67"/>
      <c r="E696" s="68"/>
      <c r="F696" s="69"/>
      <c r="G696" s="66"/>
      <c r="H696" s="70"/>
      <c r="I696" s="71"/>
      <c r="J696" s="71"/>
      <c r="K696" s="35"/>
      <c r="L696" s="78">
        <v>696</v>
      </c>
      <c r="M696" s="78"/>
      <c r="N696" s="73"/>
      <c r="O696" s="80" t="s">
        <v>1083</v>
      </c>
      <c r="P696" s="80">
        <v>6</v>
      </c>
      <c r="Q696" s="80">
        <v>1</v>
      </c>
    </row>
    <row r="697" spans="1:17" ht="15">
      <c r="A697" s="65" t="s">
        <v>369</v>
      </c>
      <c r="B697" s="65" t="s">
        <v>361</v>
      </c>
      <c r="C697" s="66"/>
      <c r="D697" s="67"/>
      <c r="E697" s="68"/>
      <c r="F697" s="69"/>
      <c r="G697" s="66"/>
      <c r="H697" s="70"/>
      <c r="I697" s="71"/>
      <c r="J697" s="71"/>
      <c r="K697" s="35"/>
      <c r="L697" s="78">
        <v>697</v>
      </c>
      <c r="M697" s="78"/>
      <c r="N697" s="73"/>
      <c r="O697" s="80" t="s">
        <v>1084</v>
      </c>
      <c r="P697" s="80">
        <v>3</v>
      </c>
      <c r="Q697" s="80">
        <v>3</v>
      </c>
    </row>
    <row r="698" spans="1:17" ht="15">
      <c r="A698" s="65" t="s">
        <v>371</v>
      </c>
      <c r="B698" s="65" t="s">
        <v>361</v>
      </c>
      <c r="C698" s="66"/>
      <c r="D698" s="67"/>
      <c r="E698" s="68"/>
      <c r="F698" s="69"/>
      <c r="G698" s="66"/>
      <c r="H698" s="70"/>
      <c r="I698" s="71"/>
      <c r="J698" s="71"/>
      <c r="K698" s="35"/>
      <c r="L698" s="78">
        <v>698</v>
      </c>
      <c r="M698" s="78"/>
      <c r="N698" s="73"/>
      <c r="O698" s="80" t="s">
        <v>1085</v>
      </c>
      <c r="P698" s="80">
        <v>6</v>
      </c>
      <c r="Q698" s="80">
        <v>2</v>
      </c>
    </row>
    <row r="699" spans="1:17" ht="15">
      <c r="A699" s="65" t="s">
        <v>289</v>
      </c>
      <c r="B699" s="65" t="s">
        <v>369</v>
      </c>
      <c r="C699" s="66"/>
      <c r="D699" s="67"/>
      <c r="E699" s="68"/>
      <c r="F699" s="69"/>
      <c r="G699" s="66"/>
      <c r="H699" s="70"/>
      <c r="I699" s="71"/>
      <c r="J699" s="71"/>
      <c r="K699" s="35"/>
      <c r="L699" s="78">
        <v>699</v>
      </c>
      <c r="M699" s="78"/>
      <c r="N699" s="73"/>
      <c r="O699" s="80" t="s">
        <v>1086</v>
      </c>
      <c r="P699" s="80">
        <v>6</v>
      </c>
      <c r="Q699" s="80">
        <v>1</v>
      </c>
    </row>
    <row r="700" spans="1:17" ht="15">
      <c r="A700" s="65" t="s">
        <v>289</v>
      </c>
      <c r="B700" s="65" t="s">
        <v>371</v>
      </c>
      <c r="C700" s="66"/>
      <c r="D700" s="67"/>
      <c r="E700" s="68"/>
      <c r="F700" s="69"/>
      <c r="G700" s="66"/>
      <c r="H700" s="70"/>
      <c r="I700" s="71"/>
      <c r="J700" s="71"/>
      <c r="K700" s="35"/>
      <c r="L700" s="78">
        <v>700</v>
      </c>
      <c r="M700" s="78"/>
      <c r="N700" s="73"/>
      <c r="O700" s="80" t="s">
        <v>1087</v>
      </c>
      <c r="P700" s="80">
        <v>6</v>
      </c>
      <c r="Q700" s="80">
        <v>1</v>
      </c>
    </row>
    <row r="701" spans="1:17" ht="15">
      <c r="A701" s="65" t="s">
        <v>369</v>
      </c>
      <c r="B701" s="65" t="s">
        <v>289</v>
      </c>
      <c r="C701" s="66"/>
      <c r="D701" s="67"/>
      <c r="E701" s="68"/>
      <c r="F701" s="69"/>
      <c r="G701" s="66"/>
      <c r="H701" s="70"/>
      <c r="I701" s="71"/>
      <c r="J701" s="71"/>
      <c r="K701" s="35"/>
      <c r="L701" s="78">
        <v>701</v>
      </c>
      <c r="M701" s="78"/>
      <c r="N701" s="73"/>
      <c r="O701" s="80" t="s">
        <v>1088</v>
      </c>
      <c r="P701" s="80">
        <v>6</v>
      </c>
      <c r="Q701" s="80">
        <v>2</v>
      </c>
    </row>
    <row r="702" spans="1:17" ht="15">
      <c r="A702" s="65" t="s">
        <v>371</v>
      </c>
      <c r="B702" s="65" t="s">
        <v>289</v>
      </c>
      <c r="C702" s="66"/>
      <c r="D702" s="67"/>
      <c r="E702" s="68"/>
      <c r="F702" s="69"/>
      <c r="G702" s="66"/>
      <c r="H702" s="70"/>
      <c r="I702" s="71"/>
      <c r="J702" s="71"/>
      <c r="K702" s="35"/>
      <c r="L702" s="78">
        <v>702</v>
      </c>
      <c r="M702" s="78"/>
      <c r="N702" s="73"/>
      <c r="O702" s="80" t="s">
        <v>1089</v>
      </c>
      <c r="P702" s="80">
        <v>6</v>
      </c>
      <c r="Q702" s="80">
        <v>2</v>
      </c>
    </row>
    <row r="703" spans="1:17" ht="15">
      <c r="A703" s="65" t="s">
        <v>359</v>
      </c>
      <c r="B703" s="65" t="s">
        <v>369</v>
      </c>
      <c r="C703" s="66"/>
      <c r="D703" s="67"/>
      <c r="E703" s="68"/>
      <c r="F703" s="69"/>
      <c r="G703" s="66"/>
      <c r="H703" s="70"/>
      <c r="I703" s="71"/>
      <c r="J703" s="71"/>
      <c r="K703" s="35"/>
      <c r="L703" s="78">
        <v>703</v>
      </c>
      <c r="M703" s="78"/>
      <c r="N703" s="73"/>
      <c r="O703" s="80" t="s">
        <v>1090</v>
      </c>
      <c r="P703" s="80">
        <v>3</v>
      </c>
      <c r="Q703" s="80">
        <v>2</v>
      </c>
    </row>
    <row r="704" spans="1:17" ht="15">
      <c r="A704" s="65" t="s">
        <v>369</v>
      </c>
      <c r="B704" s="65" t="s">
        <v>359</v>
      </c>
      <c r="C704" s="66"/>
      <c r="D704" s="67"/>
      <c r="E704" s="68"/>
      <c r="F704" s="69"/>
      <c r="G704" s="66"/>
      <c r="H704" s="70"/>
      <c r="I704" s="71"/>
      <c r="J704" s="71"/>
      <c r="K704" s="35"/>
      <c r="L704" s="78">
        <v>704</v>
      </c>
      <c r="M704" s="78"/>
      <c r="N704" s="73"/>
      <c r="O704" s="80" t="s">
        <v>1091</v>
      </c>
      <c r="P704" s="80">
        <v>3</v>
      </c>
      <c r="Q704" s="80">
        <v>3</v>
      </c>
    </row>
    <row r="705" spans="1:17" ht="15">
      <c r="A705" s="65" t="s">
        <v>369</v>
      </c>
      <c r="B705" s="65" t="s">
        <v>371</v>
      </c>
      <c r="C705" s="66"/>
      <c r="D705" s="67"/>
      <c r="E705" s="68"/>
      <c r="F705" s="69"/>
      <c r="G705" s="66"/>
      <c r="H705" s="70"/>
      <c r="I705" s="71"/>
      <c r="J705" s="71"/>
      <c r="K705" s="35"/>
      <c r="L705" s="78">
        <v>705</v>
      </c>
      <c r="M705" s="78"/>
      <c r="N705" s="73"/>
      <c r="O705" s="80" t="s">
        <v>1092</v>
      </c>
      <c r="P705" s="80">
        <v>6</v>
      </c>
      <c r="Q705" s="80">
        <v>2</v>
      </c>
    </row>
    <row r="706" spans="1:17" ht="15">
      <c r="A706" s="65" t="s">
        <v>371</v>
      </c>
      <c r="B706" s="65" t="s">
        <v>369</v>
      </c>
      <c r="C706" s="66"/>
      <c r="D706" s="67"/>
      <c r="E706" s="68"/>
      <c r="F706" s="69"/>
      <c r="G706" s="66"/>
      <c r="H706" s="70"/>
      <c r="I706" s="71"/>
      <c r="J706" s="71"/>
      <c r="K706" s="35"/>
      <c r="L706" s="78">
        <v>706</v>
      </c>
      <c r="M706" s="78"/>
      <c r="N706" s="73"/>
      <c r="O706" s="80" t="s">
        <v>1093</v>
      </c>
      <c r="P706" s="80">
        <v>6</v>
      </c>
      <c r="Q706" s="80">
        <v>2</v>
      </c>
    </row>
    <row r="707" spans="1:17" ht="15">
      <c r="A707" s="65" t="s">
        <v>359</v>
      </c>
      <c r="B707" s="65" t="s">
        <v>371</v>
      </c>
      <c r="C707" s="66"/>
      <c r="D707" s="67"/>
      <c r="E707" s="68"/>
      <c r="F707" s="69"/>
      <c r="G707" s="66"/>
      <c r="H707" s="70"/>
      <c r="I707" s="71"/>
      <c r="J707" s="71"/>
      <c r="K707" s="35"/>
      <c r="L707" s="78">
        <v>707</v>
      </c>
      <c r="M707" s="78"/>
      <c r="N707" s="73"/>
      <c r="O707" s="80" t="s">
        <v>1094</v>
      </c>
      <c r="P707" s="80">
        <v>3</v>
      </c>
      <c r="Q707" s="80">
        <v>2</v>
      </c>
    </row>
    <row r="708" spans="1:17" ht="15">
      <c r="A708" s="65" t="s">
        <v>371</v>
      </c>
      <c r="B708" s="65" t="s">
        <v>359</v>
      </c>
      <c r="C708" s="66"/>
      <c r="D708" s="67"/>
      <c r="E708" s="68"/>
      <c r="F708" s="69"/>
      <c r="G708" s="66"/>
      <c r="H708" s="70"/>
      <c r="I708" s="71"/>
      <c r="J708" s="71"/>
      <c r="K708" s="35"/>
      <c r="L708" s="78">
        <v>708</v>
      </c>
      <c r="M708" s="78"/>
      <c r="N708" s="73"/>
      <c r="O708" s="80" t="s">
        <v>1095</v>
      </c>
      <c r="P708" s="80">
        <v>3</v>
      </c>
      <c r="Q708" s="80">
        <v>3</v>
      </c>
    </row>
    <row r="709" spans="1:17" ht="15">
      <c r="A709" s="65" t="s">
        <v>374</v>
      </c>
      <c r="B709" s="65" t="s">
        <v>375</v>
      </c>
      <c r="C709" s="66"/>
      <c r="D709" s="67"/>
      <c r="E709" s="68"/>
      <c r="F709" s="69"/>
      <c r="G709" s="66"/>
      <c r="H709" s="70"/>
      <c r="I709" s="71"/>
      <c r="J709" s="71"/>
      <c r="K709" s="35"/>
      <c r="L709" s="78">
        <v>709</v>
      </c>
      <c r="M709" s="78"/>
      <c r="N709" s="73"/>
      <c r="O709" s="80" t="s">
        <v>1096</v>
      </c>
      <c r="P709" s="80">
        <v>3</v>
      </c>
      <c r="Q709" s="80">
        <v>2</v>
      </c>
    </row>
    <row r="710" spans="1:17" ht="15">
      <c r="A710" s="65" t="s">
        <v>375</v>
      </c>
      <c r="B710" s="65" t="s">
        <v>374</v>
      </c>
      <c r="C710" s="66"/>
      <c r="D710" s="67"/>
      <c r="E710" s="68"/>
      <c r="F710" s="69"/>
      <c r="G710" s="66"/>
      <c r="H710" s="70"/>
      <c r="I710" s="71"/>
      <c r="J710" s="71"/>
      <c r="K710" s="35"/>
      <c r="L710" s="78">
        <v>710</v>
      </c>
      <c r="M710" s="78"/>
      <c r="N710" s="73"/>
      <c r="O710" s="80" t="s">
        <v>1097</v>
      </c>
      <c r="P710" s="80">
        <v>3</v>
      </c>
      <c r="Q710" s="80">
        <v>2</v>
      </c>
    </row>
    <row r="711" spans="1:17" ht="15">
      <c r="A711" s="65" t="s">
        <v>376</v>
      </c>
      <c r="B711" s="65" t="s">
        <v>377</v>
      </c>
      <c r="C711" s="66"/>
      <c r="D711" s="67"/>
      <c r="E711" s="68"/>
      <c r="F711" s="69"/>
      <c r="G711" s="66"/>
      <c r="H711" s="70"/>
      <c r="I711" s="71"/>
      <c r="J711" s="71"/>
      <c r="K711" s="35"/>
      <c r="L711" s="78">
        <v>711</v>
      </c>
      <c r="M711" s="78"/>
      <c r="N711" s="73"/>
      <c r="O711" s="80" t="s">
        <v>1098</v>
      </c>
      <c r="P711" s="80">
        <v>45</v>
      </c>
      <c r="Q711" s="80">
        <v>1</v>
      </c>
    </row>
    <row r="712" spans="1:17" ht="15">
      <c r="A712" s="65" t="s">
        <v>377</v>
      </c>
      <c r="B712" s="65" t="s">
        <v>376</v>
      </c>
      <c r="C712" s="66"/>
      <c r="D712" s="67"/>
      <c r="E712" s="68"/>
      <c r="F712" s="69"/>
      <c r="G712" s="66"/>
      <c r="H712" s="70"/>
      <c r="I712" s="71"/>
      <c r="J712" s="71"/>
      <c r="K712" s="35"/>
      <c r="L712" s="78">
        <v>712</v>
      </c>
      <c r="M712" s="78"/>
      <c r="N712" s="73"/>
      <c r="O712" s="80" t="s">
        <v>1099</v>
      </c>
      <c r="P712" s="80">
        <v>45</v>
      </c>
      <c r="Q712" s="80">
        <v>1</v>
      </c>
    </row>
    <row r="713" spans="1:17" ht="15">
      <c r="A713" s="65" t="s">
        <v>378</v>
      </c>
      <c r="B713" s="65" t="s">
        <v>379</v>
      </c>
      <c r="C713" s="66"/>
      <c r="D713" s="67"/>
      <c r="E713" s="68"/>
      <c r="F713" s="69"/>
      <c r="G713" s="66"/>
      <c r="H713" s="70"/>
      <c r="I713" s="71"/>
      <c r="J713" s="71"/>
      <c r="K713" s="35"/>
      <c r="L713" s="78">
        <v>713</v>
      </c>
      <c r="M713" s="78"/>
      <c r="N713" s="73"/>
      <c r="O713" s="80" t="s">
        <v>1100</v>
      </c>
      <c r="P713" s="80">
        <v>3</v>
      </c>
      <c r="Q713" s="80">
        <v>1</v>
      </c>
    </row>
    <row r="714" spans="1:17" ht="15">
      <c r="A714" s="65" t="s">
        <v>378</v>
      </c>
      <c r="B714" s="65" t="s">
        <v>315</v>
      </c>
      <c r="C714" s="66"/>
      <c r="D714" s="67"/>
      <c r="E714" s="68"/>
      <c r="F714" s="69"/>
      <c r="G714" s="66"/>
      <c r="H714" s="70"/>
      <c r="I714" s="71"/>
      <c r="J714" s="71"/>
      <c r="K714" s="35"/>
      <c r="L714" s="78">
        <v>714</v>
      </c>
      <c r="M714" s="78"/>
      <c r="N714" s="73"/>
      <c r="O714" s="80" t="s">
        <v>1101</v>
      </c>
      <c r="P714" s="80">
        <v>3</v>
      </c>
      <c r="Q714" s="80">
        <v>1</v>
      </c>
    </row>
    <row r="715" spans="1:17" ht="15">
      <c r="A715" s="65" t="s">
        <v>315</v>
      </c>
      <c r="B715" s="65" t="s">
        <v>378</v>
      </c>
      <c r="C715" s="66"/>
      <c r="D715" s="67"/>
      <c r="E715" s="68"/>
      <c r="F715" s="69"/>
      <c r="G715" s="66"/>
      <c r="H715" s="70"/>
      <c r="I715" s="71"/>
      <c r="J715" s="71"/>
      <c r="K715" s="35"/>
      <c r="L715" s="78">
        <v>715</v>
      </c>
      <c r="M715" s="78"/>
      <c r="N715" s="73"/>
      <c r="O715" s="80" t="s">
        <v>1102</v>
      </c>
      <c r="P715" s="80">
        <v>3</v>
      </c>
      <c r="Q715" s="80">
        <v>3</v>
      </c>
    </row>
    <row r="716" spans="1:17" ht="15">
      <c r="A716" s="65" t="s">
        <v>379</v>
      </c>
      <c r="B716" s="65" t="s">
        <v>378</v>
      </c>
      <c r="C716" s="66"/>
      <c r="D716" s="67"/>
      <c r="E716" s="68"/>
      <c r="F716" s="69"/>
      <c r="G716" s="66"/>
      <c r="H716" s="70"/>
      <c r="I716" s="71"/>
      <c r="J716" s="71"/>
      <c r="K716" s="35"/>
      <c r="L716" s="78">
        <v>716</v>
      </c>
      <c r="M716" s="78"/>
      <c r="N716" s="73"/>
      <c r="O716" s="80" t="s">
        <v>1103</v>
      </c>
      <c r="P716" s="80">
        <v>3</v>
      </c>
      <c r="Q716" s="80">
        <v>2</v>
      </c>
    </row>
    <row r="717" spans="1:17" ht="15">
      <c r="A717" s="65" t="s">
        <v>315</v>
      </c>
      <c r="B717" s="65" t="s">
        <v>379</v>
      </c>
      <c r="C717" s="66"/>
      <c r="D717" s="67"/>
      <c r="E717" s="68"/>
      <c r="F717" s="69"/>
      <c r="G717" s="66"/>
      <c r="H717" s="70"/>
      <c r="I717" s="71"/>
      <c r="J717" s="71"/>
      <c r="K717" s="35"/>
      <c r="L717" s="78">
        <v>717</v>
      </c>
      <c r="M717" s="78"/>
      <c r="N717" s="73"/>
      <c r="O717" s="80" t="s">
        <v>1104</v>
      </c>
      <c r="P717" s="80">
        <v>3</v>
      </c>
      <c r="Q717" s="80">
        <v>3</v>
      </c>
    </row>
    <row r="718" spans="1:17" ht="15">
      <c r="A718" s="65" t="s">
        <v>379</v>
      </c>
      <c r="B718" s="65" t="s">
        <v>315</v>
      </c>
      <c r="C718" s="66"/>
      <c r="D718" s="67"/>
      <c r="E718" s="68"/>
      <c r="F718" s="69"/>
      <c r="G718" s="66"/>
      <c r="H718" s="70"/>
      <c r="I718" s="71"/>
      <c r="J718" s="71"/>
      <c r="K718" s="35"/>
      <c r="L718" s="78">
        <v>718</v>
      </c>
      <c r="M718" s="78"/>
      <c r="N718" s="73"/>
      <c r="O718" s="80" t="s">
        <v>1105</v>
      </c>
      <c r="P718" s="80">
        <v>3</v>
      </c>
      <c r="Q718" s="80">
        <v>2</v>
      </c>
    </row>
    <row r="719" spans="1:17" ht="15">
      <c r="A719" s="65" t="s">
        <v>380</v>
      </c>
      <c r="B719" s="65" t="s">
        <v>381</v>
      </c>
      <c r="C719" s="66"/>
      <c r="D719" s="67"/>
      <c r="E719" s="68"/>
      <c r="F719" s="69"/>
      <c r="G719" s="66"/>
      <c r="H719" s="70"/>
      <c r="I719" s="71"/>
      <c r="J719" s="71"/>
      <c r="K719" s="35"/>
      <c r="L719" s="78">
        <v>719</v>
      </c>
      <c r="M719" s="78"/>
      <c r="N719" s="73"/>
      <c r="O719" s="80" t="s">
        <v>1106</v>
      </c>
      <c r="P719" s="80">
        <v>3</v>
      </c>
      <c r="Q719" s="80">
        <v>2</v>
      </c>
    </row>
    <row r="720" spans="1:17" ht="15">
      <c r="A720" s="65" t="s">
        <v>381</v>
      </c>
      <c r="B720" s="65" t="s">
        <v>380</v>
      </c>
      <c r="C720" s="66"/>
      <c r="D720" s="67"/>
      <c r="E720" s="68"/>
      <c r="F720" s="69"/>
      <c r="G720" s="66"/>
      <c r="H720" s="70"/>
      <c r="I720" s="71"/>
      <c r="J720" s="71"/>
      <c r="K720" s="35"/>
      <c r="L720" s="78">
        <v>720</v>
      </c>
      <c r="M720" s="78"/>
      <c r="N720" s="73"/>
      <c r="O720" s="80" t="s">
        <v>1107</v>
      </c>
      <c r="P720" s="80">
        <v>3</v>
      </c>
      <c r="Q720" s="80">
        <v>2</v>
      </c>
    </row>
    <row r="721" spans="1:17" ht="15">
      <c r="A721" s="65" t="s">
        <v>271</v>
      </c>
      <c r="B721" s="65" t="s">
        <v>381</v>
      </c>
      <c r="C721" s="66"/>
      <c r="D721" s="67"/>
      <c r="E721" s="68"/>
      <c r="F721" s="69"/>
      <c r="G721" s="66"/>
      <c r="H721" s="70"/>
      <c r="I721" s="71"/>
      <c r="J721" s="71"/>
      <c r="K721" s="35"/>
      <c r="L721" s="78">
        <v>721</v>
      </c>
      <c r="M721" s="78"/>
      <c r="N721" s="73"/>
      <c r="O721" s="80" t="s">
        <v>1108</v>
      </c>
      <c r="P721" s="80">
        <v>3</v>
      </c>
      <c r="Q721" s="80">
        <v>2</v>
      </c>
    </row>
    <row r="722" spans="1:17" ht="15">
      <c r="A722" s="65" t="s">
        <v>381</v>
      </c>
      <c r="B722" s="65" t="s">
        <v>271</v>
      </c>
      <c r="C722" s="66"/>
      <c r="D722" s="67"/>
      <c r="E722" s="68"/>
      <c r="F722" s="69"/>
      <c r="G722" s="66"/>
      <c r="H722" s="70"/>
      <c r="I722" s="71"/>
      <c r="J722" s="71"/>
      <c r="K722" s="35"/>
      <c r="L722" s="78">
        <v>722</v>
      </c>
      <c r="M722" s="78"/>
      <c r="N722" s="73"/>
      <c r="O722" s="80" t="s">
        <v>1109</v>
      </c>
      <c r="P722" s="80">
        <v>3</v>
      </c>
      <c r="Q722" s="80">
        <v>2</v>
      </c>
    </row>
    <row r="723" spans="1:17" ht="15">
      <c r="A723" s="65" t="s">
        <v>299</v>
      </c>
      <c r="B723" s="65" t="s">
        <v>381</v>
      </c>
      <c r="C723" s="66"/>
      <c r="D723" s="67"/>
      <c r="E723" s="68"/>
      <c r="F723" s="69"/>
      <c r="G723" s="66"/>
      <c r="H723" s="70"/>
      <c r="I723" s="71"/>
      <c r="J723" s="71"/>
      <c r="K723" s="35"/>
      <c r="L723" s="78">
        <v>723</v>
      </c>
      <c r="M723" s="78"/>
      <c r="N723" s="73"/>
      <c r="O723" s="80" t="s">
        <v>1110</v>
      </c>
      <c r="P723" s="80">
        <v>3</v>
      </c>
      <c r="Q723" s="80">
        <v>2</v>
      </c>
    </row>
    <row r="724" spans="1:17" ht="15">
      <c r="A724" s="65" t="s">
        <v>381</v>
      </c>
      <c r="B724" s="65" t="s">
        <v>299</v>
      </c>
      <c r="C724" s="66"/>
      <c r="D724" s="67"/>
      <c r="E724" s="68"/>
      <c r="F724" s="69"/>
      <c r="G724" s="66"/>
      <c r="H724" s="70"/>
      <c r="I724" s="71"/>
      <c r="J724" s="71"/>
      <c r="K724" s="35"/>
      <c r="L724" s="78">
        <v>724</v>
      </c>
      <c r="M724" s="78"/>
      <c r="N724" s="73"/>
      <c r="O724" s="80" t="s">
        <v>1111</v>
      </c>
      <c r="P724" s="80">
        <v>3</v>
      </c>
      <c r="Q724" s="80">
        <v>2</v>
      </c>
    </row>
    <row r="725" spans="1:17" ht="15">
      <c r="A725" s="65" t="s">
        <v>382</v>
      </c>
      <c r="B725" s="65" t="s">
        <v>383</v>
      </c>
      <c r="C725" s="66"/>
      <c r="D725" s="67"/>
      <c r="E725" s="68"/>
      <c r="F725" s="69"/>
      <c r="G725" s="66"/>
      <c r="H725" s="70"/>
      <c r="I725" s="71"/>
      <c r="J725" s="71"/>
      <c r="K725" s="35"/>
      <c r="L725" s="78">
        <v>725</v>
      </c>
      <c r="M725" s="78"/>
      <c r="N725" s="73"/>
      <c r="O725" s="80" t="s">
        <v>1112</v>
      </c>
      <c r="P725" s="80">
        <v>3</v>
      </c>
      <c r="Q725" s="80">
        <v>3</v>
      </c>
    </row>
    <row r="726" spans="1:17" ht="15">
      <c r="A726" s="65" t="s">
        <v>383</v>
      </c>
      <c r="B726" s="65" t="s">
        <v>382</v>
      </c>
      <c r="C726" s="66"/>
      <c r="D726" s="67"/>
      <c r="E726" s="68"/>
      <c r="F726" s="69"/>
      <c r="G726" s="66"/>
      <c r="H726" s="70"/>
      <c r="I726" s="71"/>
      <c r="J726" s="71"/>
      <c r="K726" s="35"/>
      <c r="L726" s="78">
        <v>726</v>
      </c>
      <c r="M726" s="78"/>
      <c r="N726" s="73"/>
      <c r="O726" s="80" t="s">
        <v>1113</v>
      </c>
      <c r="P726" s="80">
        <v>3</v>
      </c>
      <c r="Q726" s="80">
        <v>2</v>
      </c>
    </row>
    <row r="727" spans="1:17" ht="15">
      <c r="A727" s="65" t="s">
        <v>384</v>
      </c>
      <c r="B727" s="65" t="s">
        <v>383</v>
      </c>
      <c r="C727" s="66"/>
      <c r="D727" s="67"/>
      <c r="E727" s="68"/>
      <c r="F727" s="69"/>
      <c r="G727" s="66"/>
      <c r="H727" s="70"/>
      <c r="I727" s="71"/>
      <c r="J727" s="71"/>
      <c r="K727" s="35"/>
      <c r="L727" s="78">
        <v>727</v>
      </c>
      <c r="M727" s="78"/>
      <c r="N727" s="73"/>
      <c r="O727" s="80" t="s">
        <v>1114</v>
      </c>
      <c r="P727" s="80">
        <v>3</v>
      </c>
      <c r="Q727" s="80">
        <v>5</v>
      </c>
    </row>
    <row r="728" spans="1:17" ht="15">
      <c r="A728" s="65" t="s">
        <v>383</v>
      </c>
      <c r="B728" s="65" t="s">
        <v>384</v>
      </c>
      <c r="C728" s="66"/>
      <c r="D728" s="67"/>
      <c r="E728" s="68"/>
      <c r="F728" s="69"/>
      <c r="G728" s="66"/>
      <c r="H728" s="70"/>
      <c r="I728" s="71"/>
      <c r="J728" s="71"/>
      <c r="K728" s="35"/>
      <c r="L728" s="78">
        <v>728</v>
      </c>
      <c r="M728" s="78"/>
      <c r="N728" s="73"/>
      <c r="O728" s="80" t="s">
        <v>1115</v>
      </c>
      <c r="P728" s="80">
        <v>3</v>
      </c>
      <c r="Q728" s="80">
        <v>2</v>
      </c>
    </row>
    <row r="729" spans="1:17" ht="15">
      <c r="A729" s="65" t="s">
        <v>310</v>
      </c>
      <c r="B729" s="65" t="s">
        <v>383</v>
      </c>
      <c r="C729" s="66"/>
      <c r="D729" s="67"/>
      <c r="E729" s="68"/>
      <c r="F729" s="69"/>
      <c r="G729" s="66"/>
      <c r="H729" s="70"/>
      <c r="I729" s="71"/>
      <c r="J729" s="71"/>
      <c r="K729" s="35"/>
      <c r="L729" s="78">
        <v>729</v>
      </c>
      <c r="M729" s="78"/>
      <c r="N729" s="73"/>
      <c r="O729" s="80" t="s">
        <v>1116</v>
      </c>
      <c r="P729" s="80">
        <v>3</v>
      </c>
      <c r="Q729" s="80">
        <v>3</v>
      </c>
    </row>
    <row r="730" spans="1:17" ht="15">
      <c r="A730" s="65" t="s">
        <v>383</v>
      </c>
      <c r="B730" s="65" t="s">
        <v>310</v>
      </c>
      <c r="C730" s="66"/>
      <c r="D730" s="67"/>
      <c r="E730" s="68"/>
      <c r="F730" s="69"/>
      <c r="G730" s="66"/>
      <c r="H730" s="70"/>
      <c r="I730" s="71"/>
      <c r="J730" s="71"/>
      <c r="K730" s="35"/>
      <c r="L730" s="78">
        <v>730</v>
      </c>
      <c r="M730" s="78"/>
      <c r="N730" s="73"/>
      <c r="O730" s="80" t="s">
        <v>1117</v>
      </c>
      <c r="P730" s="80">
        <v>3</v>
      </c>
      <c r="Q730" s="80">
        <v>2</v>
      </c>
    </row>
    <row r="731" spans="1:17" ht="15">
      <c r="A731" s="65" t="s">
        <v>213</v>
      </c>
      <c r="B731" s="65" t="s">
        <v>385</v>
      </c>
      <c r="C731" s="66"/>
      <c r="D731" s="67"/>
      <c r="E731" s="68"/>
      <c r="F731" s="69"/>
      <c r="G731" s="66"/>
      <c r="H731" s="70"/>
      <c r="I731" s="71"/>
      <c r="J731" s="71"/>
      <c r="K731" s="35"/>
      <c r="L731" s="78">
        <v>731</v>
      </c>
      <c r="M731" s="78"/>
      <c r="N731" s="73"/>
      <c r="O731" s="80" t="s">
        <v>1118</v>
      </c>
      <c r="P731" s="80">
        <v>3</v>
      </c>
      <c r="Q731" s="80">
        <v>1</v>
      </c>
    </row>
    <row r="732" spans="1:17" ht="15">
      <c r="A732" s="65" t="s">
        <v>385</v>
      </c>
      <c r="B732" s="65" t="s">
        <v>213</v>
      </c>
      <c r="C732" s="66"/>
      <c r="D732" s="67"/>
      <c r="E732" s="68"/>
      <c r="F732" s="69"/>
      <c r="G732" s="66"/>
      <c r="H732" s="70"/>
      <c r="I732" s="71"/>
      <c r="J732" s="71"/>
      <c r="K732" s="35"/>
      <c r="L732" s="78">
        <v>732</v>
      </c>
      <c r="M732" s="78"/>
      <c r="N732" s="73"/>
      <c r="O732" s="80" t="s">
        <v>1119</v>
      </c>
      <c r="P732" s="80">
        <v>3</v>
      </c>
      <c r="Q732" s="80">
        <v>1</v>
      </c>
    </row>
    <row r="733" spans="1:17" ht="15">
      <c r="A733" s="65" t="s">
        <v>359</v>
      </c>
      <c r="B733" s="65" t="s">
        <v>385</v>
      </c>
      <c r="C733" s="66"/>
      <c r="D733" s="67"/>
      <c r="E733" s="68"/>
      <c r="F733" s="69"/>
      <c r="G733" s="66"/>
      <c r="H733" s="70"/>
      <c r="I733" s="71"/>
      <c r="J733" s="71"/>
      <c r="K733" s="35"/>
      <c r="L733" s="78">
        <v>733</v>
      </c>
      <c r="M733" s="78"/>
      <c r="N733" s="73"/>
      <c r="O733" s="80" t="s">
        <v>1120</v>
      </c>
      <c r="P733" s="80">
        <v>3</v>
      </c>
      <c r="Q733" s="80">
        <v>2</v>
      </c>
    </row>
    <row r="734" spans="1:17" ht="15">
      <c r="A734" s="65" t="s">
        <v>385</v>
      </c>
      <c r="B734" s="65" t="s">
        <v>359</v>
      </c>
      <c r="C734" s="66"/>
      <c r="D734" s="67"/>
      <c r="E734" s="68"/>
      <c r="F734" s="69"/>
      <c r="G734" s="66"/>
      <c r="H734" s="70"/>
      <c r="I734" s="71"/>
      <c r="J734" s="71"/>
      <c r="K734" s="35"/>
      <c r="L734" s="78">
        <v>734</v>
      </c>
      <c r="M734" s="78"/>
      <c r="N734" s="73"/>
      <c r="O734" s="80" t="s">
        <v>1121</v>
      </c>
      <c r="P734" s="80">
        <v>3</v>
      </c>
      <c r="Q734" s="80">
        <v>1</v>
      </c>
    </row>
    <row r="735" spans="1:17" ht="15">
      <c r="A735" s="65" t="s">
        <v>218</v>
      </c>
      <c r="B735" s="65" t="s">
        <v>220</v>
      </c>
      <c r="C735" s="66"/>
      <c r="D735" s="67"/>
      <c r="E735" s="68"/>
      <c r="F735" s="69"/>
      <c r="G735" s="66"/>
      <c r="H735" s="70"/>
      <c r="I735" s="71"/>
      <c r="J735" s="71"/>
      <c r="K735" s="35"/>
      <c r="L735" s="78">
        <v>735</v>
      </c>
      <c r="M735" s="78"/>
      <c r="N735" s="73"/>
      <c r="O735" s="80" t="s">
        <v>1122</v>
      </c>
      <c r="P735" s="80">
        <v>39</v>
      </c>
      <c r="Q735" s="80">
        <v>1</v>
      </c>
    </row>
    <row r="736" spans="1:17" ht="15">
      <c r="A736" s="65" t="s">
        <v>220</v>
      </c>
      <c r="B736" s="65" t="s">
        <v>385</v>
      </c>
      <c r="C736" s="66"/>
      <c r="D736" s="67"/>
      <c r="E736" s="68"/>
      <c r="F736" s="69"/>
      <c r="G736" s="66"/>
      <c r="H736" s="70"/>
      <c r="I736" s="71"/>
      <c r="J736" s="71"/>
      <c r="K736" s="35"/>
      <c r="L736" s="78">
        <v>736</v>
      </c>
      <c r="M736" s="78"/>
      <c r="N736" s="73"/>
      <c r="O736" s="80" t="s">
        <v>1123</v>
      </c>
      <c r="P736" s="80">
        <v>3</v>
      </c>
      <c r="Q736" s="80">
        <v>3</v>
      </c>
    </row>
    <row r="737" spans="1:17" ht="15">
      <c r="A737" s="65" t="s">
        <v>220</v>
      </c>
      <c r="B737" s="65" t="s">
        <v>218</v>
      </c>
      <c r="C737" s="66"/>
      <c r="D737" s="67"/>
      <c r="E737" s="68"/>
      <c r="F737" s="69"/>
      <c r="G737" s="66"/>
      <c r="H737" s="70"/>
      <c r="I737" s="71"/>
      <c r="J737" s="71"/>
      <c r="K737" s="35"/>
      <c r="L737" s="78">
        <v>737</v>
      </c>
      <c r="M737" s="78"/>
      <c r="N737" s="73"/>
      <c r="O737" s="80" t="s">
        <v>1124</v>
      </c>
      <c r="P737" s="80">
        <v>39</v>
      </c>
      <c r="Q737" s="80">
        <v>1</v>
      </c>
    </row>
    <row r="738" spans="1:17" ht="15">
      <c r="A738" s="65" t="s">
        <v>385</v>
      </c>
      <c r="B738" s="65" t="s">
        <v>220</v>
      </c>
      <c r="C738" s="66"/>
      <c r="D738" s="67"/>
      <c r="E738" s="68"/>
      <c r="F738" s="69"/>
      <c r="G738" s="66"/>
      <c r="H738" s="70"/>
      <c r="I738" s="71"/>
      <c r="J738" s="71"/>
      <c r="K738" s="35"/>
      <c r="L738" s="78">
        <v>738</v>
      </c>
      <c r="M738" s="78"/>
      <c r="N738" s="73"/>
      <c r="O738" s="80" t="s">
        <v>1125</v>
      </c>
      <c r="P738" s="80">
        <v>3</v>
      </c>
      <c r="Q738" s="80">
        <v>1</v>
      </c>
    </row>
    <row r="739" spans="1:17" ht="15">
      <c r="A739" s="65" t="s">
        <v>218</v>
      </c>
      <c r="B739" s="65" t="s">
        <v>385</v>
      </c>
      <c r="C739" s="66"/>
      <c r="D739" s="67"/>
      <c r="E739" s="68"/>
      <c r="F739" s="69"/>
      <c r="G739" s="66"/>
      <c r="H739" s="70"/>
      <c r="I739" s="71"/>
      <c r="J739" s="71"/>
      <c r="K739" s="35"/>
      <c r="L739" s="78">
        <v>739</v>
      </c>
      <c r="M739" s="78"/>
      <c r="N739" s="73"/>
      <c r="O739" s="80" t="s">
        <v>1126</v>
      </c>
      <c r="P739" s="80">
        <v>3</v>
      </c>
      <c r="Q739" s="80">
        <v>3</v>
      </c>
    </row>
    <row r="740" spans="1:17" ht="15">
      <c r="A740" s="65" t="s">
        <v>385</v>
      </c>
      <c r="B740" s="65" t="s">
        <v>218</v>
      </c>
      <c r="C740" s="66"/>
      <c r="D740" s="67"/>
      <c r="E740" s="68"/>
      <c r="F740" s="69"/>
      <c r="G740" s="66"/>
      <c r="H740" s="70"/>
      <c r="I740" s="71"/>
      <c r="J740" s="71"/>
      <c r="K740" s="35"/>
      <c r="L740" s="78">
        <v>740</v>
      </c>
      <c r="M740" s="78"/>
      <c r="N740" s="73"/>
      <c r="O740" s="80" t="s">
        <v>1127</v>
      </c>
      <c r="P740" s="80">
        <v>3</v>
      </c>
      <c r="Q740" s="80">
        <v>1</v>
      </c>
    </row>
    <row r="741" spans="1:17" ht="15">
      <c r="A741" s="65" t="s">
        <v>386</v>
      </c>
      <c r="B741" s="65" t="s">
        <v>387</v>
      </c>
      <c r="C741" s="66"/>
      <c r="D741" s="67"/>
      <c r="E741" s="68"/>
      <c r="F741" s="69"/>
      <c r="G741" s="66"/>
      <c r="H741" s="70"/>
      <c r="I741" s="71"/>
      <c r="J741" s="71"/>
      <c r="K741" s="35"/>
      <c r="L741" s="78">
        <v>741</v>
      </c>
      <c r="M741" s="78"/>
      <c r="N741" s="73"/>
      <c r="O741" s="80" t="s">
        <v>1128</v>
      </c>
      <c r="P741" s="80">
        <v>3</v>
      </c>
      <c r="Q741" s="80">
        <v>1</v>
      </c>
    </row>
    <row r="742" spans="1:17" ht="15">
      <c r="A742" s="65" t="s">
        <v>386</v>
      </c>
      <c r="B742" s="65" t="s">
        <v>385</v>
      </c>
      <c r="C742" s="66"/>
      <c r="D742" s="67"/>
      <c r="E742" s="68"/>
      <c r="F742" s="69"/>
      <c r="G742" s="66"/>
      <c r="H742" s="70"/>
      <c r="I742" s="71"/>
      <c r="J742" s="71"/>
      <c r="K742" s="35"/>
      <c r="L742" s="78">
        <v>742</v>
      </c>
      <c r="M742" s="78"/>
      <c r="N742" s="73"/>
      <c r="O742" s="80" t="s">
        <v>1129</v>
      </c>
      <c r="P742" s="80">
        <v>3</v>
      </c>
      <c r="Q742" s="80">
        <v>1</v>
      </c>
    </row>
    <row r="743" spans="1:17" ht="15">
      <c r="A743" s="65" t="s">
        <v>385</v>
      </c>
      <c r="B743" s="65" t="s">
        <v>386</v>
      </c>
      <c r="C743" s="66"/>
      <c r="D743" s="67"/>
      <c r="E743" s="68"/>
      <c r="F743" s="69"/>
      <c r="G743" s="66"/>
      <c r="H743" s="70"/>
      <c r="I743" s="71"/>
      <c r="J743" s="71"/>
      <c r="K743" s="35"/>
      <c r="L743" s="78">
        <v>743</v>
      </c>
      <c r="M743" s="78"/>
      <c r="N743" s="73"/>
      <c r="O743" s="80" t="s">
        <v>1130</v>
      </c>
      <c r="P743" s="80">
        <v>3</v>
      </c>
      <c r="Q743" s="80">
        <v>1</v>
      </c>
    </row>
    <row r="744" spans="1:17" ht="15">
      <c r="A744" s="65" t="s">
        <v>387</v>
      </c>
      <c r="B744" s="65" t="s">
        <v>386</v>
      </c>
      <c r="C744" s="66"/>
      <c r="D744" s="67"/>
      <c r="E744" s="68"/>
      <c r="F744" s="69"/>
      <c r="G744" s="66"/>
      <c r="H744" s="70"/>
      <c r="I744" s="71"/>
      <c r="J744" s="71"/>
      <c r="K744" s="35"/>
      <c r="L744" s="78">
        <v>744</v>
      </c>
      <c r="M744" s="78"/>
      <c r="N744" s="73"/>
      <c r="O744" s="80" t="s">
        <v>1131</v>
      </c>
      <c r="P744" s="80">
        <v>3</v>
      </c>
      <c r="Q744" s="80">
        <v>3</v>
      </c>
    </row>
    <row r="745" spans="1:17" ht="15">
      <c r="A745" s="65" t="s">
        <v>360</v>
      </c>
      <c r="B745" s="65" t="s">
        <v>387</v>
      </c>
      <c r="C745" s="66"/>
      <c r="D745" s="67"/>
      <c r="E745" s="68"/>
      <c r="F745" s="69"/>
      <c r="G745" s="66"/>
      <c r="H745" s="70"/>
      <c r="I745" s="71"/>
      <c r="J745" s="71"/>
      <c r="K745" s="35"/>
      <c r="L745" s="78">
        <v>745</v>
      </c>
      <c r="M745" s="78"/>
      <c r="N745" s="73"/>
      <c r="O745" s="80" t="s">
        <v>1132</v>
      </c>
      <c r="P745" s="80">
        <v>3</v>
      </c>
      <c r="Q745" s="80">
        <v>3</v>
      </c>
    </row>
    <row r="746" spans="1:17" ht="15">
      <c r="A746" s="65" t="s">
        <v>387</v>
      </c>
      <c r="B746" s="65" t="s">
        <v>360</v>
      </c>
      <c r="C746" s="66"/>
      <c r="D746" s="67"/>
      <c r="E746" s="68"/>
      <c r="F746" s="69"/>
      <c r="G746" s="66"/>
      <c r="H746" s="70"/>
      <c r="I746" s="71"/>
      <c r="J746" s="71"/>
      <c r="K746" s="35"/>
      <c r="L746" s="78">
        <v>746</v>
      </c>
      <c r="M746" s="78"/>
      <c r="N746" s="73"/>
      <c r="O746" s="80" t="s">
        <v>1133</v>
      </c>
      <c r="P746" s="80">
        <v>3</v>
      </c>
      <c r="Q746" s="80">
        <v>3</v>
      </c>
    </row>
    <row r="747" spans="1:17" ht="15">
      <c r="A747" s="65" t="s">
        <v>385</v>
      </c>
      <c r="B747" s="65" t="s">
        <v>387</v>
      </c>
      <c r="C747" s="66"/>
      <c r="D747" s="67"/>
      <c r="E747" s="68"/>
      <c r="F747" s="69"/>
      <c r="G747" s="66"/>
      <c r="H747" s="70"/>
      <c r="I747" s="71"/>
      <c r="J747" s="71"/>
      <c r="K747" s="35"/>
      <c r="L747" s="78">
        <v>747</v>
      </c>
      <c r="M747" s="78"/>
      <c r="N747" s="73"/>
      <c r="O747" s="80" t="s">
        <v>1134</v>
      </c>
      <c r="P747" s="80">
        <v>3</v>
      </c>
      <c r="Q747" s="80">
        <v>1</v>
      </c>
    </row>
    <row r="748" spans="1:17" ht="15">
      <c r="A748" s="65" t="s">
        <v>387</v>
      </c>
      <c r="B748" s="65" t="s">
        <v>385</v>
      </c>
      <c r="C748" s="66"/>
      <c r="D748" s="67"/>
      <c r="E748" s="68"/>
      <c r="F748" s="69"/>
      <c r="G748" s="66"/>
      <c r="H748" s="70"/>
      <c r="I748" s="71"/>
      <c r="J748" s="71"/>
      <c r="K748" s="35"/>
      <c r="L748" s="78">
        <v>748</v>
      </c>
      <c r="M748" s="78"/>
      <c r="N748" s="73"/>
      <c r="O748" s="80" t="s">
        <v>1135</v>
      </c>
      <c r="P748" s="80">
        <v>3</v>
      </c>
      <c r="Q748" s="80">
        <v>3</v>
      </c>
    </row>
    <row r="749" spans="1:17" ht="15">
      <c r="A749" s="65" t="s">
        <v>387</v>
      </c>
      <c r="B749" s="65" t="s">
        <v>388</v>
      </c>
      <c r="C749" s="66"/>
      <c r="D749" s="67"/>
      <c r="E749" s="68"/>
      <c r="F749" s="69"/>
      <c r="G749" s="66"/>
      <c r="H749" s="70"/>
      <c r="I749" s="71"/>
      <c r="J749" s="71"/>
      <c r="K749" s="35"/>
      <c r="L749" s="78">
        <v>749</v>
      </c>
      <c r="M749" s="78"/>
      <c r="N749" s="73"/>
      <c r="O749" s="80" t="s">
        <v>1136</v>
      </c>
      <c r="P749" s="80">
        <v>6</v>
      </c>
      <c r="Q749" s="80">
        <v>2</v>
      </c>
    </row>
    <row r="750" spans="1:17" ht="15">
      <c r="A750" s="65" t="s">
        <v>388</v>
      </c>
      <c r="B750" s="65" t="s">
        <v>387</v>
      </c>
      <c r="C750" s="66"/>
      <c r="D750" s="67"/>
      <c r="E750" s="68"/>
      <c r="F750" s="69"/>
      <c r="G750" s="66"/>
      <c r="H750" s="70"/>
      <c r="I750" s="71"/>
      <c r="J750" s="71"/>
      <c r="K750" s="35"/>
      <c r="L750" s="78">
        <v>750</v>
      </c>
      <c r="M750" s="78"/>
      <c r="N750" s="73"/>
      <c r="O750" s="80" t="s">
        <v>1137</v>
      </c>
      <c r="P750" s="80">
        <v>6</v>
      </c>
      <c r="Q750" s="80">
        <v>1</v>
      </c>
    </row>
    <row r="751" spans="1:17" ht="15">
      <c r="A751" s="65" t="s">
        <v>389</v>
      </c>
      <c r="B751" s="65" t="s">
        <v>388</v>
      </c>
      <c r="C751" s="66"/>
      <c r="D751" s="67"/>
      <c r="E751" s="68"/>
      <c r="F751" s="69"/>
      <c r="G751" s="66"/>
      <c r="H751" s="70"/>
      <c r="I751" s="71"/>
      <c r="J751" s="71"/>
      <c r="K751" s="35"/>
      <c r="L751" s="78">
        <v>751</v>
      </c>
      <c r="M751" s="78"/>
      <c r="N751" s="73"/>
      <c r="O751" s="80" t="s">
        <v>1138</v>
      </c>
      <c r="P751" s="80">
        <v>6</v>
      </c>
      <c r="Q751" s="80">
        <v>1</v>
      </c>
    </row>
    <row r="752" spans="1:17" ht="15">
      <c r="A752" s="65" t="s">
        <v>388</v>
      </c>
      <c r="B752" s="65" t="s">
        <v>389</v>
      </c>
      <c r="C752" s="66"/>
      <c r="D752" s="67"/>
      <c r="E752" s="68"/>
      <c r="F752" s="69"/>
      <c r="G752" s="66"/>
      <c r="H752" s="70"/>
      <c r="I752" s="71"/>
      <c r="J752" s="71"/>
      <c r="K752" s="35"/>
      <c r="L752" s="78">
        <v>752</v>
      </c>
      <c r="M752" s="78"/>
      <c r="N752" s="73"/>
      <c r="O752" s="80" t="s">
        <v>1139</v>
      </c>
      <c r="P752" s="80">
        <v>6</v>
      </c>
      <c r="Q752" s="80">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52"/>
    <dataValidation allowBlank="1" showErrorMessage="1" sqref="N2:N7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52"/>
    <dataValidation allowBlank="1" showInputMessage="1" promptTitle="Edge Color" prompt="To select an optional edge color, right-click and select Select Color on the right-click menu." sqref="C3:C752"/>
    <dataValidation allowBlank="1" showInputMessage="1" promptTitle="Edge Width" prompt="Enter an optional edge width between 1 and 10." errorTitle="Invalid Edge Width" error="The optional edge width must be a whole number between 1 and 10." sqref="D3:D752"/>
    <dataValidation allowBlank="1" showInputMessage="1" promptTitle="Edge Opacity" prompt="Enter an optional edge opacity between 0 (transparent) and 100 (opaque)." errorTitle="Invalid Edge Opacity" error="The optional edge opacity must be a whole number between 0 and 10." sqref="F3:F7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52">
      <formula1>ValidEdgeVisibilities</formula1>
    </dataValidation>
    <dataValidation allowBlank="1" showInputMessage="1" showErrorMessage="1" promptTitle="Vertex 1 Name" prompt="Enter the name of the edge's first vertex." sqref="A3:A752"/>
    <dataValidation allowBlank="1" showInputMessage="1" showErrorMessage="1" promptTitle="Vertex 2 Name" prompt="Enter the name of the edge's second vertex." sqref="B3:B752"/>
    <dataValidation allowBlank="1" showInputMessage="1" showErrorMessage="1" promptTitle="Edge Label" prompt="Enter an optional edge label." errorTitle="Invalid Edge Visibility" error="You have entered an unrecognized edge visibility.  Try selecting from the drop-down list instead." sqref="H3:H7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5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211"/>
  <sheetViews>
    <sheetView tabSelected="1" workbookViewId="0" topLeftCell="A1">
      <pane xSplit="1" ySplit="2" topLeftCell="I42" activePane="bottomRight" state="frozen"/>
      <selection pane="topRight" activeCell="B1" sqref="B1"/>
      <selection pane="bottomLeft" activeCell="A3" sqref="A3"/>
      <selection pane="bottomRight" activeCell="A2" sqref="A2:AG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hidden="1" customWidth="1"/>
    <col min="19" max="19" width="9.28125" style="0" hidden="1" customWidth="1"/>
    <col min="20" max="20" width="9.57421875" style="0" hidden="1" customWidth="1"/>
    <col min="21" max="23" width="14.28125" style="0" hidden="1" customWidth="1"/>
    <col min="24" max="24" width="11.8515625" style="0" hidden="1" customWidth="1"/>
    <col min="25" max="25" width="14.421875" style="0" hidden="1" customWidth="1"/>
    <col min="26" max="26" width="18.28125" style="0" hidden="1" customWidth="1"/>
    <col min="27" max="27" width="5.00390625" style="3" hidden="1" customWidth="1"/>
    <col min="28" max="28" width="16.00390625" style="3" hidden="1" customWidth="1"/>
    <col min="29" max="29" width="16.00390625" style="6" bestFit="1" customWidth="1"/>
    <col min="30" max="30" width="17.8515625" style="3" bestFit="1" customWidth="1"/>
    <col min="31" max="31" width="7.00390625" style="3" bestFit="1" customWidth="1"/>
    <col min="32" max="33" width="11.7109375" style="3" bestFit="1" customWidth="1"/>
    <col min="34" max="34" width="5.00390625" style="0" customWidth="1"/>
    <col min="35" max="35" width="16.00390625" style="0" customWidth="1"/>
    <col min="36" max="36" width="16.00390625" style="0" bestFit="1" customWidth="1"/>
    <col min="37" max="38" width="9.140625" style="0" customWidth="1"/>
  </cols>
  <sheetData>
    <row r="1" spans="2:33" ht="15">
      <c r="B1" s="24" t="s">
        <v>40</v>
      </c>
      <c r="C1" s="17"/>
      <c r="D1" s="17"/>
      <c r="E1" s="17"/>
      <c r="F1" s="17"/>
      <c r="G1" s="17"/>
      <c r="H1" s="26" t="s">
        <v>44</v>
      </c>
      <c r="I1" s="25"/>
      <c r="J1" s="25"/>
      <c r="K1" s="25"/>
      <c r="L1" s="28" t="s">
        <v>45</v>
      </c>
      <c r="M1" s="27"/>
      <c r="N1" s="27"/>
      <c r="O1" s="27"/>
      <c r="P1" s="27"/>
      <c r="Q1" s="27"/>
      <c r="R1" s="23" t="s">
        <v>43</v>
      </c>
      <c r="S1" s="20"/>
      <c r="T1" s="21"/>
      <c r="U1" s="22"/>
      <c r="V1" s="20"/>
      <c r="W1" s="20"/>
      <c r="X1" s="20"/>
      <c r="Y1" s="20"/>
      <c r="Z1" s="20"/>
      <c r="AA1" s="29" t="s">
        <v>41</v>
      </c>
      <c r="AB1" s="19"/>
      <c r="AC1" s="30" t="s">
        <v>42</v>
      </c>
      <c r="AD1"/>
      <c r="AE1"/>
      <c r="AF1"/>
      <c r="AG1"/>
    </row>
    <row r="2" spans="1:35" ht="30" customHeight="1">
      <c r="A2" s="11" t="s">
        <v>5</v>
      </c>
      <c r="B2" s="8" t="s">
        <v>2</v>
      </c>
      <c r="C2" s="8" t="s">
        <v>8</v>
      </c>
      <c r="D2" s="9" t="s">
        <v>46</v>
      </c>
      <c r="E2" s="10" t="s">
        <v>4</v>
      </c>
      <c r="F2" s="8" t="s">
        <v>49</v>
      </c>
      <c r="G2" s="8" t="s">
        <v>11</v>
      </c>
      <c r="H2" s="8" t="s">
        <v>47</v>
      </c>
      <c r="I2" s="8" t="s">
        <v>48</v>
      </c>
      <c r="J2" s="8" t="s">
        <v>78</v>
      </c>
      <c r="K2" s="8" t="s">
        <v>10</v>
      </c>
      <c r="L2" s="8" t="s">
        <v>27</v>
      </c>
      <c r="M2" s="8" t="s">
        <v>15</v>
      </c>
      <c r="N2" s="8" t="s">
        <v>16</v>
      </c>
      <c r="O2" s="8" t="s">
        <v>13</v>
      </c>
      <c r="P2" s="8" t="s">
        <v>28</v>
      </c>
      <c r="Q2" s="8" t="s">
        <v>29</v>
      </c>
      <c r="R2" s="13" t="s">
        <v>32</v>
      </c>
      <c r="S2" s="13" t="s">
        <v>33</v>
      </c>
      <c r="T2" s="13" t="s">
        <v>34</v>
      </c>
      <c r="U2" s="13" t="s">
        <v>35</v>
      </c>
      <c r="V2" s="13" t="s">
        <v>36</v>
      </c>
      <c r="W2" s="13" t="s">
        <v>37</v>
      </c>
      <c r="X2" s="13" t="s">
        <v>138</v>
      </c>
      <c r="Y2" s="13" t="s">
        <v>38</v>
      </c>
      <c r="Z2" s="13" t="s">
        <v>171</v>
      </c>
      <c r="AA2" s="11" t="s">
        <v>12</v>
      </c>
      <c r="AB2" s="11" t="s">
        <v>39</v>
      </c>
      <c r="AC2" s="8" t="s">
        <v>26</v>
      </c>
      <c r="AD2" s="13" t="s">
        <v>1140</v>
      </c>
      <c r="AE2" s="13" t="s">
        <v>1141</v>
      </c>
      <c r="AF2" s="13" t="s">
        <v>1142</v>
      </c>
      <c r="AG2" s="13" t="s">
        <v>1143</v>
      </c>
      <c r="AH2" s="3"/>
      <c r="AI2" s="3"/>
    </row>
    <row r="3" spans="1:35" ht="15" customHeight="1">
      <c r="A3" s="65" t="s">
        <v>181</v>
      </c>
      <c r="B3" s="66"/>
      <c r="C3" s="66" t="s">
        <v>65</v>
      </c>
      <c r="D3" s="67"/>
      <c r="E3" s="69"/>
      <c r="F3" s="66" t="str">
        <f>Vertices[[#This Row],[thumbnail_URL_t1]]</f>
        <v>https://library.oapen.org/bitstream/handle/20.500.12657/24772/1005338.pdf.jpg</v>
      </c>
      <c r="G3" s="66"/>
      <c r="H3" s="70"/>
      <c r="I3" s="71"/>
      <c r="J3" s="71"/>
      <c r="K3" s="71" t="str">
        <f>Vertices[[#This Row],[title]]</f>
        <v>07 The recordings; Indian Recordings (Schomerus 1929) : 1. Introductory notes, comments and transcriptions</v>
      </c>
      <c r="L3" s="74"/>
      <c r="M3" s="75">
        <v>6371.86669921875</v>
      </c>
      <c r="N3" s="75">
        <v>8704.7900390625</v>
      </c>
      <c r="O3" s="76"/>
      <c r="P3" s="77"/>
      <c r="Q3" s="77"/>
      <c r="R3" s="49"/>
      <c r="S3" s="49"/>
      <c r="T3" s="49"/>
      <c r="U3" s="49"/>
      <c r="V3" s="50"/>
      <c r="W3" s="50"/>
      <c r="X3" s="51"/>
      <c r="Y3" s="50"/>
      <c r="Z3" s="50"/>
      <c r="AA3" s="72">
        <v>3</v>
      </c>
      <c r="AB3" s="72"/>
      <c r="AC3" s="73"/>
      <c r="AD3" s="97" t="s">
        <v>1144</v>
      </c>
      <c r="AE3" s="79" t="s">
        <v>1352</v>
      </c>
      <c r="AF3" s="79" t="s">
        <v>1560</v>
      </c>
      <c r="AG3" s="79" t="s">
        <v>1560</v>
      </c>
      <c r="AH3" s="3"/>
      <c r="AI3" s="3"/>
    </row>
    <row r="4" spans="1:38" ht="15">
      <c r="A4" s="65" t="s">
        <v>182</v>
      </c>
      <c r="B4" s="66"/>
      <c r="C4" s="66" t="s">
        <v>65</v>
      </c>
      <c r="D4" s="67"/>
      <c r="E4" s="69"/>
      <c r="F4" s="66" t="str">
        <f>Vertices[[#This Row],[thumbnail_URL_t1]]</f>
        <v>https://library.oapen.org/bitstream/handle/20.500.12657/24773/1005337.pdf.jpg</v>
      </c>
      <c r="G4" s="66"/>
      <c r="H4" s="70"/>
      <c r="I4" s="71"/>
      <c r="J4" s="71"/>
      <c r="K4" s="71" t="str">
        <f>Vertices[[#This Row],[title]]</f>
        <v>06 The performers; Indian Recordings (Schomerus 1929) : 1. Introductory notes, comments and transcriptions</v>
      </c>
      <c r="L4" s="74"/>
      <c r="M4" s="75">
        <v>6265.7744140625</v>
      </c>
      <c r="N4" s="75">
        <v>9565.517578125</v>
      </c>
      <c r="O4" s="76"/>
      <c r="P4" s="77"/>
      <c r="Q4" s="77"/>
      <c r="R4" s="81"/>
      <c r="S4" s="81"/>
      <c r="T4" s="81"/>
      <c r="U4" s="81"/>
      <c r="V4" s="51"/>
      <c r="W4" s="51"/>
      <c r="X4" s="51"/>
      <c r="Y4" s="51"/>
      <c r="Z4" s="50"/>
      <c r="AA4" s="72">
        <v>4</v>
      </c>
      <c r="AB4" s="72"/>
      <c r="AC4" s="73"/>
      <c r="AD4" s="97" t="s">
        <v>1145</v>
      </c>
      <c r="AE4" s="79" t="s">
        <v>1353</v>
      </c>
      <c r="AF4" s="79" t="s">
        <v>1560</v>
      </c>
      <c r="AG4" s="79" t="s">
        <v>1560</v>
      </c>
      <c r="AH4" s="2"/>
      <c r="AI4" s="3"/>
      <c r="AJ4" s="3"/>
      <c r="AK4" s="3"/>
      <c r="AL4" s="3"/>
    </row>
    <row r="5" spans="1:38" ht="15">
      <c r="A5" s="65" t="s">
        <v>183</v>
      </c>
      <c r="B5" s="66"/>
      <c r="C5" s="66" t="s">
        <v>65</v>
      </c>
      <c r="D5" s="67"/>
      <c r="E5" s="69"/>
      <c r="F5" s="66" t="str">
        <f>Vertices[[#This Row],[thumbnail_URL_t1]]</f>
        <v>https://library.oapen.org/bitstream/handle/20.500.12657/33872/450775.pdf.jpg</v>
      </c>
      <c r="G5" s="66"/>
      <c r="H5" s="70"/>
      <c r="I5" s="71"/>
      <c r="J5" s="71"/>
      <c r="K5" s="71" t="str">
        <f>Vertices[[#This Row],[title]]</f>
        <v>Palmyras Reichtum durch weltweiten Handel. Achäologische Untersuchungen im Bereich der hellenistischen Stadt : Band 2: Kleinfunde</v>
      </c>
      <c r="L5" s="74"/>
      <c r="M5" s="75">
        <v>7960.9873046875</v>
      </c>
      <c r="N5" s="75">
        <v>3872.445068359375</v>
      </c>
      <c r="O5" s="76"/>
      <c r="P5" s="77"/>
      <c r="Q5" s="77"/>
      <c r="R5" s="81"/>
      <c r="S5" s="81"/>
      <c r="T5" s="81"/>
      <c r="U5" s="81"/>
      <c r="V5" s="51"/>
      <c r="W5" s="51"/>
      <c r="X5" s="51"/>
      <c r="Y5" s="51"/>
      <c r="Z5" s="50"/>
      <c r="AA5" s="72">
        <v>5</v>
      </c>
      <c r="AB5" s="72"/>
      <c r="AC5" s="73"/>
      <c r="AD5" s="97" t="s">
        <v>1146</v>
      </c>
      <c r="AE5" s="79" t="s">
        <v>1354</v>
      </c>
      <c r="AF5" s="79" t="s">
        <v>1560</v>
      </c>
      <c r="AG5" s="79" t="s">
        <v>1560</v>
      </c>
      <c r="AH5" s="2"/>
      <c r="AI5" s="3"/>
      <c r="AJ5" s="3"/>
      <c r="AK5" s="3"/>
      <c r="AL5" s="3"/>
    </row>
    <row r="6" spans="1:38" ht="15">
      <c r="A6" s="65" t="s">
        <v>184</v>
      </c>
      <c r="B6" s="66"/>
      <c r="C6" s="66" t="s">
        <v>65</v>
      </c>
      <c r="D6" s="67"/>
      <c r="E6" s="69"/>
      <c r="F6" s="66" t="str">
        <f>Vertices[[#This Row],[thumbnail_URL_t1]]</f>
        <v>https://library.oapen.org/bitstream/handle/20.500.12657/33874/449862.pdf.jpg</v>
      </c>
      <c r="G6" s="66"/>
      <c r="H6" s="70"/>
      <c r="I6" s="71"/>
      <c r="J6" s="71"/>
      <c r="K6" s="71" t="str">
        <f>Vertices[[#This Row],[title]]</f>
        <v>Palmyras Reichtum durch weltweiten Handel. Achäologische Untersuchungen im Bereich der hellenistischen Stadt : Band 1: Architektur und ihre Ausstattung</v>
      </c>
      <c r="L6" s="74"/>
      <c r="M6" s="75">
        <v>7430.2548828125</v>
      </c>
      <c r="N6" s="75">
        <v>4479.32080078125</v>
      </c>
      <c r="O6" s="76"/>
      <c r="P6" s="77"/>
      <c r="Q6" s="77"/>
      <c r="R6" s="81"/>
      <c r="S6" s="81"/>
      <c r="T6" s="81"/>
      <c r="U6" s="81"/>
      <c r="V6" s="51"/>
      <c r="W6" s="51"/>
      <c r="X6" s="51"/>
      <c r="Y6" s="51"/>
      <c r="Z6" s="50"/>
      <c r="AA6" s="72">
        <v>6</v>
      </c>
      <c r="AB6" s="72"/>
      <c r="AC6" s="73"/>
      <c r="AD6" s="97" t="s">
        <v>1147</v>
      </c>
      <c r="AE6" s="79" t="s">
        <v>1355</v>
      </c>
      <c r="AF6" s="79" t="s">
        <v>1560</v>
      </c>
      <c r="AG6" s="79" t="s">
        <v>1560</v>
      </c>
      <c r="AH6" s="2"/>
      <c r="AI6" s="3"/>
      <c r="AJ6" s="3"/>
      <c r="AK6" s="3"/>
      <c r="AL6" s="3"/>
    </row>
    <row r="7" spans="1:38" ht="15">
      <c r="A7" s="65" t="s">
        <v>185</v>
      </c>
      <c r="B7" s="66"/>
      <c r="C7" s="66" t="s">
        <v>65</v>
      </c>
      <c r="D7" s="67"/>
      <c r="E7" s="69"/>
      <c r="F7" s="66" t="str">
        <f>Vertices[[#This Row],[thumbnail_URL_t1]]</f>
        <v>https://library.oapen.org/bitstream/handle/20.500.12657/33279/512624.pdf.jpg</v>
      </c>
      <c r="G7" s="66"/>
      <c r="H7" s="70"/>
      <c r="I7" s="71"/>
      <c r="J7" s="71"/>
      <c r="K7" s="71" t="str">
        <f>Vertices[[#This Row],[title]]</f>
        <v>Byzantinische Epigramme in inschriftlicher Überlieferung. Band 3, Teil II : Byzantinische Epigramme auf Stein nebst Addenda zu den Bänden 1 und 2</v>
      </c>
      <c r="L7" s="74"/>
      <c r="M7" s="75">
        <v>7111.8154296875</v>
      </c>
      <c r="N7" s="75">
        <v>2427.5029296875</v>
      </c>
      <c r="O7" s="76"/>
      <c r="P7" s="77"/>
      <c r="Q7" s="77"/>
      <c r="R7" s="81"/>
      <c r="S7" s="81"/>
      <c r="T7" s="81"/>
      <c r="U7" s="81"/>
      <c r="V7" s="51"/>
      <c r="W7" s="51"/>
      <c r="X7" s="51"/>
      <c r="Y7" s="51"/>
      <c r="Z7" s="50"/>
      <c r="AA7" s="72">
        <v>7</v>
      </c>
      <c r="AB7" s="72"/>
      <c r="AC7" s="73"/>
      <c r="AD7" s="97" t="s">
        <v>1148</v>
      </c>
      <c r="AE7" s="79" t="s">
        <v>1356</v>
      </c>
      <c r="AF7" s="79" t="s">
        <v>1560</v>
      </c>
      <c r="AG7" s="79" t="s">
        <v>1560</v>
      </c>
      <c r="AH7" s="2"/>
      <c r="AI7" s="3"/>
      <c r="AJ7" s="3"/>
      <c r="AK7" s="3"/>
      <c r="AL7" s="3"/>
    </row>
    <row r="8" spans="1:38" ht="15">
      <c r="A8" s="65" t="s">
        <v>186</v>
      </c>
      <c r="B8" s="66"/>
      <c r="C8" s="66" t="s">
        <v>65</v>
      </c>
      <c r="D8" s="67"/>
      <c r="E8" s="69"/>
      <c r="F8" s="66" t="str">
        <f>Vertices[[#This Row],[thumbnail_URL_t1]]</f>
        <v>https://library.oapen.org/bitstream/handle/20.500.12657/33280/512623.pdf.jpg</v>
      </c>
      <c r="G8" s="66"/>
      <c r="H8" s="70"/>
      <c r="I8" s="71"/>
      <c r="J8" s="71"/>
      <c r="K8" s="71" t="str">
        <f>Vertices[[#This Row],[title]]</f>
        <v>Byzantinische Epigramme in inschriftlicher Überlieferung. Band 3, Teil I : Byzantinische Epigramme auf Stein nebst Addenda zu den Bänden 1 und 2</v>
      </c>
      <c r="L8" s="74"/>
      <c r="M8" s="75">
        <v>6538.6240234375</v>
      </c>
      <c r="N8" s="75">
        <v>2991.0302734375</v>
      </c>
      <c r="O8" s="76"/>
      <c r="P8" s="77"/>
      <c r="Q8" s="77"/>
      <c r="R8" s="81"/>
      <c r="S8" s="81"/>
      <c r="T8" s="81"/>
      <c r="U8" s="81"/>
      <c r="V8" s="51"/>
      <c r="W8" s="51"/>
      <c r="X8" s="51"/>
      <c r="Y8" s="51"/>
      <c r="Z8" s="50"/>
      <c r="AA8" s="72">
        <v>8</v>
      </c>
      <c r="AB8" s="72"/>
      <c r="AC8" s="73"/>
      <c r="AD8" s="97" t="s">
        <v>1149</v>
      </c>
      <c r="AE8" s="79" t="s">
        <v>1357</v>
      </c>
      <c r="AF8" s="79" t="s">
        <v>1560</v>
      </c>
      <c r="AG8" s="79" t="s">
        <v>1560</v>
      </c>
      <c r="AH8" s="2"/>
      <c r="AI8" s="3"/>
      <c r="AJ8" s="3"/>
      <c r="AK8" s="3"/>
      <c r="AL8" s="3"/>
    </row>
    <row r="9" spans="1:38" ht="15">
      <c r="A9" s="65" t="s">
        <v>187</v>
      </c>
      <c r="B9" s="66"/>
      <c r="C9" s="66" t="s">
        <v>65</v>
      </c>
      <c r="D9" s="67"/>
      <c r="E9" s="69"/>
      <c r="F9" s="66" t="str">
        <f>Vertices[[#This Row],[thumbnail_URL_t1]]</f>
        <v>https://library.oapen.org/bitstream/handle/20.500.12657/33301/507995.pdf.jpg</v>
      </c>
      <c r="G9" s="66"/>
      <c r="H9" s="70"/>
      <c r="I9" s="71"/>
      <c r="J9" s="71"/>
      <c r="K9" s="71" t="str">
        <f>Vertices[[#This Row],[title]]</f>
        <v>Mitteleuropäische Schulen IV (ca. 1380–1400); Tafel- und Registerband : Hofwerkstätten König Wenzels IV. und deren Umkreis</v>
      </c>
      <c r="L9" s="74"/>
      <c r="M9" s="75">
        <v>7111.8154296875</v>
      </c>
      <c r="N9" s="75">
        <v>433.482666015625</v>
      </c>
      <c r="O9" s="76"/>
      <c r="P9" s="77"/>
      <c r="Q9" s="77"/>
      <c r="R9" s="81"/>
      <c r="S9" s="81"/>
      <c r="T9" s="81"/>
      <c r="U9" s="81"/>
      <c r="V9" s="51"/>
      <c r="W9" s="51"/>
      <c r="X9" s="51"/>
      <c r="Y9" s="51"/>
      <c r="Z9" s="50"/>
      <c r="AA9" s="72">
        <v>9</v>
      </c>
      <c r="AB9" s="72"/>
      <c r="AC9" s="73"/>
      <c r="AD9" s="97" t="s">
        <v>1150</v>
      </c>
      <c r="AE9" s="79" t="s">
        <v>1358</v>
      </c>
      <c r="AF9" s="79" t="s">
        <v>1560</v>
      </c>
      <c r="AG9" s="79" t="s">
        <v>1560</v>
      </c>
      <c r="AH9" s="2"/>
      <c r="AI9" s="3"/>
      <c r="AJ9" s="3"/>
      <c r="AK9" s="3"/>
      <c r="AL9" s="3"/>
    </row>
    <row r="10" spans="1:38" ht="15">
      <c r="A10" s="65" t="s">
        <v>188</v>
      </c>
      <c r="B10" s="66"/>
      <c r="C10" s="66" t="s">
        <v>65</v>
      </c>
      <c r="D10" s="67"/>
      <c r="E10" s="69"/>
      <c r="F10" s="66" t="str">
        <f>Vertices[[#This Row],[thumbnail_URL_t1]]</f>
        <v>https://library.oapen.org/bitstream/handle/20.500.12657/33302/507994.pdf.jpg</v>
      </c>
      <c r="G10" s="66"/>
      <c r="H10" s="70"/>
      <c r="I10" s="71"/>
      <c r="J10" s="71"/>
      <c r="K10" s="71" t="str">
        <f>Vertices[[#This Row],[title]]</f>
        <v>Mitteleuropäische Schulen IV (ca. 1380–1400); Textband : Hofwerkstätten König Wenzels IV. und deren Umkreis</v>
      </c>
      <c r="L10" s="74"/>
      <c r="M10" s="75">
        <v>6538.6240234375</v>
      </c>
      <c r="N10" s="75">
        <v>997.0101318359375</v>
      </c>
      <c r="O10" s="76"/>
      <c r="P10" s="77"/>
      <c r="Q10" s="77"/>
      <c r="R10" s="81"/>
      <c r="S10" s="81"/>
      <c r="T10" s="81"/>
      <c r="U10" s="81"/>
      <c r="V10" s="51"/>
      <c r="W10" s="51"/>
      <c r="X10" s="51"/>
      <c r="Y10" s="51"/>
      <c r="Z10" s="50"/>
      <c r="AA10" s="72">
        <v>10</v>
      </c>
      <c r="AB10" s="72"/>
      <c r="AC10" s="73"/>
      <c r="AD10" s="97" t="s">
        <v>1151</v>
      </c>
      <c r="AE10" s="79" t="s">
        <v>1359</v>
      </c>
      <c r="AF10" s="79" t="s">
        <v>1560</v>
      </c>
      <c r="AG10" s="79" t="s">
        <v>1560</v>
      </c>
      <c r="AH10" s="2"/>
      <c r="AI10" s="3"/>
      <c r="AJ10" s="3"/>
      <c r="AK10" s="3"/>
      <c r="AL10" s="3"/>
    </row>
    <row r="11" spans="1:38" ht="15">
      <c r="A11" s="65" t="s">
        <v>189</v>
      </c>
      <c r="B11" s="66"/>
      <c r="C11" s="66" t="s">
        <v>65</v>
      </c>
      <c r="D11" s="67"/>
      <c r="E11" s="69"/>
      <c r="F11" s="66" t="str">
        <f>Vertices[[#This Row],[thumbnail_URL_t1]]</f>
        <v>https://library.oapen.org/bitstream/handle/20.500.12657/32131/617073.pdf.jpg</v>
      </c>
      <c r="G11" s="66"/>
      <c r="H11" s="70"/>
      <c r="I11" s="71"/>
      <c r="J11" s="71"/>
      <c r="K11" s="71" t="str">
        <f>Vertices[[#This Row],[title]]</f>
        <v>Dogface Soldiers. : The Infantry Riflemen of the Army of the United States, and the war against Hitlers Wehrmacht in the Mediterranean and Northwestern Europe.</v>
      </c>
      <c r="L11" s="74"/>
      <c r="M11" s="75">
        <v>9096.7548828125</v>
      </c>
      <c r="N11" s="75">
        <v>2456.40185546875</v>
      </c>
      <c r="O11" s="76"/>
      <c r="P11" s="77"/>
      <c r="Q11" s="77"/>
      <c r="R11" s="81"/>
      <c r="S11" s="81"/>
      <c r="T11" s="81"/>
      <c r="U11" s="81"/>
      <c r="V11" s="51"/>
      <c r="W11" s="51"/>
      <c r="X11" s="51"/>
      <c r="Y11" s="51"/>
      <c r="Z11" s="50"/>
      <c r="AA11" s="72">
        <v>11</v>
      </c>
      <c r="AB11" s="72"/>
      <c r="AC11" s="73"/>
      <c r="AD11" s="97" t="s">
        <v>1152</v>
      </c>
      <c r="AE11" s="79" t="s">
        <v>1360</v>
      </c>
      <c r="AF11" s="79" t="s">
        <v>1560</v>
      </c>
      <c r="AG11" s="79" t="s">
        <v>1560</v>
      </c>
      <c r="AH11" s="2"/>
      <c r="AI11" s="3"/>
      <c r="AJ11" s="3"/>
      <c r="AK11" s="3"/>
      <c r="AL11" s="3"/>
    </row>
    <row r="12" spans="1:38" ht="15">
      <c r="A12" s="65" t="s">
        <v>190</v>
      </c>
      <c r="B12" s="66"/>
      <c r="C12" s="66" t="s">
        <v>65</v>
      </c>
      <c r="D12" s="67"/>
      <c r="E12" s="69"/>
      <c r="F12" s="66" t="str">
        <f>Vertices[[#This Row],[thumbnail_URL_t1]]</f>
        <v>https://library.oapen.org/bitstream/handle/20.500.12657/32132/617072.pdf.jpg</v>
      </c>
      <c r="G12" s="66"/>
      <c r="H12" s="70"/>
      <c r="I12" s="71"/>
      <c r="J12" s="71"/>
      <c r="K12" s="71" t="str">
        <f>Vertices[[#This Row],[title]]</f>
        <v>Dogface Soldiers. : Die Frontsoldaten der US-Infanterie und der Krieg gegen Hitlers Wehrmacht im Mittelmeerraum und Nordwesteuropa</v>
      </c>
      <c r="L12" s="74"/>
      <c r="M12" s="75">
        <v>9680.560546875</v>
      </c>
      <c r="N12" s="75">
        <v>1907.32373046875</v>
      </c>
      <c r="O12" s="76"/>
      <c r="P12" s="77"/>
      <c r="Q12" s="77"/>
      <c r="R12" s="81"/>
      <c r="S12" s="81"/>
      <c r="T12" s="81"/>
      <c r="U12" s="81"/>
      <c r="V12" s="51"/>
      <c r="W12" s="51"/>
      <c r="X12" s="51"/>
      <c r="Y12" s="51"/>
      <c r="Z12" s="50"/>
      <c r="AA12" s="72">
        <v>12</v>
      </c>
      <c r="AB12" s="72"/>
      <c r="AC12" s="73"/>
      <c r="AD12" s="97" t="s">
        <v>1153</v>
      </c>
      <c r="AE12" s="79" t="s">
        <v>1361</v>
      </c>
      <c r="AF12" s="79" t="s">
        <v>1560</v>
      </c>
      <c r="AG12" s="79" t="s">
        <v>1560</v>
      </c>
      <c r="AH12" s="2"/>
      <c r="AI12" s="3"/>
      <c r="AJ12" s="3"/>
      <c r="AK12" s="3"/>
      <c r="AL12" s="3"/>
    </row>
    <row r="13" spans="1:38" ht="15">
      <c r="A13" s="65" t="s">
        <v>191</v>
      </c>
      <c r="B13" s="66"/>
      <c r="C13" s="66" t="s">
        <v>65</v>
      </c>
      <c r="D13" s="67"/>
      <c r="E13" s="69"/>
      <c r="F13" s="66" t="str">
        <f>Vertices[[#This Row],[thumbnail_URL_t1]]</f>
        <v>https://library.oapen.org/bitstream/handle/20.500.12657/32805/604870.pdf.jpg</v>
      </c>
      <c r="G13" s="66"/>
      <c r="H13" s="70"/>
      <c r="I13" s="71"/>
      <c r="J13" s="71"/>
      <c r="K13" s="71" t="str">
        <f>Vertices[[#This Row],[title]]</f>
        <v>Ödön von Horváth, Ein Sklavenball/ Pompej, Band 1</v>
      </c>
      <c r="L13" s="74"/>
      <c r="M13" s="75">
        <v>1063.6060791015625</v>
      </c>
      <c r="N13" s="75">
        <v>7283.86767578125</v>
      </c>
      <c r="O13" s="76"/>
      <c r="P13" s="77"/>
      <c r="Q13" s="77"/>
      <c r="R13" s="81"/>
      <c r="S13" s="81"/>
      <c r="T13" s="81"/>
      <c r="U13" s="81"/>
      <c r="V13" s="51"/>
      <c r="W13" s="51"/>
      <c r="X13" s="51"/>
      <c r="Y13" s="51"/>
      <c r="Z13" s="50"/>
      <c r="AA13" s="72">
        <v>13</v>
      </c>
      <c r="AB13" s="72"/>
      <c r="AC13" s="73"/>
      <c r="AD13" s="97" t="s">
        <v>1154</v>
      </c>
      <c r="AE13" s="79" t="s">
        <v>1362</v>
      </c>
      <c r="AF13" s="79" t="s">
        <v>1560</v>
      </c>
      <c r="AG13" s="79" t="s">
        <v>1560</v>
      </c>
      <c r="AH13" s="2"/>
      <c r="AI13" s="3"/>
      <c r="AJ13" s="3"/>
      <c r="AK13" s="3"/>
      <c r="AL13" s="3"/>
    </row>
    <row r="14" spans="1:38" ht="15">
      <c r="A14" s="65" t="s">
        <v>192</v>
      </c>
      <c r="B14" s="66"/>
      <c r="C14" s="66" t="s">
        <v>65</v>
      </c>
      <c r="D14" s="67"/>
      <c r="E14" s="69"/>
      <c r="F14" s="66" t="str">
        <f>Vertices[[#This Row],[thumbnail_URL_t1]]</f>
        <v>https://library.oapen.org/bitstream/handle/20.500.12657/32804/604871.pdf.jpg</v>
      </c>
      <c r="G14" s="66"/>
      <c r="H14" s="70"/>
      <c r="I14" s="71"/>
      <c r="J14" s="71"/>
      <c r="K14" s="71" t="str">
        <f>Vertices[[#This Row],[title]]</f>
        <v>Ödön von Horváth, Ein Sklavenball/ Pompej, Band 2</v>
      </c>
      <c r="L14" s="74"/>
      <c r="M14" s="75">
        <v>1534.0579833984375</v>
      </c>
      <c r="N14" s="75">
        <v>6498.96240234375</v>
      </c>
      <c r="O14" s="76"/>
      <c r="P14" s="77"/>
      <c r="Q14" s="77"/>
      <c r="R14" s="81"/>
      <c r="S14" s="81"/>
      <c r="T14" s="81"/>
      <c r="U14" s="81"/>
      <c r="V14" s="51"/>
      <c r="W14" s="51"/>
      <c r="X14" s="51"/>
      <c r="Y14" s="51"/>
      <c r="Z14" s="50"/>
      <c r="AA14" s="72">
        <v>14</v>
      </c>
      <c r="AB14" s="72"/>
      <c r="AC14" s="73"/>
      <c r="AD14" s="97" t="s">
        <v>1155</v>
      </c>
      <c r="AE14" s="79" t="s">
        <v>1363</v>
      </c>
      <c r="AF14" s="79" t="s">
        <v>1560</v>
      </c>
      <c r="AG14" s="79" t="s">
        <v>1560</v>
      </c>
      <c r="AH14" s="2"/>
      <c r="AI14" s="3"/>
      <c r="AJ14" s="3"/>
      <c r="AK14" s="3"/>
      <c r="AL14" s="3"/>
    </row>
    <row r="15" spans="1:38" ht="15">
      <c r="A15" s="65" t="s">
        <v>193</v>
      </c>
      <c r="B15" s="66"/>
      <c r="C15" s="66" t="s">
        <v>65</v>
      </c>
      <c r="D15" s="67"/>
      <c r="E15" s="69"/>
      <c r="F15" s="66" t="str">
        <f>Vertices[[#This Row],[thumbnail_URL_t1]]</f>
        <v>https://library.oapen.org/bitstream/handle/20.500.12657/22376/1007806.pdf.jpg</v>
      </c>
      <c r="G15" s="66"/>
      <c r="H15" s="70"/>
      <c r="I15" s="71"/>
      <c r="J15" s="71"/>
      <c r="K15" s="71" t="str">
        <f>Vertices[[#This Row],[title]]</f>
        <v>Regesten Kaiser Friedrichs III. (1440−1493), Heft 35 : Die Urkunden und Briefe des Österreichischen Staatsarchivs in Wien, Abt. Haus-, Hof und Staatsarchiv: Allgemeine Urkundenreihe, Familienurkunden und Abschriftensammlungen (1480−1482)</v>
      </c>
      <c r="L15" s="74"/>
      <c r="M15" s="75">
        <v>8481.10546875</v>
      </c>
      <c r="N15" s="75">
        <v>433.482666015625</v>
      </c>
      <c r="O15" s="76"/>
      <c r="P15" s="77"/>
      <c r="Q15" s="77"/>
      <c r="R15" s="81"/>
      <c r="S15" s="81"/>
      <c r="T15" s="81"/>
      <c r="U15" s="81"/>
      <c r="V15" s="51"/>
      <c r="W15" s="51"/>
      <c r="X15" s="51"/>
      <c r="Y15" s="51"/>
      <c r="Z15" s="50"/>
      <c r="AA15" s="72">
        <v>15</v>
      </c>
      <c r="AB15" s="72"/>
      <c r="AC15" s="73"/>
      <c r="AD15" s="97" t="s">
        <v>1156</v>
      </c>
      <c r="AE15" s="79" t="s">
        <v>1364</v>
      </c>
      <c r="AF15" s="79" t="s">
        <v>1560</v>
      </c>
      <c r="AG15" s="79" t="s">
        <v>1560</v>
      </c>
      <c r="AH15" s="2"/>
      <c r="AI15" s="3"/>
      <c r="AJ15" s="3"/>
      <c r="AK15" s="3"/>
      <c r="AL15" s="3"/>
    </row>
    <row r="16" spans="1:38" ht="15">
      <c r="A16" s="65" t="s">
        <v>194</v>
      </c>
      <c r="B16" s="66"/>
      <c r="C16" s="66" t="s">
        <v>65</v>
      </c>
      <c r="D16" s="67"/>
      <c r="E16" s="69"/>
      <c r="F16" s="66" t="str">
        <f>Vertices[[#This Row],[thumbnail_URL_t1]]</f>
        <v>https://library.oapen.org/bitstream/handle/20.500.12657/22435/1007744.pdf.jpg</v>
      </c>
      <c r="G16" s="66"/>
      <c r="H16" s="70"/>
      <c r="I16" s="71"/>
      <c r="J16" s="71"/>
      <c r="K16" s="71" t="str">
        <f>Vertices[[#This Row],[title]]</f>
        <v>Regesten Kaiser Friedrichs III. (1440−1493), Heft 34 : Die Urkunden und Briefe des Österreichischen Staatsarchivs in Wien, Abt. Haus-, Hof und Staatsarchiv: Allgemeine Urkundenreihe, Familienurkunden und Abschriftensammlungen (1476−1479)</v>
      </c>
      <c r="L16" s="74"/>
      <c r="M16" s="75">
        <v>8194.509765625</v>
      </c>
      <c r="N16" s="75">
        <v>1473.841064453125</v>
      </c>
      <c r="O16" s="76"/>
      <c r="P16" s="77"/>
      <c r="Q16" s="77"/>
      <c r="R16" s="81"/>
      <c r="S16" s="81"/>
      <c r="T16" s="81"/>
      <c r="U16" s="81"/>
      <c r="V16" s="51"/>
      <c r="W16" s="51"/>
      <c r="X16" s="51"/>
      <c r="Y16" s="51"/>
      <c r="Z16" s="50"/>
      <c r="AA16" s="72">
        <v>16</v>
      </c>
      <c r="AB16" s="72"/>
      <c r="AC16" s="73"/>
      <c r="AD16" s="97" t="s">
        <v>1157</v>
      </c>
      <c r="AE16" s="79" t="s">
        <v>1365</v>
      </c>
      <c r="AF16" s="79" t="s">
        <v>1560</v>
      </c>
      <c r="AG16" s="79" t="s">
        <v>1560</v>
      </c>
      <c r="AH16" s="2"/>
      <c r="AI16" s="3"/>
      <c r="AJ16" s="3"/>
      <c r="AK16" s="3"/>
      <c r="AL16" s="3"/>
    </row>
    <row r="17" spans="1:38" ht="15">
      <c r="A17" s="65" t="s">
        <v>195</v>
      </c>
      <c r="B17" s="66"/>
      <c r="C17" s="66" t="s">
        <v>65</v>
      </c>
      <c r="D17" s="67"/>
      <c r="E17" s="69"/>
      <c r="F17" s="66" t="str">
        <f>Vertices[[#This Row],[thumbnail_URL_t1]]</f>
        <v>https://library.oapen.org/bitstream/handle/20.500.12657/33305/507992.pdf.jpg</v>
      </c>
      <c r="G17" s="66"/>
      <c r="H17" s="70"/>
      <c r="I17" s="71"/>
      <c r="J17" s="71"/>
      <c r="K17" s="71" t="str">
        <f>Vertices[[#This Row],[title]]</f>
        <v>Regesten Kaiser Friedrichs III. (1440-1493) nach Archiven und Bibliotheken geordnet : Die Urkunden und Briefe des Österreichischen Staatsarchivs in Wien, Abt. Haus-, Hof- und Staatsarchiv: Allgemeine Urkundenreihe, Familienurkunden und Abschriftensammlungen (1483-1488)</v>
      </c>
      <c r="L17" s="74"/>
      <c r="M17" s="75">
        <v>5509.00341796875</v>
      </c>
      <c r="N17" s="75">
        <v>6444.4423828125</v>
      </c>
      <c r="O17" s="76"/>
      <c r="P17" s="77"/>
      <c r="Q17" s="77"/>
      <c r="R17" s="81"/>
      <c r="S17" s="81"/>
      <c r="T17" s="81"/>
      <c r="U17" s="81"/>
      <c r="V17" s="51"/>
      <c r="W17" s="51"/>
      <c r="X17" s="51"/>
      <c r="Y17" s="51"/>
      <c r="Z17" s="50"/>
      <c r="AA17" s="72">
        <v>17</v>
      </c>
      <c r="AB17" s="72"/>
      <c r="AC17" s="73"/>
      <c r="AD17" s="97" t="s">
        <v>1158</v>
      </c>
      <c r="AE17" s="79" t="s">
        <v>1366</v>
      </c>
      <c r="AF17" s="79" t="s">
        <v>1560</v>
      </c>
      <c r="AG17" s="79" t="s">
        <v>1560</v>
      </c>
      <c r="AH17" s="2"/>
      <c r="AI17" s="3"/>
      <c r="AJ17" s="3"/>
      <c r="AK17" s="3"/>
      <c r="AL17" s="3"/>
    </row>
    <row r="18" spans="1:38" ht="15">
      <c r="A18" s="65" t="s">
        <v>196</v>
      </c>
      <c r="B18" s="66"/>
      <c r="C18" s="66" t="s">
        <v>65</v>
      </c>
      <c r="D18" s="67"/>
      <c r="E18" s="69"/>
      <c r="F18" s="66" t="str">
        <f>Vertices[[#This Row],[thumbnail_URL_t1]]</f>
        <v>https://library.oapen.org/bitstream/handle/20.500.12657/34416/437164.pdf.jpg</v>
      </c>
      <c r="G18" s="66"/>
      <c r="H18" s="70"/>
      <c r="I18" s="71"/>
      <c r="J18" s="71"/>
      <c r="K18" s="71" t="str">
        <f>Vertices[[#This Row],[title]]</f>
        <v>Regesten Kaiser Friedrichs III. (1440-1493) : Die Urkunden und Briefe des Österreichischen Staatsarchives in Wien (1470-1475)</v>
      </c>
      <c r="L18" s="74"/>
      <c r="M18" s="75">
        <v>6012.9267578125</v>
      </c>
      <c r="N18" s="75">
        <v>6720.91455078125</v>
      </c>
      <c r="O18" s="76"/>
      <c r="P18" s="77"/>
      <c r="Q18" s="77"/>
      <c r="R18" s="81"/>
      <c r="S18" s="81"/>
      <c r="T18" s="81"/>
      <c r="U18" s="81"/>
      <c r="V18" s="51"/>
      <c r="W18" s="51"/>
      <c r="X18" s="51"/>
      <c r="Y18" s="51"/>
      <c r="Z18" s="50"/>
      <c r="AA18" s="72">
        <v>18</v>
      </c>
      <c r="AB18" s="72"/>
      <c r="AC18" s="73"/>
      <c r="AD18" s="97" t="s">
        <v>1159</v>
      </c>
      <c r="AE18" s="79" t="s">
        <v>1367</v>
      </c>
      <c r="AF18" s="79" t="s">
        <v>1560</v>
      </c>
      <c r="AG18" s="79" t="s">
        <v>1560</v>
      </c>
      <c r="AH18" s="2"/>
      <c r="AI18" s="3"/>
      <c r="AJ18" s="3"/>
      <c r="AK18" s="3"/>
      <c r="AL18" s="3"/>
    </row>
    <row r="19" spans="1:38" ht="15">
      <c r="A19" s="65" t="s">
        <v>198</v>
      </c>
      <c r="B19" s="66"/>
      <c r="C19" s="66" t="s">
        <v>65</v>
      </c>
      <c r="D19" s="67"/>
      <c r="E19" s="69"/>
      <c r="F19" s="66" t="str">
        <f>Vertices[[#This Row],[thumbnail_URL_t1]]</f>
        <v>https://library.oapen.org/bitstream/handle/20.500.12657/32392/611246.pdf.jpg</v>
      </c>
      <c r="G19" s="66"/>
      <c r="H19" s="70"/>
      <c r="I19" s="71"/>
      <c r="J19" s="71"/>
      <c r="K19" s="71" t="str">
        <f>Vertices[[#This Row],[title]]</f>
        <v>Regesten Kaiser Sigismunds (1410-1437), Band 2 : Die Urkunden und Briefe aus den Archiven und Bibliotheken West-, Nord- und Ostböhmens</v>
      </c>
      <c r="L19" s="74"/>
      <c r="M19" s="75">
        <v>6217.76953125</v>
      </c>
      <c r="N19" s="75">
        <v>7052.44287109375</v>
      </c>
      <c r="O19" s="76"/>
      <c r="P19" s="77"/>
      <c r="Q19" s="77"/>
      <c r="R19" s="81"/>
      <c r="S19" s="81"/>
      <c r="T19" s="81"/>
      <c r="U19" s="81"/>
      <c r="V19" s="51"/>
      <c r="W19" s="51"/>
      <c r="X19" s="51"/>
      <c r="Y19" s="51"/>
      <c r="Z19" s="50"/>
      <c r="AA19" s="72">
        <v>19</v>
      </c>
      <c r="AB19" s="72"/>
      <c r="AC19" s="73"/>
      <c r="AD19" s="97" t="s">
        <v>1160</v>
      </c>
      <c r="AE19" s="79" t="s">
        <v>1368</v>
      </c>
      <c r="AF19" s="79" t="s">
        <v>1560</v>
      </c>
      <c r="AG19" s="79" t="s">
        <v>1560</v>
      </c>
      <c r="AH19" s="2"/>
      <c r="AI19" s="3"/>
      <c r="AJ19" s="3"/>
      <c r="AK19" s="3"/>
      <c r="AL19" s="3"/>
    </row>
    <row r="20" spans="1:38" ht="15">
      <c r="A20" s="65" t="s">
        <v>197</v>
      </c>
      <c r="B20" s="66"/>
      <c r="C20" s="66" t="s">
        <v>65</v>
      </c>
      <c r="D20" s="67"/>
      <c r="E20" s="69"/>
      <c r="F20" s="66" t="str">
        <f>Vertices[[#This Row],[thumbnail_URL_t1]]</f>
        <v>https://library.oapen.org/bitstream/handle/20.500.12657/31963/620584.pdf.jpg</v>
      </c>
      <c r="G20" s="66"/>
      <c r="H20" s="70"/>
      <c r="I20" s="71"/>
      <c r="J20" s="71"/>
      <c r="K20" s="71" t="str">
        <f>Vertices[[#This Row],[title]]</f>
        <v>Regesten Kaiser Sigismunds (1410-1437), Band 3 : Die Urkunden und Briefe aus den Archiven und Bibliotheken West-, Nord- und Ostböhmens</v>
      </c>
      <c r="L20" s="74"/>
      <c r="M20" s="75">
        <v>6793.3759765625</v>
      </c>
      <c r="N20" s="75">
        <v>6811.43359375</v>
      </c>
      <c r="O20" s="76"/>
      <c r="P20" s="77"/>
      <c r="Q20" s="77"/>
      <c r="R20" s="81"/>
      <c r="S20" s="81"/>
      <c r="T20" s="81"/>
      <c r="U20" s="81"/>
      <c r="V20" s="51"/>
      <c r="W20" s="51"/>
      <c r="X20" s="51"/>
      <c r="Y20" s="51"/>
      <c r="Z20" s="50"/>
      <c r="AA20" s="72">
        <v>20</v>
      </c>
      <c r="AB20" s="72"/>
      <c r="AC20" s="73"/>
      <c r="AD20" s="97" t="s">
        <v>1161</v>
      </c>
      <c r="AE20" s="79" t="s">
        <v>1369</v>
      </c>
      <c r="AF20" s="79" t="s">
        <v>1560</v>
      </c>
      <c r="AG20" s="79" t="s">
        <v>1560</v>
      </c>
      <c r="AH20" s="2"/>
      <c r="AI20" s="3"/>
      <c r="AJ20" s="3"/>
      <c r="AK20" s="3"/>
      <c r="AL20" s="3"/>
    </row>
    <row r="21" spans="1:38" ht="15">
      <c r="A21" s="65" t="s">
        <v>199</v>
      </c>
      <c r="B21" s="66"/>
      <c r="C21" s="66" t="s">
        <v>65</v>
      </c>
      <c r="D21" s="67"/>
      <c r="E21" s="69"/>
      <c r="F21" s="66" t="str">
        <f>Vertices[[#This Row],[thumbnail_URL_t1]]</f>
        <v>https://library.oapen.org/bitstream/handle/20.500.12657/31020/9783205207122.pdf.jpg</v>
      </c>
      <c r="G21" s="66"/>
      <c r="H21" s="70"/>
      <c r="I21" s="71"/>
      <c r="J21" s="71"/>
      <c r="K21" s="71" t="str">
        <f>Vertices[[#This Row],[title]]</f>
        <v>Sakralmöbel aus Österreich: Von Tischlern und ihren Arbeiten im Zeitalter des Absolutismus. I: Östliche Landesteile</v>
      </c>
      <c r="L21" s="74"/>
      <c r="M21" s="75">
        <v>3825.085693359375</v>
      </c>
      <c r="N21" s="75">
        <v>5405.19091796875</v>
      </c>
      <c r="O21" s="76"/>
      <c r="P21" s="77"/>
      <c r="Q21" s="77"/>
      <c r="R21" s="81"/>
      <c r="S21" s="81"/>
      <c r="T21" s="81"/>
      <c r="U21" s="81"/>
      <c r="V21" s="51"/>
      <c r="W21" s="51"/>
      <c r="X21" s="51"/>
      <c r="Y21" s="51"/>
      <c r="Z21" s="50"/>
      <c r="AA21" s="72">
        <v>21</v>
      </c>
      <c r="AB21" s="72"/>
      <c r="AC21" s="73"/>
      <c r="AD21" s="97" t="s">
        <v>1162</v>
      </c>
      <c r="AE21" s="79" t="s">
        <v>1370</v>
      </c>
      <c r="AF21" s="79" t="s">
        <v>1560</v>
      </c>
      <c r="AG21" s="79" t="s">
        <v>1560</v>
      </c>
      <c r="AH21" s="2"/>
      <c r="AI21" s="3"/>
      <c r="AJ21" s="3"/>
      <c r="AK21" s="3"/>
      <c r="AL21" s="3"/>
    </row>
    <row r="22" spans="1:38" ht="15">
      <c r="A22" s="65" t="s">
        <v>200</v>
      </c>
      <c r="B22" s="66"/>
      <c r="C22" s="66" t="s">
        <v>65</v>
      </c>
      <c r="D22" s="67"/>
      <c r="E22" s="69"/>
      <c r="F22" s="66" t="str">
        <f>Vertices[[#This Row],[thumbnail_URL_t1]]</f>
        <v>https://library.oapen.org/bitstream/handle/20.500.12657/31170/637194.pdf.jpg</v>
      </c>
      <c r="G22" s="66"/>
      <c r="H22" s="70"/>
      <c r="I22" s="71"/>
      <c r="J22" s="71"/>
      <c r="K22" s="71" t="str">
        <f>Vertices[[#This Row],[title]]</f>
        <v>Die literarische Zensur in Österreich von 1751 bis 1848</v>
      </c>
      <c r="L22" s="74"/>
      <c r="M22" s="75">
        <v>3823.8818359375</v>
      </c>
      <c r="N22" s="75">
        <v>7636.833984375</v>
      </c>
      <c r="O22" s="76"/>
      <c r="P22" s="77"/>
      <c r="Q22" s="77"/>
      <c r="R22" s="81"/>
      <c r="S22" s="81"/>
      <c r="T22" s="81"/>
      <c r="U22" s="81"/>
      <c r="V22" s="51"/>
      <c r="W22" s="51"/>
      <c r="X22" s="51"/>
      <c r="Y22" s="51"/>
      <c r="Z22" s="50"/>
      <c r="AA22" s="72">
        <v>22</v>
      </c>
      <c r="AB22" s="72"/>
      <c r="AC22" s="73"/>
      <c r="AD22" s="97" t="s">
        <v>1163</v>
      </c>
      <c r="AE22" s="79" t="s">
        <v>1371</v>
      </c>
      <c r="AF22" s="79" t="s">
        <v>1560</v>
      </c>
      <c r="AG22" s="79" t="s">
        <v>1560</v>
      </c>
      <c r="AH22" s="2"/>
      <c r="AI22" s="3"/>
      <c r="AJ22" s="3"/>
      <c r="AK22" s="3"/>
      <c r="AL22" s="3"/>
    </row>
    <row r="23" spans="1:38" ht="15">
      <c r="A23" s="65" t="s">
        <v>201</v>
      </c>
      <c r="B23" s="66"/>
      <c r="C23" s="66" t="s">
        <v>65</v>
      </c>
      <c r="D23" s="67"/>
      <c r="E23" s="69"/>
      <c r="F23" s="66" t="str">
        <f>Vertices[[#This Row],[thumbnail_URL_t1]]</f>
        <v>https://library.oapen.org/bitstream/handle/20.500.12657/34422/437159.pdf.jpg</v>
      </c>
      <c r="G23" s="66"/>
      <c r="H23" s="70"/>
      <c r="I23" s="71"/>
      <c r="J23" s="71"/>
      <c r="K23" s="71" t="str">
        <f>Vertices[[#This Row],[title]]</f>
        <v>Literatur in Österreich 1938-1945, Steiermark : Handbuch eines literarischen Systems. Band 1: Steiermark</v>
      </c>
      <c r="L23" s="74"/>
      <c r="M23" s="75">
        <v>7398.41064453125</v>
      </c>
      <c r="N23" s="75">
        <v>6010.95947265625</v>
      </c>
      <c r="O23" s="76"/>
      <c r="P23" s="77"/>
      <c r="Q23" s="77"/>
      <c r="R23" s="81"/>
      <c r="S23" s="81"/>
      <c r="T23" s="81"/>
      <c r="U23" s="81"/>
      <c r="V23" s="51"/>
      <c r="W23" s="51"/>
      <c r="X23" s="51"/>
      <c r="Y23" s="51"/>
      <c r="Z23" s="50"/>
      <c r="AA23" s="72">
        <v>23</v>
      </c>
      <c r="AB23" s="72"/>
      <c r="AC23" s="73"/>
      <c r="AD23" s="97" t="s">
        <v>1164</v>
      </c>
      <c r="AE23" s="79" t="s">
        <v>1372</v>
      </c>
      <c r="AF23" s="79" t="s">
        <v>1560</v>
      </c>
      <c r="AG23" s="79" t="s">
        <v>1560</v>
      </c>
      <c r="AH23" s="2"/>
      <c r="AI23" s="3"/>
      <c r="AJ23" s="3"/>
      <c r="AK23" s="3"/>
      <c r="AL23" s="3"/>
    </row>
    <row r="24" spans="1:38" ht="15">
      <c r="A24" s="65" t="s">
        <v>202</v>
      </c>
      <c r="B24" s="66"/>
      <c r="C24" s="66" t="s">
        <v>65</v>
      </c>
      <c r="D24" s="67"/>
      <c r="E24" s="69"/>
      <c r="F24" s="66" t="str">
        <f>Vertices[[#This Row],[thumbnail_URL_t1]]</f>
        <v>https://library.oapen.org/bitstream/handle/20.500.12657/34378/437201.pdf.jpg</v>
      </c>
      <c r="G24" s="66"/>
      <c r="H24" s="70"/>
      <c r="I24" s="71"/>
      <c r="J24" s="71"/>
      <c r="K24" s="71" t="str">
        <f>Vertices[[#This Row],[title]]</f>
        <v>Literatur in Österreich 1938-1945, Kärnten : Handbuch eines literarischen Systems, Band 2: Kärnten</v>
      </c>
      <c r="L24" s="74"/>
      <c r="M24" s="75">
        <v>7950.37255859375</v>
      </c>
      <c r="N24" s="75">
        <v>4912.8037109375</v>
      </c>
      <c r="O24" s="76"/>
      <c r="P24" s="77"/>
      <c r="Q24" s="77"/>
      <c r="R24" s="81"/>
      <c r="S24" s="81"/>
      <c r="T24" s="81"/>
      <c r="U24" s="81"/>
      <c r="V24" s="51"/>
      <c r="W24" s="51"/>
      <c r="X24" s="51"/>
      <c r="Y24" s="51"/>
      <c r="Z24" s="50"/>
      <c r="AA24" s="72">
        <v>24</v>
      </c>
      <c r="AB24" s="72"/>
      <c r="AC24" s="73"/>
      <c r="AD24" s="97" t="s">
        <v>1165</v>
      </c>
      <c r="AE24" s="79" t="s">
        <v>1373</v>
      </c>
      <c r="AF24" s="79" t="s">
        <v>1560</v>
      </c>
      <c r="AG24" s="79" t="s">
        <v>1560</v>
      </c>
      <c r="AH24" s="2"/>
      <c r="AI24" s="3"/>
      <c r="AJ24" s="3"/>
      <c r="AK24" s="3"/>
      <c r="AL24" s="3"/>
    </row>
    <row r="25" spans="1:38" ht="15">
      <c r="A25" s="65" t="s">
        <v>203</v>
      </c>
      <c r="B25" s="66"/>
      <c r="C25" s="66" t="s">
        <v>65</v>
      </c>
      <c r="D25" s="67"/>
      <c r="E25" s="69"/>
      <c r="F25" s="66" t="str">
        <f>Vertices[[#This Row],[thumbnail_URL_t1]]</f>
        <v>https://library.oapen.org/bitstream/handle/20.500.12657/33394/482373.pdf.jpg</v>
      </c>
      <c r="G25" s="66"/>
      <c r="H25" s="70"/>
      <c r="I25" s="71"/>
      <c r="J25" s="71"/>
      <c r="K25" s="71" t="str">
        <f>Vertices[[#This Row],[title]]</f>
        <v>Literatur in Österreich 1938-1945, Oberösterreich : Handbuch eines literarischen Systems</v>
      </c>
      <c r="L25" s="74"/>
      <c r="M25" s="75">
        <v>7766.38525390625</v>
      </c>
      <c r="N25" s="75">
        <v>5278.85546875</v>
      </c>
      <c r="O25" s="76"/>
      <c r="P25" s="77"/>
      <c r="Q25" s="77"/>
      <c r="R25" s="81"/>
      <c r="S25" s="81"/>
      <c r="T25" s="81"/>
      <c r="U25" s="81"/>
      <c r="V25" s="51"/>
      <c r="W25" s="51"/>
      <c r="X25" s="51"/>
      <c r="Y25" s="51"/>
      <c r="Z25" s="50"/>
      <c r="AA25" s="72">
        <v>25</v>
      </c>
      <c r="AB25" s="72"/>
      <c r="AC25" s="73"/>
      <c r="AD25" s="97" t="s">
        <v>1166</v>
      </c>
      <c r="AE25" s="79" t="s">
        <v>1374</v>
      </c>
      <c r="AF25" s="79" t="s">
        <v>1560</v>
      </c>
      <c r="AG25" s="79" t="s">
        <v>1560</v>
      </c>
      <c r="AH25" s="2"/>
      <c r="AI25" s="3"/>
      <c r="AJ25" s="3"/>
      <c r="AK25" s="3"/>
      <c r="AL25" s="3"/>
    </row>
    <row r="26" spans="1:38" ht="15">
      <c r="A26" s="65" t="s">
        <v>204</v>
      </c>
      <c r="B26" s="66"/>
      <c r="C26" s="66" t="s">
        <v>65</v>
      </c>
      <c r="D26" s="67"/>
      <c r="E26" s="69"/>
      <c r="F26" s="66" t="str">
        <f>Vertices[[#This Row],[thumbnail_URL_t1]]</f>
        <v>https://library.oapen.org/bitstream/handle/20.500.12657/33052/576950.pdf.jpg</v>
      </c>
      <c r="G26" s="66"/>
      <c r="H26" s="70"/>
      <c r="I26" s="71"/>
      <c r="J26" s="71"/>
      <c r="K26" s="71" t="str">
        <f>Vertices[[#This Row],[title]]</f>
        <v>Jahrbuch des Kunsthistorischen Museums Wien, Band 15/16 : Quellen und Regesten zur Schatzkammer, Gemäldegalerie und zu den drei Kabinetten aus dem Archivbestand des k. k. Oberstkämmereramtes. 1777 bis 1787 mit einem Nachtrag zu den Jahren 1748 bis 1776</v>
      </c>
      <c r="L26" s="74"/>
      <c r="M26" s="75">
        <v>3195.3505859375</v>
      </c>
      <c r="N26" s="75">
        <v>6263.2783203125</v>
      </c>
      <c r="O26" s="76"/>
      <c r="P26" s="77"/>
      <c r="Q26" s="77"/>
      <c r="R26" s="81"/>
      <c r="S26" s="81"/>
      <c r="T26" s="81"/>
      <c r="U26" s="81"/>
      <c r="V26" s="51"/>
      <c r="W26" s="51"/>
      <c r="X26" s="51"/>
      <c r="Y26" s="51"/>
      <c r="Z26" s="50"/>
      <c r="AA26" s="72">
        <v>26</v>
      </c>
      <c r="AB26" s="72"/>
      <c r="AC26" s="73"/>
      <c r="AD26" s="97" t="s">
        <v>1167</v>
      </c>
      <c r="AE26" s="79" t="s">
        <v>1375</v>
      </c>
      <c r="AF26" s="79" t="s">
        <v>1560</v>
      </c>
      <c r="AG26" s="79" t="s">
        <v>1560</v>
      </c>
      <c r="AH26" s="2"/>
      <c r="AI26" s="3"/>
      <c r="AJ26" s="3"/>
      <c r="AK26" s="3"/>
      <c r="AL26" s="3"/>
    </row>
    <row r="27" spans="1:38" ht="15">
      <c r="A27" s="65" t="s">
        <v>205</v>
      </c>
      <c r="B27" s="66"/>
      <c r="C27" s="66" t="s">
        <v>65</v>
      </c>
      <c r="D27" s="67"/>
      <c r="E27" s="69"/>
      <c r="F27" s="66" t="str">
        <f>Vertices[[#This Row],[thumbnail_URL_t1]]</f>
        <v>https://library.oapen.org/bitstream/handle/20.500.12657/22332/1007849.pdf.jpg</v>
      </c>
      <c r="G27" s="66"/>
      <c r="H27" s="70"/>
      <c r="I27" s="71"/>
      <c r="J27" s="71"/>
      <c r="K27" s="71" t="str">
        <f>Vertices[[#This Row],[title]]</f>
        <v>Tragsessel in europäischen Herrschaftszentren : Vom Spätmittelalter bis Anfang des 18. Jahrhunderts</v>
      </c>
      <c r="L27" s="74"/>
      <c r="M27" s="75">
        <v>3106.8837890625</v>
      </c>
      <c r="N27" s="75">
        <v>7246.22265625</v>
      </c>
      <c r="O27" s="76"/>
      <c r="P27" s="77"/>
      <c r="Q27" s="77"/>
      <c r="R27" s="81"/>
      <c r="S27" s="81"/>
      <c r="T27" s="81"/>
      <c r="U27" s="81"/>
      <c r="V27" s="51"/>
      <c r="W27" s="51"/>
      <c r="X27" s="51"/>
      <c r="Y27" s="51"/>
      <c r="Z27" s="50"/>
      <c r="AA27" s="72">
        <v>27</v>
      </c>
      <c r="AB27" s="72"/>
      <c r="AC27" s="73"/>
      <c r="AD27" s="97" t="s">
        <v>1168</v>
      </c>
      <c r="AE27" s="79" t="s">
        <v>1376</v>
      </c>
      <c r="AF27" s="79" t="s">
        <v>1560</v>
      </c>
      <c r="AG27" s="79" t="s">
        <v>1560</v>
      </c>
      <c r="AH27" s="2"/>
      <c r="AI27" s="3"/>
      <c r="AJ27" s="3"/>
      <c r="AK27" s="3"/>
      <c r="AL27" s="3"/>
    </row>
    <row r="28" spans="1:38" ht="15">
      <c r="A28" s="65" t="s">
        <v>206</v>
      </c>
      <c r="B28" s="66"/>
      <c r="C28" s="66" t="s">
        <v>65</v>
      </c>
      <c r="D28" s="67"/>
      <c r="E28" s="69"/>
      <c r="F28" s="66" t="str">
        <f>Vertices[[#This Row],[thumbnail_URL_t1]]</f>
        <v>https://library.oapen.org/bitstream/handle/20.500.12657/33894/446019.pdf.jpg</v>
      </c>
      <c r="G28" s="66"/>
      <c r="H28" s="70"/>
      <c r="I28" s="71"/>
      <c r="J28" s="71"/>
      <c r="K28" s="71" t="str">
        <f>Vertices[[#This Row],[title]]</f>
        <v>Im Dienste einer Staatsidee : Künste und Künstler am Wiener Hof um 1740</v>
      </c>
      <c r="L28" s="74"/>
      <c r="M28" s="75">
        <v>2838.21044921875</v>
      </c>
      <c r="N28" s="75">
        <v>8437.462890625</v>
      </c>
      <c r="O28" s="76"/>
      <c r="P28" s="77"/>
      <c r="Q28" s="77"/>
      <c r="R28" s="81"/>
      <c r="S28" s="81"/>
      <c r="T28" s="81"/>
      <c r="U28" s="81"/>
      <c r="V28" s="51"/>
      <c r="W28" s="51"/>
      <c r="X28" s="51"/>
      <c r="Y28" s="51"/>
      <c r="Z28" s="50"/>
      <c r="AA28" s="72">
        <v>28</v>
      </c>
      <c r="AB28" s="72"/>
      <c r="AC28" s="73"/>
      <c r="AD28" s="97" t="s">
        <v>1169</v>
      </c>
      <c r="AE28" s="79" t="s">
        <v>1377</v>
      </c>
      <c r="AF28" s="79" t="s">
        <v>1560</v>
      </c>
      <c r="AG28" s="79" t="s">
        <v>1560</v>
      </c>
      <c r="AH28" s="2"/>
      <c r="AI28" s="3"/>
      <c r="AJ28" s="3"/>
      <c r="AK28" s="3"/>
      <c r="AL28" s="3"/>
    </row>
    <row r="29" spans="1:38" ht="15">
      <c r="A29" s="65" t="s">
        <v>207</v>
      </c>
      <c r="B29" s="66"/>
      <c r="C29" s="66" t="s">
        <v>65</v>
      </c>
      <c r="D29" s="67"/>
      <c r="E29" s="69"/>
      <c r="F29" s="66" t="str">
        <f>Vertices[[#This Row],[thumbnail_URL_t1]]</f>
        <v>https://library.oapen.org/bitstream/handle/20.500.12657/23779/1006364.pdf.jpg</v>
      </c>
      <c r="G29" s="66"/>
      <c r="H29" s="70"/>
      <c r="I29" s="71"/>
      <c r="J29" s="71"/>
      <c r="K29" s="71" t="str">
        <f>Vertices[[#This Row],[title]]</f>
        <v>Norm und Zeremoniell : Das Etiquette-Normale für den Wiener Hof von circa 1812</v>
      </c>
      <c r="L29" s="74"/>
      <c r="M29" s="75">
        <v>2857.4931640625</v>
      </c>
      <c r="N29" s="75">
        <v>6129.76318359375</v>
      </c>
      <c r="O29" s="76"/>
      <c r="P29" s="77"/>
      <c r="Q29" s="77"/>
      <c r="R29" s="81"/>
      <c r="S29" s="81"/>
      <c r="T29" s="81"/>
      <c r="U29" s="81"/>
      <c r="V29" s="51"/>
      <c r="W29" s="51"/>
      <c r="X29" s="51"/>
      <c r="Y29" s="51"/>
      <c r="Z29" s="50"/>
      <c r="AA29" s="72">
        <v>29</v>
      </c>
      <c r="AB29" s="72"/>
      <c r="AC29" s="73"/>
      <c r="AD29" s="97" t="s">
        <v>1170</v>
      </c>
      <c r="AE29" s="79" t="s">
        <v>1378</v>
      </c>
      <c r="AF29" s="79" t="s">
        <v>1560</v>
      </c>
      <c r="AG29" s="79" t="s">
        <v>1560</v>
      </c>
      <c r="AH29" s="2"/>
      <c r="AI29" s="3"/>
      <c r="AJ29" s="3"/>
      <c r="AK29" s="3"/>
      <c r="AL29" s="3"/>
    </row>
    <row r="30" spans="1:38" ht="15">
      <c r="A30" s="65" t="s">
        <v>208</v>
      </c>
      <c r="B30" s="66"/>
      <c r="C30" s="66" t="s">
        <v>65</v>
      </c>
      <c r="D30" s="67"/>
      <c r="E30" s="69"/>
      <c r="F30" s="66" t="str">
        <f>Vertices[[#This Row],[thumbnail_URL_t1]]</f>
        <v>https://library.oapen.org/bitstream/handle/20.500.12657/34363/437216.pdf.jpg</v>
      </c>
      <c r="G30" s="66"/>
      <c r="H30" s="70"/>
      <c r="I30" s="71"/>
      <c r="J30" s="71"/>
      <c r="K30" s="71" t="str">
        <f>Vertices[[#This Row],[title]]</f>
        <v>Otto Leichter. Briefe ohne Antwort : Aufzeichnungen aus dem Pariser Exil für Käthe Leichter 1938-1939</v>
      </c>
      <c r="L30" s="74"/>
      <c r="M30" s="75">
        <v>1251.7999267578125</v>
      </c>
      <c r="N30" s="75">
        <v>5996.23046875</v>
      </c>
      <c r="O30" s="76"/>
      <c r="P30" s="77"/>
      <c r="Q30" s="77"/>
      <c r="R30" s="81"/>
      <c r="S30" s="81"/>
      <c r="T30" s="81"/>
      <c r="U30" s="81"/>
      <c r="V30" s="51"/>
      <c r="W30" s="51"/>
      <c r="X30" s="51"/>
      <c r="Y30" s="51"/>
      <c r="Z30" s="50"/>
      <c r="AA30" s="72">
        <v>30</v>
      </c>
      <c r="AB30" s="72"/>
      <c r="AC30" s="73"/>
      <c r="AD30" s="97" t="s">
        <v>1171</v>
      </c>
      <c r="AE30" s="79" t="s">
        <v>1379</v>
      </c>
      <c r="AF30" s="79" t="s">
        <v>1560</v>
      </c>
      <c r="AG30" s="79" t="s">
        <v>1560</v>
      </c>
      <c r="AH30" s="2"/>
      <c r="AI30" s="3"/>
      <c r="AJ30" s="3"/>
      <c r="AK30" s="3"/>
      <c r="AL30" s="3"/>
    </row>
    <row r="31" spans="1:38" ht="15">
      <c r="A31" s="65" t="s">
        <v>209</v>
      </c>
      <c r="B31" s="66"/>
      <c r="C31" s="66" t="s">
        <v>65</v>
      </c>
      <c r="D31" s="67"/>
      <c r="E31" s="69"/>
      <c r="F31" s="66" t="str">
        <f>Vertices[[#This Row],[thumbnail_URL_t1]]</f>
        <v>https://library.oapen.org/bitstream/handle/20.500.12657/31318/631319.pdf.jpg</v>
      </c>
      <c r="G31" s="66"/>
      <c r="H31" s="70"/>
      <c r="I31" s="71"/>
      <c r="J31" s="71"/>
      <c r="K31" s="71" t="str">
        <f>Vertices[[#This Row],[title]]</f>
        <v>Bilderbuch-Heimkehr? Remigration im Kontext</v>
      </c>
      <c r="L31" s="74"/>
      <c r="M31" s="75">
        <v>1704.155029296875</v>
      </c>
      <c r="N31" s="75">
        <v>5130.96875</v>
      </c>
      <c r="O31" s="76"/>
      <c r="P31" s="77"/>
      <c r="Q31" s="77"/>
      <c r="R31" s="81"/>
      <c r="S31" s="81"/>
      <c r="T31" s="81"/>
      <c r="U31" s="81"/>
      <c r="V31" s="51"/>
      <c r="W31" s="51"/>
      <c r="X31" s="51"/>
      <c r="Y31" s="51"/>
      <c r="Z31" s="50"/>
      <c r="AA31" s="72">
        <v>31</v>
      </c>
      <c r="AB31" s="72"/>
      <c r="AC31" s="73"/>
      <c r="AD31" s="97" t="s">
        <v>1172</v>
      </c>
      <c r="AE31" s="79" t="s">
        <v>1380</v>
      </c>
      <c r="AF31" s="79" t="s">
        <v>1560</v>
      </c>
      <c r="AG31" s="79" t="s">
        <v>1560</v>
      </c>
      <c r="AH31" s="2"/>
      <c r="AI31" s="3"/>
      <c r="AJ31" s="3"/>
      <c r="AK31" s="3"/>
      <c r="AL31" s="3"/>
    </row>
    <row r="32" spans="1:38" ht="15">
      <c r="A32" s="65" t="s">
        <v>210</v>
      </c>
      <c r="B32" s="66"/>
      <c r="C32" s="66" t="s">
        <v>65</v>
      </c>
      <c r="D32" s="67"/>
      <c r="E32" s="69"/>
      <c r="F32" s="66" t="str">
        <f>Vertices[[#This Row],[thumbnail_URL_t1]]</f>
        <v>https://library.oapen.org/bitstream/handle/20.500.12657/34380/437199.pdf.jpg</v>
      </c>
      <c r="G32" s="66"/>
      <c r="H32" s="70"/>
      <c r="I32" s="71"/>
      <c r="J32" s="71"/>
      <c r="K32" s="71" t="str">
        <f>Vertices[[#This Row],[title]]</f>
        <v>Geschichte der italienischen Literatur in Österreich : Teil 1: Von den Anfängen bis 1797</v>
      </c>
      <c r="L32" s="74"/>
      <c r="M32" s="75">
        <v>2905.7138671875</v>
      </c>
      <c r="N32" s="75">
        <v>9565.517578125</v>
      </c>
      <c r="O32" s="76"/>
      <c r="P32" s="77"/>
      <c r="Q32" s="77"/>
      <c r="R32" s="81"/>
      <c r="S32" s="81"/>
      <c r="T32" s="81"/>
      <c r="U32" s="81"/>
      <c r="V32" s="51"/>
      <c r="W32" s="51"/>
      <c r="X32" s="51"/>
      <c r="Y32" s="51"/>
      <c r="Z32" s="50"/>
      <c r="AA32" s="72">
        <v>32</v>
      </c>
      <c r="AB32" s="72"/>
      <c r="AC32" s="73"/>
      <c r="AD32" s="97" t="s">
        <v>1173</v>
      </c>
      <c r="AE32" s="79" t="s">
        <v>1381</v>
      </c>
      <c r="AF32" s="79" t="s">
        <v>1560</v>
      </c>
      <c r="AG32" s="79" t="s">
        <v>1560</v>
      </c>
      <c r="AH32" s="2"/>
      <c r="AI32" s="3"/>
      <c r="AJ32" s="3"/>
      <c r="AK32" s="3"/>
      <c r="AL32" s="3"/>
    </row>
    <row r="33" spans="1:38" ht="15">
      <c r="A33" s="65" t="s">
        <v>211</v>
      </c>
      <c r="B33" s="66"/>
      <c r="C33" s="66" t="s">
        <v>65</v>
      </c>
      <c r="D33" s="67"/>
      <c r="E33" s="69"/>
      <c r="F33" s="66" t="str">
        <f>Vertices[[#This Row],[thumbnail_URL_t1]]</f>
        <v>https://library.oapen.org/bitstream/handle/20.500.12657/41785/9783839449981.pdf.jpg</v>
      </c>
      <c r="G33" s="66"/>
      <c r="H33" s="70"/>
      <c r="I33" s="71"/>
      <c r="J33" s="71"/>
      <c r="K33" s="71">
        <f>Vertices[[#This Row],[title]]</f>
        <v>-2146826246</v>
      </c>
      <c r="L33" s="74"/>
      <c r="M33" s="75">
        <v>8820.7734375</v>
      </c>
      <c r="N33" s="75">
        <v>3872.445068359375</v>
      </c>
      <c r="O33" s="76"/>
      <c r="P33" s="77"/>
      <c r="Q33" s="77"/>
      <c r="R33" s="81"/>
      <c r="S33" s="81"/>
      <c r="T33" s="81"/>
      <c r="U33" s="81"/>
      <c r="V33" s="51"/>
      <c r="W33" s="51"/>
      <c r="X33" s="51"/>
      <c r="Y33" s="51"/>
      <c r="Z33" s="50"/>
      <c r="AA33" s="72">
        <v>33</v>
      </c>
      <c r="AB33" s="72"/>
      <c r="AC33" s="73"/>
      <c r="AD33" s="97" t="s">
        <v>1174</v>
      </c>
      <c r="AE33" s="79">
        <v>-2146826246</v>
      </c>
      <c r="AF33" s="79" t="s">
        <v>1560</v>
      </c>
      <c r="AG33" s="79" t="s">
        <v>1560</v>
      </c>
      <c r="AH33" s="2"/>
      <c r="AI33" s="3"/>
      <c r="AJ33" s="3"/>
      <c r="AK33" s="3"/>
      <c r="AL33" s="3"/>
    </row>
    <row r="34" spans="1:38" ht="15">
      <c r="A34" s="65" t="s">
        <v>212</v>
      </c>
      <c r="B34" s="66"/>
      <c r="C34" s="66" t="s">
        <v>65</v>
      </c>
      <c r="D34" s="67"/>
      <c r="E34" s="69"/>
      <c r="F34" s="66" t="str">
        <f>Vertices[[#This Row],[thumbnail_URL_t1]]</f>
        <v>https://library.oapen.org/bitstream/handle/20.500.12657/34386/437193.pdf.jpg</v>
      </c>
      <c r="G34" s="66"/>
      <c r="H34" s="70"/>
      <c r="I34" s="71"/>
      <c r="J34" s="71"/>
      <c r="K34" s="71" t="str">
        <f>Vertices[[#This Row],[title]]</f>
        <v>Diskursverweigerung und Gewalt : Dimensionen der Radikalisierung des politischen Klimas in der obersteirischen Industrieregion 1927 - 1934</v>
      </c>
      <c r="L34" s="74"/>
      <c r="M34" s="75">
        <v>8279.4267578125</v>
      </c>
      <c r="N34" s="75">
        <v>4479.32080078125</v>
      </c>
      <c r="O34" s="76"/>
      <c r="P34" s="77"/>
      <c r="Q34" s="77"/>
      <c r="R34" s="81"/>
      <c r="S34" s="81"/>
      <c r="T34" s="81"/>
      <c r="U34" s="81"/>
      <c r="V34" s="51"/>
      <c r="W34" s="51"/>
      <c r="X34" s="51"/>
      <c r="Y34" s="51"/>
      <c r="Z34" s="50"/>
      <c r="AA34" s="72">
        <v>34</v>
      </c>
      <c r="AB34" s="72"/>
      <c r="AC34" s="73"/>
      <c r="AD34" s="97" t="s">
        <v>1175</v>
      </c>
      <c r="AE34" s="79" t="s">
        <v>1382</v>
      </c>
      <c r="AF34" s="79" t="s">
        <v>1560</v>
      </c>
      <c r="AG34" s="79" t="s">
        <v>1560</v>
      </c>
      <c r="AH34" s="2"/>
      <c r="AI34" s="3"/>
      <c r="AJ34" s="3"/>
      <c r="AK34" s="3"/>
      <c r="AL34" s="3"/>
    </row>
    <row r="35" spans="1:38" ht="15">
      <c r="A35" s="65" t="s">
        <v>213</v>
      </c>
      <c r="B35" s="66"/>
      <c r="C35" s="66" t="s">
        <v>65</v>
      </c>
      <c r="D35" s="67"/>
      <c r="E35" s="69"/>
      <c r="F35" s="66" t="str">
        <f>Vertices[[#This Row],[thumbnail_URL_t1]]</f>
        <v>https://library.oapen.org/bitstream/handle/20.500.12657/34411/437169.pdf.jpg</v>
      </c>
      <c r="G35" s="66"/>
      <c r="H35" s="70"/>
      <c r="I35" s="71"/>
      <c r="J35" s="71"/>
      <c r="K35" s="71" t="str">
        <f>Vertices[[#This Row],[title]]</f>
        <v>Unteilbar und untrennbar? : Die Verhandlungen zwischen Cisleithanien und Ungarn zum gescheiterten Wirtschaftsausgleich 1897</v>
      </c>
      <c r="L35" s="74"/>
      <c r="M35" s="75">
        <v>821.2827758789062</v>
      </c>
      <c r="N35" s="75">
        <v>4861.46142578125</v>
      </c>
      <c r="O35" s="76"/>
      <c r="P35" s="77"/>
      <c r="Q35" s="77"/>
      <c r="R35" s="81"/>
      <c r="S35" s="81"/>
      <c r="T35" s="81"/>
      <c r="U35" s="81"/>
      <c r="V35" s="51"/>
      <c r="W35" s="51"/>
      <c r="X35" s="51"/>
      <c r="Y35" s="51"/>
      <c r="Z35" s="50"/>
      <c r="AA35" s="72">
        <v>35</v>
      </c>
      <c r="AB35" s="72"/>
      <c r="AC35" s="73"/>
      <c r="AD35" s="97" t="s">
        <v>1176</v>
      </c>
      <c r="AE35" s="79" t="s">
        <v>1383</v>
      </c>
      <c r="AF35" s="79" t="s">
        <v>1560</v>
      </c>
      <c r="AG35" s="79" t="s">
        <v>1560</v>
      </c>
      <c r="AH35" s="2"/>
      <c r="AI35" s="3"/>
      <c r="AJ35" s="3"/>
      <c r="AK35" s="3"/>
      <c r="AL35" s="3"/>
    </row>
    <row r="36" spans="1:38" ht="15">
      <c r="A36" s="65" t="s">
        <v>214</v>
      </c>
      <c r="B36" s="66"/>
      <c r="C36" s="66" t="s">
        <v>65</v>
      </c>
      <c r="D36" s="67"/>
      <c r="E36" s="69"/>
      <c r="F36" s="66" t="str">
        <f>Vertices[[#This Row],[thumbnail_URL_t1]]</f>
        <v>https://library.oapen.org/bitstream/handle/20.500.12657/33459/470590.pdf.jpg</v>
      </c>
      <c r="G36" s="66"/>
      <c r="H36" s="70"/>
      <c r="I36" s="71"/>
      <c r="J36" s="71"/>
      <c r="K36" s="71" t="str">
        <f>Vertices[[#This Row],[title]]</f>
        <v>Kerne, Kooperation und Konkurrenz : Kernforschung in Österreich im internationalen Kontext (1900-1950)</v>
      </c>
      <c r="L36" s="74"/>
      <c r="M36" s="75">
        <v>318.4394836425781</v>
      </c>
      <c r="N36" s="75">
        <v>5568.978515625</v>
      </c>
      <c r="O36" s="76"/>
      <c r="P36" s="77"/>
      <c r="Q36" s="77"/>
      <c r="R36" s="81"/>
      <c r="S36" s="81"/>
      <c r="T36" s="81"/>
      <c r="U36" s="81"/>
      <c r="V36" s="51"/>
      <c r="W36" s="51"/>
      <c r="X36" s="51"/>
      <c r="Y36" s="51"/>
      <c r="Z36" s="50"/>
      <c r="AA36" s="72">
        <v>36</v>
      </c>
      <c r="AB36" s="72"/>
      <c r="AC36" s="73"/>
      <c r="AD36" s="97" t="s">
        <v>1177</v>
      </c>
      <c r="AE36" s="79" t="s">
        <v>1384</v>
      </c>
      <c r="AF36" s="79" t="s">
        <v>1560</v>
      </c>
      <c r="AG36" s="79" t="s">
        <v>1560</v>
      </c>
      <c r="AH36" s="2"/>
      <c r="AI36" s="3"/>
      <c r="AJ36" s="3"/>
      <c r="AK36" s="3"/>
      <c r="AL36" s="3"/>
    </row>
    <row r="37" spans="1:38" ht="15">
      <c r="A37" s="65" t="s">
        <v>215</v>
      </c>
      <c r="B37" s="66"/>
      <c r="C37" s="66" t="s">
        <v>65</v>
      </c>
      <c r="D37" s="67"/>
      <c r="E37" s="69"/>
      <c r="F37" s="66" t="str">
        <f>Vertices[[#This Row],[thumbnail_URL_t1]]</f>
        <v>https://library.oapen.org/bitstream/handle/20.500.12657/34372/437207.pdf.jpg</v>
      </c>
      <c r="G37" s="66"/>
      <c r="H37" s="70"/>
      <c r="I37" s="71"/>
      <c r="J37" s="71"/>
      <c r="K37" s="71" t="str">
        <f>Vertices[[#This Row],[title]]</f>
        <v>Die Matrikel der Wiener Rechtswissenschaftlichen Fakultät : Matricula Facultatis Juristarum Studii Wiennensis</v>
      </c>
      <c r="L37" s="74"/>
      <c r="M37" s="75">
        <v>6538.6240234375</v>
      </c>
      <c r="N37" s="75">
        <v>6010.95947265625</v>
      </c>
      <c r="O37" s="76"/>
      <c r="P37" s="77"/>
      <c r="Q37" s="77"/>
      <c r="R37" s="81"/>
      <c r="S37" s="81"/>
      <c r="T37" s="81"/>
      <c r="U37" s="81"/>
      <c r="V37" s="51"/>
      <c r="W37" s="51"/>
      <c r="X37" s="51"/>
      <c r="Y37" s="51"/>
      <c r="Z37" s="50"/>
      <c r="AA37" s="72">
        <v>37</v>
      </c>
      <c r="AB37" s="72"/>
      <c r="AC37" s="73"/>
      <c r="AD37" s="97" t="s">
        <v>1178</v>
      </c>
      <c r="AE37" s="79" t="s">
        <v>1385</v>
      </c>
      <c r="AF37" s="79" t="s">
        <v>1560</v>
      </c>
      <c r="AG37" s="79" t="s">
        <v>1560</v>
      </c>
      <c r="AH37" s="2"/>
      <c r="AI37" s="3"/>
      <c r="AJ37" s="3"/>
      <c r="AK37" s="3"/>
      <c r="AL37" s="3"/>
    </row>
    <row r="38" spans="1:38" ht="15">
      <c r="A38" s="65" t="s">
        <v>216</v>
      </c>
      <c r="B38" s="66"/>
      <c r="C38" s="66" t="s">
        <v>65</v>
      </c>
      <c r="D38" s="67"/>
      <c r="E38" s="69"/>
      <c r="F38" s="66" t="str">
        <f>Vertices[[#This Row],[thumbnail_URL_t1]]</f>
        <v>https://library.oapen.org/bitstream/handle/20.500.12657/30997/640566.pdf.jpg</v>
      </c>
      <c r="G38" s="66"/>
      <c r="H38" s="70"/>
      <c r="I38" s="71"/>
      <c r="J38" s="71"/>
      <c r="K38" s="71" t="str">
        <f>Vertices[[#This Row],[title]]</f>
        <v>Das Wiener Handwerksordnungsbuch (1364–1555) : Edition und Kommentar</v>
      </c>
      <c r="L38" s="74"/>
      <c r="M38" s="75">
        <v>6810.0322265625</v>
      </c>
      <c r="N38" s="75">
        <v>5463.0712890625</v>
      </c>
      <c r="O38" s="76"/>
      <c r="P38" s="77"/>
      <c r="Q38" s="77"/>
      <c r="R38" s="81"/>
      <c r="S38" s="81"/>
      <c r="T38" s="81"/>
      <c r="U38" s="81"/>
      <c r="V38" s="51"/>
      <c r="W38" s="51"/>
      <c r="X38" s="51"/>
      <c r="Y38" s="51"/>
      <c r="Z38" s="50"/>
      <c r="AA38" s="72">
        <v>38</v>
      </c>
      <c r="AB38" s="72"/>
      <c r="AC38" s="73"/>
      <c r="AD38" s="97" t="s">
        <v>1179</v>
      </c>
      <c r="AE38" s="79" t="s">
        <v>1386</v>
      </c>
      <c r="AF38" s="79" t="s">
        <v>1560</v>
      </c>
      <c r="AG38" s="79" t="s">
        <v>1560</v>
      </c>
      <c r="AH38" s="2"/>
      <c r="AI38" s="3"/>
      <c r="AJ38" s="3"/>
      <c r="AK38" s="3"/>
      <c r="AL38" s="3"/>
    </row>
    <row r="39" spans="1:38" ht="15">
      <c r="A39" s="65" t="s">
        <v>217</v>
      </c>
      <c r="B39" s="66"/>
      <c r="C39" s="66" t="s">
        <v>65</v>
      </c>
      <c r="D39" s="67"/>
      <c r="E39" s="69"/>
      <c r="F39" s="66" t="str">
        <f>Vertices[[#This Row],[thumbnail_URL_t1]]</f>
        <v>https://library.oapen.org/bitstream/handle/20.500.12657/33449/471650.pdf.jpg</v>
      </c>
      <c r="G39" s="66"/>
      <c r="H39" s="70"/>
      <c r="I39" s="71"/>
      <c r="J39" s="71"/>
      <c r="K39" s="71" t="str">
        <f>Vertices[[#This Row],[title]]</f>
        <v>Historische Gärten Österreichs / Bd. 3 : Garten und Parkanlagen von der Renaissance bis um 1930</v>
      </c>
      <c r="L39" s="74"/>
      <c r="M39" s="75">
        <v>7079.97119140625</v>
      </c>
      <c r="N39" s="75">
        <v>4912.8037109375</v>
      </c>
      <c r="O39" s="76"/>
      <c r="P39" s="77"/>
      <c r="Q39" s="77"/>
      <c r="R39" s="81"/>
      <c r="S39" s="81"/>
      <c r="T39" s="81"/>
      <c r="U39" s="81"/>
      <c r="V39" s="51"/>
      <c r="W39" s="51"/>
      <c r="X39" s="51"/>
      <c r="Y39" s="51"/>
      <c r="Z39" s="50"/>
      <c r="AA39" s="72">
        <v>39</v>
      </c>
      <c r="AB39" s="72"/>
      <c r="AC39" s="73"/>
      <c r="AD39" s="97" t="s">
        <v>1180</v>
      </c>
      <c r="AE39" s="79" t="s">
        <v>1387</v>
      </c>
      <c r="AF39" s="79" t="s">
        <v>1560</v>
      </c>
      <c r="AG39" s="79" t="s">
        <v>1560</v>
      </c>
      <c r="AH39" s="2"/>
      <c r="AI39" s="3"/>
      <c r="AJ39" s="3"/>
      <c r="AK39" s="3"/>
      <c r="AL39" s="3"/>
    </row>
    <row r="40" spans="1:38" ht="15">
      <c r="A40" s="65" t="s">
        <v>218</v>
      </c>
      <c r="B40" s="66"/>
      <c r="C40" s="66" t="s">
        <v>65</v>
      </c>
      <c r="D40" s="67"/>
      <c r="E40" s="69"/>
      <c r="F40" s="66" t="str">
        <f>Vertices[[#This Row],[thumbnail_URL_t1]]</f>
        <v>https://library.oapen.org/bitstream/handle/20.500.12657/29392/1000565.pdf.jpg</v>
      </c>
      <c r="G40" s="66"/>
      <c r="H40" s="70"/>
      <c r="I40" s="71"/>
      <c r="J40" s="71"/>
      <c r="K40" s="71" t="str">
        <f>Vertices[[#This Row],[title]]</f>
        <v>Protokolle des Ministerrates der Zweiten Republik der Republik Österreich, Kabinett Leopold Figl I, Band 8 (25. November 1947 bis 20. Jänner 1948) : Kabinett Leopold Figl I 20. Dezember 1945 bis 8. November 1949</v>
      </c>
      <c r="L40" s="74"/>
      <c r="M40" s="75">
        <v>837.7894287109375</v>
      </c>
      <c r="N40" s="75">
        <v>4448.43408203125</v>
      </c>
      <c r="O40" s="76"/>
      <c r="P40" s="77"/>
      <c r="Q40" s="77"/>
      <c r="R40" s="81"/>
      <c r="S40" s="81"/>
      <c r="T40" s="81"/>
      <c r="U40" s="81"/>
      <c r="V40" s="51"/>
      <c r="W40" s="51"/>
      <c r="X40" s="51"/>
      <c r="Y40" s="51"/>
      <c r="Z40" s="50"/>
      <c r="AA40" s="72">
        <v>40</v>
      </c>
      <c r="AB40" s="72"/>
      <c r="AC40" s="73"/>
      <c r="AD40" s="97" t="s">
        <v>1181</v>
      </c>
      <c r="AE40" s="79" t="s">
        <v>1388</v>
      </c>
      <c r="AF40" s="79" t="s">
        <v>1560</v>
      </c>
      <c r="AG40" s="79" t="s">
        <v>1560</v>
      </c>
      <c r="AH40" s="2"/>
      <c r="AI40" s="3"/>
      <c r="AJ40" s="3"/>
      <c r="AK40" s="3"/>
      <c r="AL40" s="3"/>
    </row>
    <row r="41" spans="1:38" ht="15">
      <c r="A41" s="65" t="s">
        <v>219</v>
      </c>
      <c r="B41" s="66"/>
      <c r="C41" s="66" t="s">
        <v>65</v>
      </c>
      <c r="D41" s="67"/>
      <c r="E41" s="69"/>
      <c r="F41" s="66" t="str">
        <f>Vertices[[#This Row],[thumbnail_URL_t1]]</f>
        <v>https://library.oapen.org/bitstream/handle/20.500.12657/29394/1000563.pdf.jpg</v>
      </c>
      <c r="G41" s="66"/>
      <c r="H41" s="70"/>
      <c r="I41" s="71"/>
      <c r="J41" s="71"/>
      <c r="K41" s="71" t="str">
        <f>Vertices[[#This Row],[title]]</f>
        <v>Protokolle des Ministerrates der Zweiten Republik der Republik Österreich, Kabinett Leopold Figl I, Band 7 (9. September 1947 bis 18. November 1947) : Kabinett Leopold Figl I 20. Dezember 1945 bis 8. November 1949</v>
      </c>
      <c r="L41" s="74"/>
      <c r="M41" s="75">
        <v>366.4950866699219</v>
      </c>
      <c r="N41" s="75">
        <v>4103.1845703125</v>
      </c>
      <c r="O41" s="76"/>
      <c r="P41" s="77"/>
      <c r="Q41" s="77"/>
      <c r="R41" s="81"/>
      <c r="S41" s="81"/>
      <c r="T41" s="81"/>
      <c r="U41" s="81"/>
      <c r="V41" s="51"/>
      <c r="W41" s="51"/>
      <c r="X41" s="51"/>
      <c r="Y41" s="51"/>
      <c r="Z41" s="50"/>
      <c r="AA41" s="72">
        <v>41</v>
      </c>
      <c r="AB41" s="72"/>
      <c r="AC41" s="73"/>
      <c r="AD41" s="97" t="s">
        <v>1182</v>
      </c>
      <c r="AE41" s="79" t="s">
        <v>1389</v>
      </c>
      <c r="AF41" s="79" t="s">
        <v>1560</v>
      </c>
      <c r="AG41" s="79" t="s">
        <v>1560</v>
      </c>
      <c r="AH41" s="2"/>
      <c r="AI41" s="3"/>
      <c r="AJ41" s="3"/>
      <c r="AK41" s="3"/>
      <c r="AL41" s="3"/>
    </row>
    <row r="42" spans="1:38" ht="15">
      <c r="A42" s="65" t="s">
        <v>220</v>
      </c>
      <c r="B42" s="66"/>
      <c r="C42" s="66" t="s">
        <v>65</v>
      </c>
      <c r="D42" s="67"/>
      <c r="E42" s="69"/>
      <c r="F42" s="66" t="str">
        <f>Vertices[[#This Row],[thumbnail_URL_t1]]</f>
        <v>https://library.oapen.org/bitstream/handle/20.500.12657/29395/1000562.pdf.jpg</v>
      </c>
      <c r="G42" s="66"/>
      <c r="H42" s="70"/>
      <c r="I42" s="71"/>
      <c r="J42" s="71"/>
      <c r="K42" s="71" t="str">
        <f>Vertices[[#This Row],[title]]</f>
        <v>Protokolle des Ministerrates der Zweiten Republik der Republik Österreich, Kabinett Leopold Figl I, Band 9 (27. Jänner 1948 bis 23. März 1948) : Kabinett Leopold Figl I 20. Dezember 1945 bis 8. November 1949</v>
      </c>
      <c r="L42" s="74"/>
      <c r="M42" s="75">
        <v>893.6864624023438</v>
      </c>
      <c r="N42" s="75">
        <v>4178.935546875</v>
      </c>
      <c r="O42" s="76"/>
      <c r="P42" s="77"/>
      <c r="Q42" s="77"/>
      <c r="R42" s="81"/>
      <c r="S42" s="81"/>
      <c r="T42" s="81"/>
      <c r="U42" s="81"/>
      <c r="V42" s="51"/>
      <c r="W42" s="51"/>
      <c r="X42" s="51"/>
      <c r="Y42" s="51"/>
      <c r="Z42" s="50"/>
      <c r="AA42" s="72">
        <v>42</v>
      </c>
      <c r="AB42" s="72"/>
      <c r="AC42" s="73"/>
      <c r="AD42" s="97" t="s">
        <v>1183</v>
      </c>
      <c r="AE42" s="79" t="s">
        <v>1390</v>
      </c>
      <c r="AF42" s="79" t="s">
        <v>1560</v>
      </c>
      <c r="AG42" s="79" t="s">
        <v>1560</v>
      </c>
      <c r="AH42" s="2"/>
      <c r="AI42" s="3"/>
      <c r="AJ42" s="3"/>
      <c r="AK42" s="3"/>
      <c r="AL42" s="3"/>
    </row>
    <row r="43" spans="1:38" ht="15">
      <c r="A43" s="65" t="s">
        <v>221</v>
      </c>
      <c r="B43" s="66"/>
      <c r="C43" s="66" t="s">
        <v>65</v>
      </c>
      <c r="D43" s="67"/>
      <c r="E43" s="69"/>
      <c r="F43" s="66" t="str">
        <f>Vertices[[#This Row],[thumbnail_URL_t1]]</f>
        <v>https://library.oapen.org/bitstream/handle/20.500.12657/24765/1005345.pdf.jpg</v>
      </c>
      <c r="G43" s="66"/>
      <c r="H43" s="70"/>
      <c r="I43" s="71"/>
      <c r="J43" s="71"/>
      <c r="K43" s="71" t="str">
        <f>Vertices[[#This Row],[title]]</f>
        <v>01 Contents; Indian Recordings (Schomerus 1929) : 2. Documents</v>
      </c>
      <c r="L43" s="74"/>
      <c r="M43" s="75">
        <v>7026.89794921875</v>
      </c>
      <c r="N43" s="75">
        <v>8688.53125</v>
      </c>
      <c r="O43" s="76"/>
      <c r="P43" s="77"/>
      <c r="Q43" s="77"/>
      <c r="R43" s="81"/>
      <c r="S43" s="81"/>
      <c r="T43" s="81"/>
      <c r="U43" s="81"/>
      <c r="V43" s="51"/>
      <c r="W43" s="51"/>
      <c r="X43" s="51"/>
      <c r="Y43" s="51"/>
      <c r="Z43" s="50"/>
      <c r="AA43" s="72">
        <v>43</v>
      </c>
      <c r="AB43" s="72"/>
      <c r="AC43" s="73"/>
      <c r="AD43" s="97" t="s">
        <v>1184</v>
      </c>
      <c r="AE43" s="79" t="s">
        <v>1391</v>
      </c>
      <c r="AF43" s="79" t="s">
        <v>1560</v>
      </c>
      <c r="AG43" s="79" t="s">
        <v>1560</v>
      </c>
      <c r="AH43" s="2"/>
      <c r="AI43" s="3"/>
      <c r="AJ43" s="3"/>
      <c r="AK43" s="3"/>
      <c r="AL43" s="3"/>
    </row>
    <row r="44" spans="1:38" ht="15">
      <c r="A44" s="65" t="s">
        <v>223</v>
      </c>
      <c r="B44" s="66"/>
      <c r="C44" s="66" t="s">
        <v>65</v>
      </c>
      <c r="D44" s="67"/>
      <c r="E44" s="69"/>
      <c r="F44" s="66" t="str">
        <f>Vertices[[#This Row],[thumbnail_URL_t1]]</f>
        <v>https://library.oapen.org/bitstream/handle/20.500.12657/24775/1005335.pdf.jpg</v>
      </c>
      <c r="G44" s="66"/>
      <c r="H44" s="70"/>
      <c r="I44" s="71"/>
      <c r="J44" s="71"/>
      <c r="K44" s="71" t="str">
        <f>Vertices[[#This Row],[title]]</f>
        <v>04 Acknowledgements; Indian Recordings (Schomerus 1929) : 1. Introductory notes, comments and transcriptions</v>
      </c>
      <c r="L44" s="74"/>
      <c r="M44" s="75">
        <v>6989.00146484375</v>
      </c>
      <c r="N44" s="75">
        <v>8019.2138671875</v>
      </c>
      <c r="O44" s="76"/>
      <c r="P44" s="77"/>
      <c r="Q44" s="77"/>
      <c r="R44" s="81"/>
      <c r="S44" s="81"/>
      <c r="T44" s="81"/>
      <c r="U44" s="81"/>
      <c r="V44" s="51"/>
      <c r="W44" s="51"/>
      <c r="X44" s="51"/>
      <c r="Y44" s="51"/>
      <c r="Z44" s="50"/>
      <c r="AA44" s="72">
        <v>44</v>
      </c>
      <c r="AB44" s="72"/>
      <c r="AC44" s="73"/>
      <c r="AD44" s="97" t="s">
        <v>1185</v>
      </c>
      <c r="AE44" s="79" t="s">
        <v>1392</v>
      </c>
      <c r="AF44" s="79" t="s">
        <v>1560</v>
      </c>
      <c r="AG44" s="79" t="s">
        <v>1560</v>
      </c>
      <c r="AH44" s="2"/>
      <c r="AI44" s="3"/>
      <c r="AJ44" s="3"/>
      <c r="AK44" s="3"/>
      <c r="AL44" s="3"/>
    </row>
    <row r="45" spans="1:38" ht="15">
      <c r="A45" s="65" t="s">
        <v>222</v>
      </c>
      <c r="B45" s="66"/>
      <c r="C45" s="66" t="s">
        <v>65</v>
      </c>
      <c r="D45" s="67"/>
      <c r="E45" s="69"/>
      <c r="F45" s="66" t="str">
        <f>Vertices[[#This Row],[thumbnail_URL_t1]]</f>
        <v>https://library.oapen.org/bitstream/handle/20.500.12657/24774/1005336.pdf.jpg</v>
      </c>
      <c r="G45" s="66"/>
      <c r="H45" s="70"/>
      <c r="I45" s="71"/>
      <c r="J45" s="71"/>
      <c r="K45" s="71" t="str">
        <f>Vertices[[#This Row],[title]]</f>
        <v>05 Schomerus and his field research on Tamil recitation; Indian Recordings (Schomerus 1929) : 1. Introductory notes, comments and transcriptions</v>
      </c>
      <c r="L45" s="74"/>
      <c r="M45" s="75">
        <v>6646.43310546875</v>
      </c>
      <c r="N45" s="75">
        <v>8414.47265625</v>
      </c>
      <c r="O45" s="76"/>
      <c r="P45" s="77"/>
      <c r="Q45" s="77"/>
      <c r="R45" s="81"/>
      <c r="S45" s="81"/>
      <c r="T45" s="81"/>
      <c r="U45" s="81"/>
      <c r="V45" s="51"/>
      <c r="W45" s="51"/>
      <c r="X45" s="51"/>
      <c r="Y45" s="51"/>
      <c r="Z45" s="50"/>
      <c r="AA45" s="72">
        <v>45</v>
      </c>
      <c r="AB45" s="72"/>
      <c r="AC45" s="73"/>
      <c r="AD45" s="97" t="s">
        <v>1186</v>
      </c>
      <c r="AE45" s="79" t="s">
        <v>1393</v>
      </c>
      <c r="AF45" s="79" t="s">
        <v>1560</v>
      </c>
      <c r="AG45" s="79" t="s">
        <v>1560</v>
      </c>
      <c r="AH45" s="2"/>
      <c r="AI45" s="3"/>
      <c r="AJ45" s="3"/>
      <c r="AK45" s="3"/>
      <c r="AL45" s="3"/>
    </row>
    <row r="46" spans="1:38" ht="15">
      <c r="A46" s="65" t="s">
        <v>224</v>
      </c>
      <c r="B46" s="66"/>
      <c r="C46" s="66" t="s">
        <v>65</v>
      </c>
      <c r="D46" s="67"/>
      <c r="E46" s="69"/>
      <c r="F46" s="66" t="str">
        <f>Vertices[[#This Row],[thumbnail_URL_t1]]</f>
        <v>https://library.oapen.org/bitstream/handle/20.500.12657/24769/1005341.pdf.jpg</v>
      </c>
      <c r="G46" s="66"/>
      <c r="H46" s="70"/>
      <c r="I46" s="71"/>
      <c r="J46" s="71"/>
      <c r="K46" s="71" t="str">
        <f>Vertices[[#This Row],[title]]</f>
        <v>03 Editors' preface; Indian Recordings (Schomerus 1929) : 1. Introductory notes, comments and transcriptions</v>
      </c>
      <c r="L46" s="74"/>
      <c r="M46" s="75">
        <v>6213.78271484375</v>
      </c>
      <c r="N46" s="75">
        <v>8589.0419921875</v>
      </c>
      <c r="O46" s="76"/>
      <c r="P46" s="77"/>
      <c r="Q46" s="77"/>
      <c r="R46" s="81"/>
      <c r="S46" s="81"/>
      <c r="T46" s="81"/>
      <c r="U46" s="81"/>
      <c r="V46" s="51"/>
      <c r="W46" s="51"/>
      <c r="X46" s="51"/>
      <c r="Y46" s="51"/>
      <c r="Z46" s="50"/>
      <c r="AA46" s="72">
        <v>46</v>
      </c>
      <c r="AB46" s="72"/>
      <c r="AC46" s="73"/>
      <c r="AD46" s="97" t="s">
        <v>1187</v>
      </c>
      <c r="AE46" s="79" t="s">
        <v>1394</v>
      </c>
      <c r="AF46" s="79" t="s">
        <v>1560</v>
      </c>
      <c r="AG46" s="79" t="s">
        <v>1560</v>
      </c>
      <c r="AH46" s="2"/>
      <c r="AI46" s="3"/>
      <c r="AJ46" s="3"/>
      <c r="AK46" s="3"/>
      <c r="AL46" s="3"/>
    </row>
    <row r="47" spans="1:38" ht="15">
      <c r="A47" s="65" t="s">
        <v>225</v>
      </c>
      <c r="B47" s="66"/>
      <c r="C47" s="66" t="s">
        <v>65</v>
      </c>
      <c r="D47" s="67"/>
      <c r="E47" s="69"/>
      <c r="F47" s="66" t="str">
        <f>Vertices[[#This Row],[thumbnail_URL_t1]]</f>
        <v>https://library.oapen.org/bitstream/handle/20.500.12657/34366/437213.pdf.jpg</v>
      </c>
      <c r="G47" s="66"/>
      <c r="H47" s="70"/>
      <c r="I47" s="71"/>
      <c r="J47" s="71"/>
      <c r="K47" s="71" t="str">
        <f>Vertices[[#This Row],[title]]</f>
        <v>Brody : Eine galizische Grenzstadt im langen 19. Jahrhundert</v>
      </c>
      <c r="L47" s="74"/>
      <c r="M47" s="75">
        <v>2220.71826171875</v>
      </c>
      <c r="N47" s="75">
        <v>3488.698974609375</v>
      </c>
      <c r="O47" s="76"/>
      <c r="P47" s="77"/>
      <c r="Q47" s="77"/>
      <c r="R47" s="81"/>
      <c r="S47" s="81"/>
      <c r="T47" s="81"/>
      <c r="U47" s="81"/>
      <c r="V47" s="51"/>
      <c r="W47" s="51"/>
      <c r="X47" s="51"/>
      <c r="Y47" s="51"/>
      <c r="Z47" s="50"/>
      <c r="AA47" s="72">
        <v>47</v>
      </c>
      <c r="AB47" s="72"/>
      <c r="AC47" s="73"/>
      <c r="AD47" s="97" t="s">
        <v>1188</v>
      </c>
      <c r="AE47" s="79" t="s">
        <v>1395</v>
      </c>
      <c r="AF47" s="79" t="s">
        <v>1560</v>
      </c>
      <c r="AG47" s="79" t="s">
        <v>1560</v>
      </c>
      <c r="AH47" s="2"/>
      <c r="AI47" s="3"/>
      <c r="AJ47" s="3"/>
      <c r="AK47" s="3"/>
      <c r="AL47" s="3"/>
    </row>
    <row r="48" spans="1:38" ht="15">
      <c r="A48" s="65" t="s">
        <v>226</v>
      </c>
      <c r="B48" s="66"/>
      <c r="C48" s="66" t="s">
        <v>65</v>
      </c>
      <c r="D48" s="67"/>
      <c r="E48" s="69"/>
      <c r="F48" s="66" t="str">
        <f>Vertices[[#This Row],[thumbnail_URL_t1]]</f>
        <v>https://library.oapen.org/bitstream/handle/20.500.12657/34398/437181.pdf.jpg</v>
      </c>
      <c r="G48" s="66"/>
      <c r="H48" s="70"/>
      <c r="I48" s="71"/>
      <c r="J48" s="71"/>
      <c r="K48" s="71" t="str">
        <f>Vertices[[#This Row],[title]]</f>
        <v>Die Landschaft Bukowina : Das Werden einer Region an der Peripherie 1774–1918</v>
      </c>
      <c r="L48" s="74"/>
      <c r="M48" s="75">
        <v>2794.9736328125</v>
      </c>
      <c r="N48" s="75">
        <v>5607.08837890625</v>
      </c>
      <c r="O48" s="76"/>
      <c r="P48" s="77"/>
      <c r="Q48" s="77"/>
      <c r="R48" s="81"/>
      <c r="S48" s="81"/>
      <c r="T48" s="81"/>
      <c r="U48" s="81"/>
      <c r="V48" s="51"/>
      <c r="W48" s="51"/>
      <c r="X48" s="51"/>
      <c r="Y48" s="51"/>
      <c r="Z48" s="50"/>
      <c r="AA48" s="72">
        <v>48</v>
      </c>
      <c r="AB48" s="72"/>
      <c r="AC48" s="73"/>
      <c r="AD48" s="97" t="s">
        <v>1189</v>
      </c>
      <c r="AE48" s="79" t="s">
        <v>1396</v>
      </c>
      <c r="AF48" s="79" t="s">
        <v>1560</v>
      </c>
      <c r="AG48" s="79" t="s">
        <v>1560</v>
      </c>
      <c r="AH48" s="2"/>
      <c r="AI48" s="3"/>
      <c r="AJ48" s="3"/>
      <c r="AK48" s="3"/>
      <c r="AL48" s="3"/>
    </row>
    <row r="49" spans="1:38" ht="15">
      <c r="A49" s="65" t="s">
        <v>227</v>
      </c>
      <c r="B49" s="66"/>
      <c r="C49" s="66" t="s">
        <v>65</v>
      </c>
      <c r="D49" s="67"/>
      <c r="E49" s="69"/>
      <c r="F49" s="66" t="str">
        <f>Vertices[[#This Row],[thumbnail_URL_t1]]</f>
        <v>https://library.oapen.org/bitstream/handle/20.500.12657/34384/437195.pdf.jpg</v>
      </c>
      <c r="G49" s="66"/>
      <c r="H49" s="70"/>
      <c r="I49" s="71"/>
      <c r="J49" s="71"/>
      <c r="K49" s="71" t="str">
        <f>Vertices[[#This Row],[title]]</f>
        <v>Die Freimaurer im Alten Preußen 1738–1806, Die Logen in Pommern, Preußen : Die Logen in Pommern, Preußen und Schlesien</v>
      </c>
      <c r="L49" s="74"/>
      <c r="M49" s="75">
        <v>5509.00341796875</v>
      </c>
      <c r="N49" s="75">
        <v>433.482666015625</v>
      </c>
      <c r="O49" s="76"/>
      <c r="P49" s="77"/>
      <c r="Q49" s="77"/>
      <c r="R49" s="81"/>
      <c r="S49" s="81"/>
      <c r="T49" s="81"/>
      <c r="U49" s="81"/>
      <c r="V49" s="51"/>
      <c r="W49" s="51"/>
      <c r="X49" s="51"/>
      <c r="Y49" s="51"/>
      <c r="Z49" s="50"/>
      <c r="AA49" s="72">
        <v>49</v>
      </c>
      <c r="AB49" s="72"/>
      <c r="AC49" s="73"/>
      <c r="AD49" s="97" t="s">
        <v>1190</v>
      </c>
      <c r="AE49" s="79" t="s">
        <v>1397</v>
      </c>
      <c r="AF49" s="79" t="s">
        <v>1560</v>
      </c>
      <c r="AG49" s="79" t="s">
        <v>1560</v>
      </c>
      <c r="AH49" s="2"/>
      <c r="AI49" s="3"/>
      <c r="AJ49" s="3"/>
      <c r="AK49" s="3"/>
      <c r="AL49" s="3"/>
    </row>
    <row r="50" spans="1:38" ht="15">
      <c r="A50" s="65" t="s">
        <v>228</v>
      </c>
      <c r="B50" s="66"/>
      <c r="C50" s="66" t="s">
        <v>65</v>
      </c>
      <c r="D50" s="67"/>
      <c r="E50" s="69"/>
      <c r="F50" s="66" t="str">
        <f>Vertices[[#This Row],[thumbnail_URL_t1]]</f>
        <v>https://library.oapen.org/bitstream/handle/20.500.12657/33366/497779.pdf.jpg</v>
      </c>
      <c r="G50" s="66"/>
      <c r="H50" s="70"/>
      <c r="I50" s="71"/>
      <c r="J50" s="71"/>
      <c r="K50" s="71" t="str">
        <f>Vertices[[#This Row],[title]]</f>
        <v>Die Freimaurer im Alten Preußen 1738–1806, Die Logen in Berlin : Die Logen in Berlin</v>
      </c>
      <c r="L50" s="74"/>
      <c r="M50" s="75">
        <v>5864.59375</v>
      </c>
      <c r="N50" s="75">
        <v>859.7406005859375</v>
      </c>
      <c r="O50" s="76"/>
      <c r="P50" s="77"/>
      <c r="Q50" s="77"/>
      <c r="R50" s="81"/>
      <c r="S50" s="81"/>
      <c r="T50" s="81"/>
      <c r="U50" s="81"/>
      <c r="V50" s="51"/>
      <c r="W50" s="51"/>
      <c r="X50" s="51"/>
      <c r="Y50" s="51"/>
      <c r="Z50" s="50"/>
      <c r="AA50" s="72">
        <v>50</v>
      </c>
      <c r="AB50" s="72"/>
      <c r="AC50" s="73"/>
      <c r="AD50" s="97" t="s">
        <v>1191</v>
      </c>
      <c r="AE50" s="79" t="s">
        <v>1398</v>
      </c>
      <c r="AF50" s="79" t="s">
        <v>1560</v>
      </c>
      <c r="AG50" s="79" t="s">
        <v>1560</v>
      </c>
      <c r="AH50" s="2"/>
      <c r="AI50" s="3"/>
      <c r="AJ50" s="3"/>
      <c r="AK50" s="3"/>
      <c r="AL50" s="3"/>
    </row>
    <row r="51" spans="1:38" ht="15">
      <c r="A51" s="65" t="s">
        <v>229</v>
      </c>
      <c r="B51" s="66"/>
      <c r="C51" s="66" t="s">
        <v>65</v>
      </c>
      <c r="D51" s="67"/>
      <c r="E51" s="69"/>
      <c r="F51" s="66" t="str">
        <f>Vertices[[#This Row],[thumbnail_URL_t1]]</f>
        <v>https://library.oapen.org/bitstream/handle/20.500.12657/29410/1000531.pdf.jpg</v>
      </c>
      <c r="G51" s="66"/>
      <c r="H51" s="70"/>
      <c r="I51" s="71"/>
      <c r="J51" s="71"/>
      <c r="K51" s="71" t="str">
        <f>Vertices[[#This Row],[title]]</f>
        <v>Die Freimaurer im Alten Preußen 1738-1806, Die Logen zwischen mittlerer Oder und Niederrhein : Die Logen zwischen mittlerer Oder und Niederrhein</v>
      </c>
      <c r="L51" s="74"/>
      <c r="M51" s="75">
        <v>6220.1845703125</v>
      </c>
      <c r="N51" s="75">
        <v>1285.99853515625</v>
      </c>
      <c r="O51" s="76"/>
      <c r="P51" s="77"/>
      <c r="Q51" s="77"/>
      <c r="R51" s="81"/>
      <c r="S51" s="81"/>
      <c r="T51" s="81"/>
      <c r="U51" s="81"/>
      <c r="V51" s="51"/>
      <c r="W51" s="51"/>
      <c r="X51" s="51"/>
      <c r="Y51" s="51"/>
      <c r="Z51" s="50"/>
      <c r="AA51" s="72">
        <v>51</v>
      </c>
      <c r="AB51" s="72"/>
      <c r="AC51" s="73"/>
      <c r="AD51" s="97" t="s">
        <v>1192</v>
      </c>
      <c r="AE51" s="79" t="s">
        <v>1399</v>
      </c>
      <c r="AF51" s="79" t="s">
        <v>1560</v>
      </c>
      <c r="AG51" s="79" t="s">
        <v>1560</v>
      </c>
      <c r="AH51" s="2"/>
      <c r="AI51" s="3"/>
      <c r="AJ51" s="3"/>
      <c r="AK51" s="3"/>
      <c r="AL51" s="3"/>
    </row>
    <row r="52" spans="1:38" ht="15">
      <c r="A52" s="65" t="s">
        <v>230</v>
      </c>
      <c r="B52" s="66"/>
      <c r="C52" s="66" t="s">
        <v>65</v>
      </c>
      <c r="D52" s="67"/>
      <c r="E52" s="69"/>
      <c r="F52" s="66" t="str">
        <f>Vertices[[#This Row],[thumbnail_URL_t1]]</f>
        <v>https://library.oapen.org/bitstream/handle/20.500.12657/34387/437192.pdf.jpg</v>
      </c>
      <c r="G52" s="66"/>
      <c r="H52" s="70"/>
      <c r="I52" s="71"/>
      <c r="J52" s="71"/>
      <c r="K52" s="71" t="str">
        <f>Vertices[[#This Row],[title]]</f>
        <v>Kaiser Sigismund : Zur Herrschaftspraxis eines europäischen Monarchen (1368-1437)</v>
      </c>
      <c r="L52" s="74"/>
      <c r="M52" s="75">
        <v>6098.2451171875</v>
      </c>
      <c r="N52" s="75">
        <v>7398.10400390625</v>
      </c>
      <c r="O52" s="76"/>
      <c r="P52" s="77"/>
      <c r="Q52" s="77"/>
      <c r="R52" s="81"/>
      <c r="S52" s="81"/>
      <c r="T52" s="81"/>
      <c r="U52" s="81"/>
      <c r="V52" s="51"/>
      <c r="W52" s="51"/>
      <c r="X52" s="51"/>
      <c r="Y52" s="51"/>
      <c r="Z52" s="50"/>
      <c r="AA52" s="72">
        <v>52</v>
      </c>
      <c r="AB52" s="72"/>
      <c r="AC52" s="73"/>
      <c r="AD52" s="97" t="s">
        <v>1193</v>
      </c>
      <c r="AE52" s="79" t="s">
        <v>1400</v>
      </c>
      <c r="AF52" s="79" t="s">
        <v>1560</v>
      </c>
      <c r="AG52" s="79" t="s">
        <v>1560</v>
      </c>
      <c r="AH52" s="2"/>
      <c r="AI52" s="3"/>
      <c r="AJ52" s="3"/>
      <c r="AK52" s="3"/>
      <c r="AL52" s="3"/>
    </row>
    <row r="53" spans="1:38" ht="15">
      <c r="A53" s="65" t="s">
        <v>231</v>
      </c>
      <c r="B53" s="66"/>
      <c r="C53" s="66" t="s">
        <v>65</v>
      </c>
      <c r="D53" s="67"/>
      <c r="E53" s="69"/>
      <c r="F53" s="66" t="str">
        <f>Vertices[[#This Row],[thumbnail_URL_t1]]</f>
        <v>https://library.oapen.org/bitstream/handle/20.500.12657/34427/437154.pdf.jpg</v>
      </c>
      <c r="G53" s="66"/>
      <c r="H53" s="70"/>
      <c r="I53" s="71"/>
      <c r="J53" s="71"/>
      <c r="K53" s="71" t="str">
        <f>Vertices[[#This Row],[title]]</f>
        <v>Sigmund Freud - Sándor Ferenczi. Briefwechsel : Band III/2: 1925-1933</v>
      </c>
      <c r="L53" s="74"/>
      <c r="M53" s="75">
        <v>3532.996826171875</v>
      </c>
      <c r="N53" s="75">
        <v>5992.6650390625</v>
      </c>
      <c r="O53" s="76"/>
      <c r="P53" s="77"/>
      <c r="Q53" s="77"/>
      <c r="R53" s="81"/>
      <c r="S53" s="81"/>
      <c r="T53" s="81"/>
      <c r="U53" s="81"/>
      <c r="V53" s="51"/>
      <c r="W53" s="51"/>
      <c r="X53" s="51"/>
      <c r="Y53" s="51"/>
      <c r="Z53" s="50"/>
      <c r="AA53" s="72">
        <v>53</v>
      </c>
      <c r="AB53" s="72"/>
      <c r="AC53" s="73"/>
      <c r="AD53" s="97" t="s">
        <v>1194</v>
      </c>
      <c r="AE53" s="79" t="s">
        <v>1401</v>
      </c>
      <c r="AF53" s="79" t="s">
        <v>1560</v>
      </c>
      <c r="AG53" s="79" t="s">
        <v>1560</v>
      </c>
      <c r="AH53" s="2"/>
      <c r="AI53" s="3"/>
      <c r="AJ53" s="3"/>
      <c r="AK53" s="3"/>
      <c r="AL53" s="3"/>
    </row>
    <row r="54" spans="1:38" ht="15">
      <c r="A54" s="65" t="s">
        <v>232</v>
      </c>
      <c r="B54" s="66"/>
      <c r="C54" s="66" t="s">
        <v>65</v>
      </c>
      <c r="D54" s="67"/>
      <c r="E54" s="69"/>
      <c r="F54" s="66" t="str">
        <f>Vertices[[#This Row],[thumbnail_URL_t1]]</f>
        <v>https://library.oapen.org/bitstream/handle/20.500.12657/34438/437143.pdf.jpg</v>
      </c>
      <c r="G54" s="66"/>
      <c r="H54" s="70"/>
      <c r="I54" s="71"/>
      <c r="J54" s="71"/>
      <c r="K54" s="71" t="str">
        <f>Vertices[[#This Row],[title]]</f>
        <v>Briefwechsel 1907-1925 : Vollständige Ausgabe, Band 2 1915-1925</v>
      </c>
      <c r="L54" s="74"/>
      <c r="M54" s="75">
        <v>3103.2744140625</v>
      </c>
      <c r="N54" s="75">
        <v>5462.3017578125</v>
      </c>
      <c r="O54" s="76"/>
      <c r="P54" s="77"/>
      <c r="Q54" s="77"/>
      <c r="R54" s="81"/>
      <c r="S54" s="81"/>
      <c r="T54" s="81"/>
      <c r="U54" s="81"/>
      <c r="V54" s="51"/>
      <c r="W54" s="51"/>
      <c r="X54" s="51"/>
      <c r="Y54" s="51"/>
      <c r="Z54" s="50"/>
      <c r="AA54" s="72">
        <v>54</v>
      </c>
      <c r="AB54" s="72"/>
      <c r="AC54" s="73"/>
      <c r="AD54" s="97" t="s">
        <v>1195</v>
      </c>
      <c r="AE54" s="79" t="s">
        <v>1402</v>
      </c>
      <c r="AF54" s="79" t="s">
        <v>1560</v>
      </c>
      <c r="AG54" s="79" t="s">
        <v>1560</v>
      </c>
      <c r="AH54" s="2"/>
      <c r="AI54" s="3"/>
      <c r="AJ54" s="3"/>
      <c r="AK54" s="3"/>
      <c r="AL54" s="3"/>
    </row>
    <row r="55" spans="1:38" ht="15">
      <c r="A55" s="65" t="s">
        <v>233</v>
      </c>
      <c r="B55" s="66"/>
      <c r="C55" s="66" t="s">
        <v>65</v>
      </c>
      <c r="D55" s="67"/>
      <c r="E55" s="69"/>
      <c r="F55" s="66" t="str">
        <f>Vertices[[#This Row],[thumbnail_URL_t1]]</f>
        <v>https://library.oapen.org/bitstream/handle/20.500.12657/34437/437144.pdf.jpg</v>
      </c>
      <c r="G55" s="66"/>
      <c r="H55" s="70"/>
      <c r="I55" s="71"/>
      <c r="J55" s="71"/>
      <c r="K55" s="71" t="str">
        <f>Vertices[[#This Row],[title]]</f>
        <v>Briefwechsel 1907-1925 : Vollständige Ausgabe, Band 1: 1907-1914</v>
      </c>
      <c r="L55" s="74"/>
      <c r="M55" s="75">
        <v>3717.687255859375</v>
      </c>
      <c r="N55" s="75">
        <v>4967.3212890625</v>
      </c>
      <c r="O55" s="76"/>
      <c r="P55" s="77"/>
      <c r="Q55" s="77"/>
      <c r="R55" s="81"/>
      <c r="S55" s="81"/>
      <c r="T55" s="81"/>
      <c r="U55" s="81"/>
      <c r="V55" s="51"/>
      <c r="W55" s="51"/>
      <c r="X55" s="51"/>
      <c r="Y55" s="51"/>
      <c r="Z55" s="50"/>
      <c r="AA55" s="72">
        <v>55</v>
      </c>
      <c r="AB55" s="72"/>
      <c r="AC55" s="73"/>
      <c r="AD55" s="97" t="s">
        <v>1196</v>
      </c>
      <c r="AE55" s="79" t="s">
        <v>1403</v>
      </c>
      <c r="AF55" s="79" t="s">
        <v>1560</v>
      </c>
      <c r="AG55" s="79" t="s">
        <v>1560</v>
      </c>
      <c r="AH55" s="2"/>
      <c r="AI55" s="3"/>
      <c r="AJ55" s="3"/>
      <c r="AK55" s="3"/>
      <c r="AL55" s="3"/>
    </row>
    <row r="56" spans="1:38" ht="15">
      <c r="A56" s="65" t="s">
        <v>234</v>
      </c>
      <c r="B56" s="66"/>
      <c r="C56" s="66" t="s">
        <v>65</v>
      </c>
      <c r="D56" s="67"/>
      <c r="E56" s="69"/>
      <c r="F56" s="66" t="str">
        <f>Vertices[[#This Row],[thumbnail_URL_t1]]</f>
        <v>https://library.oapen.org/bitstream/handle/20.500.12657/24764/1005346.pdf.jpg</v>
      </c>
      <c r="G56" s="66"/>
      <c r="H56" s="70"/>
      <c r="I56" s="71"/>
      <c r="J56" s="71"/>
      <c r="K56" s="71" t="str">
        <f>Vertices[[#This Row],[title]]</f>
        <v>Indian Recordings (Schomerus 1929); Booklet</v>
      </c>
      <c r="L56" s="74"/>
      <c r="M56" s="75">
        <v>5891.84912109375</v>
      </c>
      <c r="N56" s="75">
        <v>8386.541015625</v>
      </c>
      <c r="O56" s="76"/>
      <c r="P56" s="77"/>
      <c r="Q56" s="77"/>
      <c r="R56" s="81"/>
      <c r="S56" s="81"/>
      <c r="T56" s="81"/>
      <c r="U56" s="81"/>
      <c r="V56" s="51"/>
      <c r="W56" s="51"/>
      <c r="X56" s="51"/>
      <c r="Y56" s="51"/>
      <c r="Z56" s="50"/>
      <c r="AA56" s="72">
        <v>56</v>
      </c>
      <c r="AB56" s="72"/>
      <c r="AC56" s="73"/>
      <c r="AD56" s="97" t="s">
        <v>1197</v>
      </c>
      <c r="AE56" s="79" t="s">
        <v>1404</v>
      </c>
      <c r="AF56" s="79" t="s">
        <v>1560</v>
      </c>
      <c r="AG56" s="79" t="s">
        <v>1560</v>
      </c>
      <c r="AH56" s="2"/>
      <c r="AI56" s="3"/>
      <c r="AJ56" s="3"/>
      <c r="AK56" s="3"/>
      <c r="AL56" s="3"/>
    </row>
    <row r="57" spans="1:38" ht="15">
      <c r="A57" s="65" t="s">
        <v>235</v>
      </c>
      <c r="B57" s="66"/>
      <c r="C57" s="66" t="s">
        <v>65</v>
      </c>
      <c r="D57" s="67"/>
      <c r="E57" s="69"/>
      <c r="F57" s="66" t="str">
        <f>Vertices[[#This Row],[thumbnail_URL_t1]]</f>
        <v>https://library.oapen.org/bitstream/handle/20.500.12657/24768/1005342.pdf.jpg</v>
      </c>
      <c r="G57" s="66"/>
      <c r="H57" s="70"/>
      <c r="I57" s="71"/>
      <c r="J57" s="71"/>
      <c r="K57" s="71" t="str">
        <f>Vertices[[#This Row],[title]]</f>
        <v>01 The Complete Historical Collections 1899–1950, Indian Recordings (Schomerus 1929) : 1. Introductory notes, comments and transcriptions,</v>
      </c>
      <c r="L57" s="74"/>
      <c r="M57" s="75">
        <v>5509.00341796875</v>
      </c>
      <c r="N57" s="75">
        <v>8372.6240234375</v>
      </c>
      <c r="O57" s="76"/>
      <c r="P57" s="77"/>
      <c r="Q57" s="77"/>
      <c r="R57" s="81"/>
      <c r="S57" s="81"/>
      <c r="T57" s="81"/>
      <c r="U57" s="81"/>
      <c r="V57" s="51"/>
      <c r="W57" s="51"/>
      <c r="X57" s="51"/>
      <c r="Y57" s="51"/>
      <c r="Z57" s="50"/>
      <c r="AA57" s="72">
        <v>57</v>
      </c>
      <c r="AB57" s="72"/>
      <c r="AC57" s="73"/>
      <c r="AD57" s="97" t="s">
        <v>1198</v>
      </c>
      <c r="AE57" s="79" t="s">
        <v>1405</v>
      </c>
      <c r="AF57" s="79" t="s">
        <v>1560</v>
      </c>
      <c r="AG57" s="79" t="s">
        <v>1560</v>
      </c>
      <c r="AH57" s="2"/>
      <c r="AI57" s="3"/>
      <c r="AJ57" s="3"/>
      <c r="AK57" s="3"/>
      <c r="AL57" s="3"/>
    </row>
    <row r="58" spans="1:38" ht="15">
      <c r="A58" s="65" t="s">
        <v>236</v>
      </c>
      <c r="B58" s="66"/>
      <c r="C58" s="66" t="s">
        <v>65</v>
      </c>
      <c r="D58" s="67"/>
      <c r="E58" s="69"/>
      <c r="F58" s="66" t="str">
        <f>Vertices[[#This Row],[thumbnail_URL_t1]]</f>
        <v>https://library.oapen.org/bitstream/handle/20.500.12657/24770/1005340.pdf.jpg</v>
      </c>
      <c r="G58" s="66"/>
      <c r="H58" s="70"/>
      <c r="I58" s="71"/>
      <c r="J58" s="71"/>
      <c r="K58" s="71" t="str">
        <f>Vertices[[#This Row],[title]]</f>
        <v>02 Guiding principles of the edition; Indian Recordings (Schomerus 1929) : 1. Introductory notes, comments and transcriptions</v>
      </c>
      <c r="L58" s="74"/>
      <c r="M58" s="75">
        <v>5610.2353515625</v>
      </c>
      <c r="N58" s="75">
        <v>7831.5869140625</v>
      </c>
      <c r="O58" s="76"/>
      <c r="P58" s="77"/>
      <c r="Q58" s="77"/>
      <c r="R58" s="81"/>
      <c r="S58" s="81"/>
      <c r="T58" s="81"/>
      <c r="U58" s="81"/>
      <c r="V58" s="51"/>
      <c r="W58" s="51"/>
      <c r="X58" s="51"/>
      <c r="Y58" s="51"/>
      <c r="Z58" s="50"/>
      <c r="AA58" s="72">
        <v>58</v>
      </c>
      <c r="AB58" s="72"/>
      <c r="AC58" s="73"/>
      <c r="AD58" s="97" t="s">
        <v>1199</v>
      </c>
      <c r="AE58" s="79" t="s">
        <v>1406</v>
      </c>
      <c r="AF58" s="79" t="s">
        <v>1560</v>
      </c>
      <c r="AG58" s="79" t="s">
        <v>1560</v>
      </c>
      <c r="AH58" s="2"/>
      <c r="AI58" s="3"/>
      <c r="AJ58" s="3"/>
      <c r="AK58" s="3"/>
      <c r="AL58" s="3"/>
    </row>
    <row r="59" spans="1:38" ht="15">
      <c r="A59" s="65" t="s">
        <v>237</v>
      </c>
      <c r="B59" s="66"/>
      <c r="C59" s="66" t="s">
        <v>65</v>
      </c>
      <c r="D59" s="67"/>
      <c r="E59" s="69"/>
      <c r="F59" s="66" t="str">
        <f>Vertices[[#This Row],[thumbnail_URL_t1]]</f>
        <v>https://library.oapen.org/bitstream/handle/20.500.12657/33290/512194.pdf.jpg</v>
      </c>
      <c r="G59" s="66"/>
      <c r="H59" s="70"/>
      <c r="I59" s="71"/>
      <c r="J59" s="71"/>
      <c r="K59" s="71" t="str">
        <f>Vertices[[#This Row],[title]]</f>
        <v>Handbuch der österreichischen Kinder- und Jugendbuchautorinnen: A-K : Band 1: A–K</v>
      </c>
      <c r="L59" s="74"/>
      <c r="M59" s="75">
        <v>6178.99462890625</v>
      </c>
      <c r="N59" s="75">
        <v>4291.478515625</v>
      </c>
      <c r="O59" s="76"/>
      <c r="P59" s="77"/>
      <c r="Q59" s="77"/>
      <c r="R59" s="81"/>
      <c r="S59" s="81"/>
      <c r="T59" s="81"/>
      <c r="U59" s="81"/>
      <c r="V59" s="51"/>
      <c r="W59" s="51"/>
      <c r="X59" s="51"/>
      <c r="Y59" s="51"/>
      <c r="Z59" s="50"/>
      <c r="AA59" s="72">
        <v>59</v>
      </c>
      <c r="AB59" s="72"/>
      <c r="AC59" s="73"/>
      <c r="AD59" s="97" t="s">
        <v>1200</v>
      </c>
      <c r="AE59" s="79" t="s">
        <v>1407</v>
      </c>
      <c r="AF59" s="79" t="s">
        <v>1560</v>
      </c>
      <c r="AG59" s="79" t="s">
        <v>1560</v>
      </c>
      <c r="AH59" s="2"/>
      <c r="AI59" s="3"/>
      <c r="AJ59" s="3"/>
      <c r="AK59" s="3"/>
      <c r="AL59" s="3"/>
    </row>
    <row r="60" spans="1:38" ht="15">
      <c r="A60" s="65" t="s">
        <v>239</v>
      </c>
      <c r="B60" s="66"/>
      <c r="C60" s="66" t="s">
        <v>65</v>
      </c>
      <c r="D60" s="67"/>
      <c r="E60" s="69"/>
      <c r="F60" s="66" t="str">
        <f>Vertices[[#This Row],[thumbnail_URL_t1]]</f>
        <v>https://library.oapen.org/bitstream/handle/20.500.12657/32406/611233.pdf.jpg</v>
      </c>
      <c r="G60" s="66"/>
      <c r="H60" s="70"/>
      <c r="I60" s="71"/>
      <c r="J60" s="71"/>
      <c r="K60" s="71" t="str">
        <f>Vertices[[#This Row],[title]]</f>
        <v>biografiA. Lexikon österreichischer Frauen, Band 2 : Band 02, I-O</v>
      </c>
      <c r="L60" s="74"/>
      <c r="M60" s="75">
        <v>6220.1845703125</v>
      </c>
      <c r="N60" s="75">
        <v>3079.961669921875</v>
      </c>
      <c r="O60" s="76"/>
      <c r="P60" s="77"/>
      <c r="Q60" s="77"/>
      <c r="R60" s="81"/>
      <c r="S60" s="81"/>
      <c r="T60" s="81"/>
      <c r="U60" s="81"/>
      <c r="V60" s="51"/>
      <c r="W60" s="51"/>
      <c r="X60" s="51"/>
      <c r="Y60" s="51"/>
      <c r="Z60" s="50"/>
      <c r="AA60" s="72">
        <v>60</v>
      </c>
      <c r="AB60" s="72"/>
      <c r="AC60" s="73"/>
      <c r="AD60" s="97" t="s">
        <v>1201</v>
      </c>
      <c r="AE60" s="79" t="s">
        <v>1408</v>
      </c>
      <c r="AF60" s="79" t="s">
        <v>1560</v>
      </c>
      <c r="AG60" s="79" t="s">
        <v>1560</v>
      </c>
      <c r="AH60" s="2"/>
      <c r="AI60" s="3"/>
      <c r="AJ60" s="3"/>
      <c r="AK60" s="3"/>
      <c r="AL60" s="3"/>
    </row>
    <row r="61" spans="1:38" ht="15">
      <c r="A61" s="65" t="s">
        <v>240</v>
      </c>
      <c r="B61" s="66"/>
      <c r="C61" s="66" t="s">
        <v>65</v>
      </c>
      <c r="D61" s="67"/>
      <c r="E61" s="69"/>
      <c r="F61" s="66" t="str">
        <f>Vertices[[#This Row],[thumbnail_URL_t1]]</f>
        <v>https://library.oapen.org/bitstream/handle/20.500.12657/32407/611232.pdf.jpg</v>
      </c>
      <c r="G61" s="66"/>
      <c r="H61" s="70"/>
      <c r="I61" s="71"/>
      <c r="J61" s="71"/>
      <c r="K61" s="71" t="str">
        <f>Vertices[[#This Row],[title]]</f>
        <v>biografiA. Lexikon österreichischer Frauen, Band 1 : Band 01, A-H</v>
      </c>
      <c r="L61" s="74"/>
      <c r="M61" s="75">
        <v>5509.00341796875</v>
      </c>
      <c r="N61" s="75">
        <v>4216.99658203125</v>
      </c>
      <c r="O61" s="76"/>
      <c r="P61" s="77"/>
      <c r="Q61" s="77"/>
      <c r="R61" s="81"/>
      <c r="S61" s="81"/>
      <c r="T61" s="81"/>
      <c r="U61" s="81"/>
      <c r="V61" s="51"/>
      <c r="W61" s="51"/>
      <c r="X61" s="51"/>
      <c r="Y61" s="51"/>
      <c r="Z61" s="50"/>
      <c r="AA61" s="72">
        <v>61</v>
      </c>
      <c r="AB61" s="72"/>
      <c r="AC61" s="73"/>
      <c r="AD61" s="97" t="s">
        <v>1202</v>
      </c>
      <c r="AE61" s="79" t="s">
        <v>1409</v>
      </c>
      <c r="AF61" s="79" t="s">
        <v>1560</v>
      </c>
      <c r="AG61" s="79" t="s">
        <v>1560</v>
      </c>
      <c r="AH61" s="2"/>
      <c r="AI61" s="3"/>
      <c r="AJ61" s="3"/>
      <c r="AK61" s="3"/>
      <c r="AL61" s="3"/>
    </row>
    <row r="62" spans="1:38" ht="15">
      <c r="A62" s="65" t="s">
        <v>238</v>
      </c>
      <c r="B62" s="66"/>
      <c r="C62" s="66" t="s">
        <v>65</v>
      </c>
      <c r="D62" s="67"/>
      <c r="E62" s="69"/>
      <c r="F62" s="66" t="str">
        <f>Vertices[[#This Row],[thumbnail_URL_t1]]</f>
        <v>https://library.oapen.org/bitstream/handle/20.500.12657/32404/611235.pdf.jpg</v>
      </c>
      <c r="G62" s="66"/>
      <c r="H62" s="70"/>
      <c r="I62" s="71"/>
      <c r="J62" s="71"/>
      <c r="K62" s="71" t="str">
        <f>Vertices[[#This Row],[title]]</f>
        <v>biografiA. Lexikon österreichischer Frauen, Band 3 : Band 03, P-Z</v>
      </c>
      <c r="L62" s="74"/>
      <c r="M62" s="75">
        <v>5550.193359375</v>
      </c>
      <c r="N62" s="75">
        <v>3005.479736328125</v>
      </c>
      <c r="O62" s="76"/>
      <c r="P62" s="77"/>
      <c r="Q62" s="77"/>
      <c r="R62" s="81"/>
      <c r="S62" s="81"/>
      <c r="T62" s="81"/>
      <c r="U62" s="81"/>
      <c r="V62" s="51"/>
      <c r="W62" s="51"/>
      <c r="X62" s="51"/>
      <c r="Y62" s="51"/>
      <c r="Z62" s="50"/>
      <c r="AA62" s="72">
        <v>62</v>
      </c>
      <c r="AB62" s="72"/>
      <c r="AC62" s="73"/>
      <c r="AD62" s="97" t="s">
        <v>1203</v>
      </c>
      <c r="AE62" s="79" t="s">
        <v>1410</v>
      </c>
      <c r="AF62" s="79" t="s">
        <v>1560</v>
      </c>
      <c r="AG62" s="79" t="s">
        <v>1560</v>
      </c>
      <c r="AH62" s="2"/>
      <c r="AI62" s="3"/>
      <c r="AJ62" s="3"/>
      <c r="AK62" s="3"/>
      <c r="AL62" s="3"/>
    </row>
    <row r="63" spans="1:38" ht="15">
      <c r="A63" s="65" t="s">
        <v>241</v>
      </c>
      <c r="B63" s="66"/>
      <c r="C63" s="66" t="s">
        <v>65</v>
      </c>
      <c r="D63" s="67"/>
      <c r="E63" s="69"/>
      <c r="F63" s="66" t="str">
        <f>Vertices[[#This Row],[thumbnail_URL_t1]]</f>
        <v>https://library.oapen.org/bitstream/handle/20.500.12657/34382/437197.pdf.jpg</v>
      </c>
      <c r="G63" s="66"/>
      <c r="H63" s="70"/>
      <c r="I63" s="71"/>
      <c r="J63" s="71"/>
      <c r="K63" s="71" t="str">
        <f>Vertices[[#This Row],[title]]</f>
        <v>Regesten zur Geschichte der Juden in Österreich im Mittelalter, Band 2 : Band 2: 1339–1365</v>
      </c>
      <c r="L63" s="74"/>
      <c r="M63" s="75">
        <v>5509.00341796875</v>
      </c>
      <c r="N63" s="75">
        <v>5672.3544921875</v>
      </c>
      <c r="O63" s="76"/>
      <c r="P63" s="77"/>
      <c r="Q63" s="77"/>
      <c r="R63" s="81"/>
      <c r="S63" s="81"/>
      <c r="T63" s="81"/>
      <c r="U63" s="81"/>
      <c r="V63" s="51"/>
      <c r="W63" s="51"/>
      <c r="X63" s="51"/>
      <c r="Y63" s="51"/>
      <c r="Z63" s="50"/>
      <c r="AA63" s="72">
        <v>63</v>
      </c>
      <c r="AB63" s="72"/>
      <c r="AC63" s="73"/>
      <c r="AD63" s="97" t="s">
        <v>1204</v>
      </c>
      <c r="AE63" s="79" t="s">
        <v>1411</v>
      </c>
      <c r="AF63" s="79" t="s">
        <v>1560</v>
      </c>
      <c r="AG63" s="79" t="s">
        <v>1560</v>
      </c>
      <c r="AH63" s="2"/>
      <c r="AI63" s="3"/>
      <c r="AJ63" s="3"/>
      <c r="AK63" s="3"/>
      <c r="AL63" s="3"/>
    </row>
    <row r="64" spans="1:38" ht="15">
      <c r="A64" s="65" t="s">
        <v>242</v>
      </c>
      <c r="B64" s="66"/>
      <c r="C64" s="66" t="s">
        <v>65</v>
      </c>
      <c r="D64" s="67"/>
      <c r="E64" s="69"/>
      <c r="F64" s="66" t="str">
        <f>Vertices[[#This Row],[thumbnail_URL_t1]]</f>
        <v>https://library.oapen.org/bitstream/handle/20.500.12657/33917/442082.pdf.jpg</v>
      </c>
      <c r="G64" s="66"/>
      <c r="H64" s="70"/>
      <c r="I64" s="71"/>
      <c r="J64" s="71"/>
      <c r="K64" s="71" t="str">
        <f>Vertices[[#This Row],[title]]</f>
        <v>Regesten zur Geschichte der Juden in Österreich im Mittelalter, Band 1 : Band 1: Von den Anfängen bis 1338</v>
      </c>
      <c r="L64" s="74"/>
      <c r="M64" s="75">
        <v>5696.2578125</v>
      </c>
      <c r="N64" s="75">
        <v>4724.9609375</v>
      </c>
      <c r="O64" s="76"/>
      <c r="P64" s="77"/>
      <c r="Q64" s="77"/>
      <c r="R64" s="81"/>
      <c r="S64" s="81"/>
      <c r="T64" s="81"/>
      <c r="U64" s="81"/>
      <c r="V64" s="51"/>
      <c r="W64" s="51"/>
      <c r="X64" s="51"/>
      <c r="Y64" s="51"/>
      <c r="Z64" s="50"/>
      <c r="AA64" s="72">
        <v>64</v>
      </c>
      <c r="AB64" s="72"/>
      <c r="AC64" s="73"/>
      <c r="AD64" s="97" t="s">
        <v>1205</v>
      </c>
      <c r="AE64" s="79" t="s">
        <v>1412</v>
      </c>
      <c r="AF64" s="79" t="s">
        <v>1560</v>
      </c>
      <c r="AG64" s="79" t="s">
        <v>1560</v>
      </c>
      <c r="AH64" s="2"/>
      <c r="AI64" s="3"/>
      <c r="AJ64" s="3"/>
      <c r="AK64" s="3"/>
      <c r="AL64" s="3"/>
    </row>
    <row r="65" spans="1:38" ht="15">
      <c r="A65" s="65" t="s">
        <v>243</v>
      </c>
      <c r="B65" s="66"/>
      <c r="C65" s="66" t="s">
        <v>65</v>
      </c>
      <c r="D65" s="67"/>
      <c r="E65" s="69"/>
      <c r="F65" s="66" t="str">
        <f>Vertices[[#This Row],[thumbnail_URL_t1]]</f>
        <v>https://library.oapen.org/bitstream/handle/20.500.12657/33100/574666.pdf.jpg</v>
      </c>
      <c r="G65" s="66"/>
      <c r="H65" s="70"/>
      <c r="I65" s="71"/>
      <c r="J65" s="71"/>
      <c r="K65" s="71" t="str">
        <f>Vertices[[#This Row],[title]]</f>
        <v>Regesten zur Geschichte der Juden in Österreich, Band 3: 1366-1386 : Band 3: 1366-1386</v>
      </c>
      <c r="L65" s="74"/>
      <c r="M65" s="75">
        <v>6220.1845703125</v>
      </c>
      <c r="N65" s="75">
        <v>5063.56591796875</v>
      </c>
      <c r="O65" s="76"/>
      <c r="P65" s="77"/>
      <c r="Q65" s="77"/>
      <c r="R65" s="81"/>
      <c r="S65" s="81"/>
      <c r="T65" s="81"/>
      <c r="U65" s="81"/>
      <c r="V65" s="51"/>
      <c r="W65" s="51"/>
      <c r="X65" s="51"/>
      <c r="Y65" s="51"/>
      <c r="Z65" s="50"/>
      <c r="AA65" s="72">
        <v>65</v>
      </c>
      <c r="AB65" s="72"/>
      <c r="AC65" s="73"/>
      <c r="AD65" s="97" t="s">
        <v>1206</v>
      </c>
      <c r="AE65" s="79" t="s">
        <v>1413</v>
      </c>
      <c r="AF65" s="79" t="s">
        <v>1560</v>
      </c>
      <c r="AG65" s="79" t="s">
        <v>1560</v>
      </c>
      <c r="AH65" s="2"/>
      <c r="AI65" s="3"/>
      <c r="AJ65" s="3"/>
      <c r="AK65" s="3"/>
      <c r="AL65" s="3"/>
    </row>
    <row r="66" spans="1:38" ht="15">
      <c r="A66" s="65" t="s">
        <v>244</v>
      </c>
      <c r="B66" s="66"/>
      <c r="C66" s="66" t="s">
        <v>65</v>
      </c>
      <c r="D66" s="67"/>
      <c r="E66" s="69"/>
      <c r="F66" s="66" t="str">
        <f>Vertices[[#This Row],[thumbnail_URL_t1]]</f>
        <v>https://library.oapen.org/bitstream/handle/20.500.12657/25870/1004214.pdf.jpg</v>
      </c>
      <c r="G66" s="66"/>
      <c r="H66" s="70"/>
      <c r="I66" s="71"/>
      <c r="J66" s="71"/>
      <c r="K66" s="71" t="str">
        <f>Vertices[[#This Row],[title]]</f>
        <v>Regesten zur Geschichte der Juden in Österreich, Band 4: 1387-1404</v>
      </c>
      <c r="L66" s="74"/>
      <c r="M66" s="75">
        <v>6032.93017578125</v>
      </c>
      <c r="N66" s="75">
        <v>6010.95947265625</v>
      </c>
      <c r="O66" s="76"/>
      <c r="P66" s="77"/>
      <c r="Q66" s="77"/>
      <c r="R66" s="81"/>
      <c r="S66" s="81"/>
      <c r="T66" s="81"/>
      <c r="U66" s="81"/>
      <c r="V66" s="51"/>
      <c r="W66" s="51"/>
      <c r="X66" s="51"/>
      <c r="Y66" s="51"/>
      <c r="Z66" s="50"/>
      <c r="AA66" s="72">
        <v>66</v>
      </c>
      <c r="AB66" s="72"/>
      <c r="AC66" s="73"/>
      <c r="AD66" s="97" t="s">
        <v>1207</v>
      </c>
      <c r="AE66" s="79" t="s">
        <v>1414</v>
      </c>
      <c r="AF66" s="79" t="s">
        <v>1560</v>
      </c>
      <c r="AG66" s="79" t="s">
        <v>1560</v>
      </c>
      <c r="AH66" s="2"/>
      <c r="AI66" s="3"/>
      <c r="AJ66" s="3"/>
      <c r="AK66" s="3"/>
      <c r="AL66" s="3"/>
    </row>
    <row r="67" spans="1:38" ht="15">
      <c r="A67" s="65" t="s">
        <v>245</v>
      </c>
      <c r="B67" s="66"/>
      <c r="C67" s="66" t="s">
        <v>65</v>
      </c>
      <c r="D67" s="67"/>
      <c r="E67" s="69"/>
      <c r="F67" s="66" t="str">
        <f>Vertices[[#This Row],[thumbnail_URL_t1]]</f>
        <v>https://library.oapen.org/bitstream/handle/20.500.12657/33088/574677.pdf.jpg</v>
      </c>
      <c r="G67" s="66"/>
      <c r="H67" s="70"/>
      <c r="I67" s="71"/>
      <c r="J67" s="71"/>
      <c r="K67" s="71" t="str">
        <f>Vertices[[#This Row],[title]]</f>
        <v>Katalog der Mittelalterlichen Handschriften in Salzburg, Registerband : Stiftsbibliothek Mattsee, Archiv der Erzdiözese Salzburg, Salzburger Landesarchiv, Archiv der Stadt Salzburg, Salzburg Museum</v>
      </c>
      <c r="L67" s="74"/>
      <c r="M67" s="75">
        <v>6825.2197265625</v>
      </c>
      <c r="N67" s="75">
        <v>3951.9169921875</v>
      </c>
      <c r="O67" s="76"/>
      <c r="P67" s="77"/>
      <c r="Q67" s="77"/>
      <c r="R67" s="81"/>
      <c r="S67" s="81"/>
      <c r="T67" s="81"/>
      <c r="U67" s="81"/>
      <c r="V67" s="51"/>
      <c r="W67" s="51"/>
      <c r="X67" s="51"/>
      <c r="Y67" s="51"/>
      <c r="Z67" s="50"/>
      <c r="AA67" s="72">
        <v>67</v>
      </c>
      <c r="AB67" s="72"/>
      <c r="AC67" s="73"/>
      <c r="AD67" s="97" t="s">
        <v>1208</v>
      </c>
      <c r="AE67" s="79" t="s">
        <v>1415</v>
      </c>
      <c r="AF67" s="79" t="s">
        <v>1560</v>
      </c>
      <c r="AG67" s="79" t="s">
        <v>1560</v>
      </c>
      <c r="AH67" s="2"/>
      <c r="AI67" s="3"/>
      <c r="AJ67" s="3"/>
      <c r="AK67" s="3"/>
      <c r="AL67" s="3"/>
    </row>
    <row r="68" spans="1:38" ht="15">
      <c r="A68" s="65" t="s">
        <v>247</v>
      </c>
      <c r="B68" s="66"/>
      <c r="C68" s="66" t="s">
        <v>65</v>
      </c>
      <c r="D68" s="67"/>
      <c r="E68" s="69"/>
      <c r="F68" s="66" t="str">
        <f>Vertices[[#This Row],[thumbnail_URL_t1]]</f>
        <v>https://library.oapen.org/bitstream/handle/20.500.12657/33089/574676.pdf.jpg</v>
      </c>
      <c r="G68" s="66"/>
      <c r="H68" s="70"/>
      <c r="I68" s="71"/>
      <c r="J68" s="71"/>
      <c r="K68" s="71" t="str">
        <f>Vertices[[#This Row],[title]]</f>
        <v>Katalog der Mittelalterlichen Handschriften in Salzburg, Katalogband : Stiftsbibliothek Mattsee, Archiv der Erzdiözese Salzburg, Salzburger Landesarchiv, Archiv der Stadt Salzburg, Salzburg Museum</v>
      </c>
      <c r="L68" s="74"/>
      <c r="M68" s="75">
        <v>7111.8154296875</v>
      </c>
      <c r="N68" s="75">
        <v>3424.512939453125</v>
      </c>
      <c r="O68" s="76"/>
      <c r="P68" s="77"/>
      <c r="Q68" s="77"/>
      <c r="R68" s="81"/>
      <c r="S68" s="81"/>
      <c r="T68" s="81"/>
      <c r="U68" s="81"/>
      <c r="V68" s="51"/>
      <c r="W68" s="51"/>
      <c r="X68" s="51"/>
      <c r="Y68" s="51"/>
      <c r="Z68" s="50"/>
      <c r="AA68" s="72">
        <v>68</v>
      </c>
      <c r="AB68" s="72"/>
      <c r="AC68" s="73"/>
      <c r="AD68" s="97" t="s">
        <v>1209</v>
      </c>
      <c r="AE68" s="79" t="s">
        <v>1416</v>
      </c>
      <c r="AF68" s="79" t="s">
        <v>1560</v>
      </c>
      <c r="AG68" s="79" t="s">
        <v>1560</v>
      </c>
      <c r="AH68" s="2"/>
      <c r="AI68" s="3"/>
      <c r="AJ68" s="3"/>
      <c r="AK68" s="3"/>
      <c r="AL68" s="3"/>
    </row>
    <row r="69" spans="1:38" ht="15">
      <c r="A69" s="65" t="s">
        <v>246</v>
      </c>
      <c r="B69" s="66"/>
      <c r="C69" s="66" t="s">
        <v>65</v>
      </c>
      <c r="D69" s="67"/>
      <c r="E69" s="69"/>
      <c r="F69" s="66" t="str">
        <f>Vertices[[#This Row],[thumbnail_URL_t1]]</f>
        <v>https://library.oapen.org/bitstream/handle/20.500.12657/30711/643751.pdf.jpg</v>
      </c>
      <c r="G69" s="66"/>
      <c r="H69" s="70"/>
      <c r="I69" s="71"/>
      <c r="J69" s="71"/>
      <c r="K69" s="71" t="str">
        <f>Vertices[[#This Row],[title]]</f>
        <v>Die mittelalterlichen Handschriften des Stiftes Nonnberg in Salzburg</v>
      </c>
      <c r="L69" s="74"/>
      <c r="M69" s="75">
        <v>6538.6240234375</v>
      </c>
      <c r="N69" s="75">
        <v>4479.32080078125</v>
      </c>
      <c r="O69" s="76"/>
      <c r="P69" s="77"/>
      <c r="Q69" s="77"/>
      <c r="R69" s="81"/>
      <c r="S69" s="81"/>
      <c r="T69" s="81"/>
      <c r="U69" s="81"/>
      <c r="V69" s="51"/>
      <c r="W69" s="51"/>
      <c r="X69" s="51"/>
      <c r="Y69" s="51"/>
      <c r="Z69" s="50"/>
      <c r="AA69" s="72">
        <v>69</v>
      </c>
      <c r="AB69" s="72"/>
      <c r="AC69" s="73"/>
      <c r="AD69" s="97" t="s">
        <v>1210</v>
      </c>
      <c r="AE69" s="79" t="s">
        <v>1417</v>
      </c>
      <c r="AF69" s="79" t="s">
        <v>1560</v>
      </c>
      <c r="AG69" s="79" t="s">
        <v>1560</v>
      </c>
      <c r="AH69" s="2"/>
      <c r="AI69" s="3"/>
      <c r="AJ69" s="3"/>
      <c r="AK69" s="3"/>
      <c r="AL69" s="3"/>
    </row>
    <row r="70" spans="1:38" ht="15">
      <c r="A70" s="65" t="s">
        <v>248</v>
      </c>
      <c r="B70" s="66"/>
      <c r="C70" s="66" t="s">
        <v>65</v>
      </c>
      <c r="D70" s="67"/>
      <c r="E70" s="69"/>
      <c r="F70" s="66" t="str">
        <f>Vertices[[#This Row],[thumbnail_URL_t1]]</f>
        <v>https://library.oapen.org/bitstream/handle/20.500.12657/30998/640565.pdf.jpg</v>
      </c>
      <c r="G70" s="66"/>
      <c r="H70" s="70"/>
      <c r="I70" s="71"/>
      <c r="J70" s="71"/>
      <c r="K70" s="71" t="str">
        <f>Vertices[[#This Row],[title]]</f>
        <v>Faust und Geist : Literatur und Boxen zwischen den Weltkriegen</v>
      </c>
      <c r="L70" s="74"/>
      <c r="M70" s="75">
        <v>739.6434936523438</v>
      </c>
      <c r="N70" s="75">
        <v>6767.703125</v>
      </c>
      <c r="O70" s="76"/>
      <c r="P70" s="77"/>
      <c r="Q70" s="77"/>
      <c r="R70" s="81"/>
      <c r="S70" s="81"/>
      <c r="T70" s="81"/>
      <c r="U70" s="81"/>
      <c r="V70" s="51"/>
      <c r="W70" s="51"/>
      <c r="X70" s="51"/>
      <c r="Y70" s="51"/>
      <c r="Z70" s="50"/>
      <c r="AA70" s="72">
        <v>70</v>
      </c>
      <c r="AB70" s="72"/>
      <c r="AC70" s="73"/>
      <c r="AD70" s="97" t="s">
        <v>1211</v>
      </c>
      <c r="AE70" s="79" t="s">
        <v>1418</v>
      </c>
      <c r="AF70" s="79" t="s">
        <v>1560</v>
      </c>
      <c r="AG70" s="79" t="s">
        <v>1560</v>
      </c>
      <c r="AH70" s="2"/>
      <c r="AI70" s="3"/>
      <c r="AJ70" s="3"/>
      <c r="AK70" s="3"/>
      <c r="AL70" s="3"/>
    </row>
    <row r="71" spans="1:38" ht="15">
      <c r="A71" s="65" t="s">
        <v>249</v>
      </c>
      <c r="B71" s="66"/>
      <c r="C71" s="66" t="s">
        <v>65</v>
      </c>
      <c r="D71" s="67"/>
      <c r="E71" s="69"/>
      <c r="F71" s="66" t="str">
        <f>Vertices[[#This Row],[thumbnail_URL_t1]]</f>
        <v>https://library.oapen.org/bitstream/handle/20.500.12657/33081/574814.pdf.jpg</v>
      </c>
      <c r="G71" s="66"/>
      <c r="H71" s="70"/>
      <c r="I71" s="71"/>
      <c r="J71" s="71"/>
      <c r="K71" s="71" t="str">
        <f>Vertices[[#This Row],[title]]</f>
        <v>Sportdiktatur : Bewegungskulturen im nationalsozialistischen Österreich</v>
      </c>
      <c r="L71" s="74"/>
      <c r="M71" s="75">
        <v>1181.421630859375</v>
      </c>
      <c r="N71" s="75">
        <v>5686.13134765625</v>
      </c>
      <c r="O71" s="76"/>
      <c r="P71" s="77"/>
      <c r="Q71" s="77"/>
      <c r="R71" s="81"/>
      <c r="S71" s="81"/>
      <c r="T71" s="81"/>
      <c r="U71" s="81"/>
      <c r="V71" s="51"/>
      <c r="W71" s="51"/>
      <c r="X71" s="51"/>
      <c r="Y71" s="51"/>
      <c r="Z71" s="50"/>
      <c r="AA71" s="72">
        <v>71</v>
      </c>
      <c r="AB71" s="72"/>
      <c r="AC71" s="73"/>
      <c r="AD71" s="97" t="s">
        <v>1212</v>
      </c>
      <c r="AE71" s="79" t="s">
        <v>1419</v>
      </c>
      <c r="AF71" s="79" t="s">
        <v>1560</v>
      </c>
      <c r="AG71" s="79" t="s">
        <v>1560</v>
      </c>
      <c r="AH71" s="2"/>
      <c r="AI71" s="3"/>
      <c r="AJ71" s="3"/>
      <c r="AK71" s="3"/>
      <c r="AL71" s="3"/>
    </row>
    <row r="72" spans="1:38" ht="15">
      <c r="A72" s="65" t="s">
        <v>250</v>
      </c>
      <c r="B72" s="66"/>
      <c r="C72" s="66" t="s">
        <v>65</v>
      </c>
      <c r="D72" s="67"/>
      <c r="E72" s="69"/>
      <c r="F72" s="66" t="str">
        <f>Vertices[[#This Row],[thumbnail_URL_t1]]</f>
        <v>https://library.oapen.org/bitstream/handle/20.500.12657/30857/641612.pdf.jpg</v>
      </c>
      <c r="G72" s="66"/>
      <c r="H72" s="70"/>
      <c r="I72" s="71"/>
      <c r="J72" s="71"/>
      <c r="K72" s="71" t="str">
        <f>Vertices[[#This Row],[title]]</f>
        <v>Luther und die Reformation in internationalen Geschichtskulturen : Perspektiven für den Geschichtsunterricht</v>
      </c>
      <c r="L72" s="74"/>
      <c r="M72" s="75">
        <v>9680.560546875</v>
      </c>
      <c r="N72" s="75">
        <v>3872.445068359375</v>
      </c>
      <c r="O72" s="76"/>
      <c r="P72" s="77"/>
      <c r="Q72" s="77"/>
      <c r="R72" s="81"/>
      <c r="S72" s="81"/>
      <c r="T72" s="81"/>
      <c r="U72" s="81"/>
      <c r="V72" s="51"/>
      <c r="W72" s="51"/>
      <c r="X72" s="51"/>
      <c r="Y72" s="51"/>
      <c r="Z72" s="50"/>
      <c r="AA72" s="72">
        <v>72</v>
      </c>
      <c r="AB72" s="72"/>
      <c r="AC72" s="73"/>
      <c r="AD72" s="97" t="s">
        <v>1213</v>
      </c>
      <c r="AE72" s="79" t="s">
        <v>1420</v>
      </c>
      <c r="AF72" s="79" t="s">
        <v>1560</v>
      </c>
      <c r="AG72" s="79" t="s">
        <v>1560</v>
      </c>
      <c r="AH72" s="2"/>
      <c r="AI72" s="3"/>
      <c r="AJ72" s="3"/>
      <c r="AK72" s="3"/>
      <c r="AL72" s="3"/>
    </row>
    <row r="73" spans="1:38" ht="15">
      <c r="A73" s="65" t="s">
        <v>251</v>
      </c>
      <c r="B73" s="66"/>
      <c r="C73" s="66" t="s">
        <v>65</v>
      </c>
      <c r="D73" s="67"/>
      <c r="E73" s="69"/>
      <c r="F73" s="66" t="str">
        <f>Vertices[[#This Row],[thumbnail_URL_t1]]</f>
        <v>https://library.oapen.org/bitstream/handle/20.500.12657/31400/628437.pdf.jpg</v>
      </c>
      <c r="G73" s="66"/>
      <c r="H73" s="70"/>
      <c r="I73" s="71"/>
      <c r="J73" s="71"/>
      <c r="K73" s="71" t="str">
        <f>Vertices[[#This Row],[title]]</f>
        <v>Mythen in deutschsprachigen Geschichtsschulbüchern : Von Marathon bis zum Élysée-Vertrag</v>
      </c>
      <c r="L73" s="74"/>
      <c r="M73" s="75">
        <v>9139.212890625</v>
      </c>
      <c r="N73" s="75">
        <v>4479.32080078125</v>
      </c>
      <c r="O73" s="76"/>
      <c r="P73" s="77"/>
      <c r="Q73" s="77"/>
      <c r="R73" s="81"/>
      <c r="S73" s="81"/>
      <c r="T73" s="81"/>
      <c r="U73" s="81"/>
      <c r="V73" s="51"/>
      <c r="W73" s="51"/>
      <c r="X73" s="51"/>
      <c r="Y73" s="51"/>
      <c r="Z73" s="50"/>
      <c r="AA73" s="72">
        <v>73</v>
      </c>
      <c r="AB73" s="72"/>
      <c r="AC73" s="73"/>
      <c r="AD73" s="97" t="s">
        <v>1214</v>
      </c>
      <c r="AE73" s="79" t="s">
        <v>1421</v>
      </c>
      <c r="AF73" s="79" t="s">
        <v>1560</v>
      </c>
      <c r="AG73" s="79" t="s">
        <v>1560</v>
      </c>
      <c r="AH73" s="2"/>
      <c r="AI73" s="3"/>
      <c r="AJ73" s="3"/>
      <c r="AK73" s="3"/>
      <c r="AL73" s="3"/>
    </row>
    <row r="74" spans="1:38" ht="15">
      <c r="A74" s="65" t="s">
        <v>252</v>
      </c>
      <c r="B74" s="66"/>
      <c r="C74" s="66" t="s">
        <v>65</v>
      </c>
      <c r="D74" s="67"/>
      <c r="E74" s="69"/>
      <c r="F74" s="66" t="str">
        <f>Vertices[[#This Row],[thumbnail_URL_t1]]</f>
        <v>https://library.oapen.org/bitstream/handle/20.500.12657/34419/437162.pdf.jpg</v>
      </c>
      <c r="G74" s="66"/>
      <c r="H74" s="70"/>
      <c r="I74" s="71"/>
      <c r="J74" s="71"/>
      <c r="K74" s="71" t="str">
        <f>Vertices[[#This Row],[title]]</f>
        <v>Das Wiener Klavier bis 1850 : Bericht des Symposiums "Das Wiener Klavier bis 1850" veranstaltet von der Sammlung alter Musikinstrumente des Kunsthistorischen Museums Wien</v>
      </c>
      <c r="L74" s="74"/>
      <c r="M74" s="75">
        <v>2428.160888671875</v>
      </c>
      <c r="N74" s="75">
        <v>9014.5810546875</v>
      </c>
      <c r="O74" s="76"/>
      <c r="P74" s="77"/>
      <c r="Q74" s="77"/>
      <c r="R74" s="81"/>
      <c r="S74" s="81"/>
      <c r="T74" s="81"/>
      <c r="U74" s="81"/>
      <c r="V74" s="51"/>
      <c r="W74" s="51"/>
      <c r="X74" s="51"/>
      <c r="Y74" s="51"/>
      <c r="Z74" s="50"/>
      <c r="AA74" s="72">
        <v>74</v>
      </c>
      <c r="AB74" s="72"/>
      <c r="AC74" s="73"/>
      <c r="AD74" s="97" t="s">
        <v>1215</v>
      </c>
      <c r="AE74" s="79" t="s">
        <v>1422</v>
      </c>
      <c r="AF74" s="79" t="s">
        <v>1560</v>
      </c>
      <c r="AG74" s="79" t="s">
        <v>1560</v>
      </c>
      <c r="AH74" s="2"/>
      <c r="AI74" s="3"/>
      <c r="AJ74" s="3"/>
      <c r="AK74" s="3"/>
      <c r="AL74" s="3"/>
    </row>
    <row r="75" spans="1:38" ht="15">
      <c r="A75" s="65" t="s">
        <v>253</v>
      </c>
      <c r="B75" s="66"/>
      <c r="C75" s="66" t="s">
        <v>65</v>
      </c>
      <c r="D75" s="67"/>
      <c r="E75" s="69"/>
      <c r="F75" s="66" t="str">
        <f>Vertices[[#This Row],[thumbnail_URL_t1]]</f>
        <v>https://library.oapen.org/bitstream/handle/20.500.12657/31058/639917.pdf.jpg</v>
      </c>
      <c r="G75" s="66"/>
      <c r="H75" s="70"/>
      <c r="I75" s="71"/>
      <c r="J75" s="71"/>
      <c r="K75" s="71" t="str">
        <f>Vertices[[#This Row],[title]]</f>
        <v>Die Repräsentation der Habsburg-Lothringischen Dynastie in Musik, visuellen Medien und Architektur, ca. 1618–1918</v>
      </c>
      <c r="L75" s="74"/>
      <c r="M75" s="75">
        <v>2738.815673828125</v>
      </c>
      <c r="N75" s="75">
        <v>7768.25927734375</v>
      </c>
      <c r="O75" s="76"/>
      <c r="P75" s="77"/>
      <c r="Q75" s="77"/>
      <c r="R75" s="81"/>
      <c r="S75" s="81"/>
      <c r="T75" s="81"/>
      <c r="U75" s="81"/>
      <c r="V75" s="51"/>
      <c r="W75" s="51"/>
      <c r="X75" s="51"/>
      <c r="Y75" s="51"/>
      <c r="Z75" s="50"/>
      <c r="AA75" s="72">
        <v>75</v>
      </c>
      <c r="AB75" s="72"/>
      <c r="AC75" s="73"/>
      <c r="AD75" s="97" t="s">
        <v>1216</v>
      </c>
      <c r="AE75" s="79" t="s">
        <v>1423</v>
      </c>
      <c r="AF75" s="79" t="s">
        <v>1560</v>
      </c>
      <c r="AG75" s="79" t="s">
        <v>1560</v>
      </c>
      <c r="AH75" s="2"/>
      <c r="AI75" s="3"/>
      <c r="AJ75" s="3"/>
      <c r="AK75" s="3"/>
      <c r="AL75" s="3"/>
    </row>
    <row r="76" spans="1:38" ht="15">
      <c r="A76" s="65" t="s">
        <v>254</v>
      </c>
      <c r="B76" s="66"/>
      <c r="C76" s="66" t="s">
        <v>65</v>
      </c>
      <c r="D76" s="67"/>
      <c r="E76" s="69"/>
      <c r="F76" s="66" t="str">
        <f>Vertices[[#This Row],[thumbnail_URL_t1]]</f>
        <v>https://library.oapen.org/bitstream/handle/20.500.12657/33066/574828.pdf.jpg</v>
      </c>
      <c r="G76" s="66"/>
      <c r="H76" s="70"/>
      <c r="I76" s="71"/>
      <c r="J76" s="71"/>
      <c r="K76" s="71" t="str">
        <f>Vertices[[#This Row],[title]]</f>
        <v>Wiener Jahrbuch für Kunstgeschichte : Band LIX</v>
      </c>
      <c r="L76" s="74"/>
      <c r="M76" s="75">
        <v>2500.6279296875</v>
      </c>
      <c r="N76" s="75">
        <v>6848.44873046875</v>
      </c>
      <c r="O76" s="76"/>
      <c r="P76" s="77"/>
      <c r="Q76" s="77"/>
      <c r="R76" s="81"/>
      <c r="S76" s="81"/>
      <c r="T76" s="81"/>
      <c r="U76" s="81"/>
      <c r="V76" s="51"/>
      <c r="W76" s="51"/>
      <c r="X76" s="51"/>
      <c r="Y76" s="51"/>
      <c r="Z76" s="50"/>
      <c r="AA76" s="72">
        <v>76</v>
      </c>
      <c r="AB76" s="72"/>
      <c r="AC76" s="73"/>
      <c r="AD76" s="97" t="s">
        <v>1217</v>
      </c>
      <c r="AE76" s="79" t="s">
        <v>1424</v>
      </c>
      <c r="AF76" s="79" t="s">
        <v>1560</v>
      </c>
      <c r="AG76" s="79" t="s">
        <v>1560</v>
      </c>
      <c r="AH76" s="2"/>
      <c r="AI76" s="3"/>
      <c r="AJ76" s="3"/>
      <c r="AK76" s="3"/>
      <c r="AL76" s="3"/>
    </row>
    <row r="77" spans="1:38" ht="15">
      <c r="A77" s="65" t="s">
        <v>255</v>
      </c>
      <c r="B77" s="66"/>
      <c r="C77" s="66" t="s">
        <v>65</v>
      </c>
      <c r="D77" s="67"/>
      <c r="E77" s="69"/>
      <c r="F77" s="66" t="str">
        <f>Vertices[[#This Row],[thumbnail_URL_t1]]</f>
        <v>https://library.oapen.org/bitstream/handle/20.500.12657/34394/437185.pdf.jpg</v>
      </c>
      <c r="G77" s="66"/>
      <c r="H77" s="70"/>
      <c r="I77" s="71"/>
      <c r="J77" s="71"/>
      <c r="K77" s="71" t="str">
        <f>Vertices[[#This Row],[title]]</f>
        <v>Franz von Ottenthal (1818–1899) : Arzt und Tiroler Landtagsabgeordneter</v>
      </c>
      <c r="L77" s="74"/>
      <c r="M77" s="75">
        <v>1745.9710693359375</v>
      </c>
      <c r="N77" s="75">
        <v>8881.78515625</v>
      </c>
      <c r="O77" s="76"/>
      <c r="P77" s="77"/>
      <c r="Q77" s="77"/>
      <c r="R77" s="81"/>
      <c r="S77" s="81"/>
      <c r="T77" s="81"/>
      <c r="U77" s="81"/>
      <c r="V77" s="51"/>
      <c r="W77" s="51"/>
      <c r="X77" s="51"/>
      <c r="Y77" s="51"/>
      <c r="Z77" s="50"/>
      <c r="AA77" s="72">
        <v>77</v>
      </c>
      <c r="AB77" s="72"/>
      <c r="AC77" s="73"/>
      <c r="AD77" s="97" t="s">
        <v>1218</v>
      </c>
      <c r="AE77" s="79" t="s">
        <v>1425</v>
      </c>
      <c r="AF77" s="79" t="s">
        <v>1560</v>
      </c>
      <c r="AG77" s="79" t="s">
        <v>1560</v>
      </c>
      <c r="AH77" s="2"/>
      <c r="AI77" s="3"/>
      <c r="AJ77" s="3"/>
      <c r="AK77" s="3"/>
      <c r="AL77" s="3"/>
    </row>
    <row r="78" spans="1:38" ht="15">
      <c r="A78" s="65" t="s">
        <v>256</v>
      </c>
      <c r="B78" s="66"/>
      <c r="C78" s="66" t="s">
        <v>65</v>
      </c>
      <c r="D78" s="67"/>
      <c r="E78" s="69"/>
      <c r="F78" s="66" t="str">
        <f>Vertices[[#This Row],[thumbnail_URL_t1]]</f>
        <v>https://library.oapen.org/bitstream/handle/20.500.12657/33846/453610.pdf.jpg</v>
      </c>
      <c r="G78" s="66"/>
      <c r="H78" s="70"/>
      <c r="I78" s="71"/>
      <c r="J78" s="71"/>
      <c r="K78" s="71" t="str">
        <f>Vertices[[#This Row],[title]]</f>
        <v>Eigentum und Geschlecht : Jüdische Unternehmerfamilien in Wien (1900-1960)</v>
      </c>
      <c r="L78" s="74"/>
      <c r="M78" s="75">
        <v>1740.7623291015625</v>
      </c>
      <c r="N78" s="75">
        <v>7563.89794921875</v>
      </c>
      <c r="O78" s="76"/>
      <c r="P78" s="77"/>
      <c r="Q78" s="77"/>
      <c r="R78" s="81"/>
      <c r="S78" s="81"/>
      <c r="T78" s="81"/>
      <c r="U78" s="81"/>
      <c r="V78" s="51"/>
      <c r="W78" s="51"/>
      <c r="X78" s="51"/>
      <c r="Y78" s="51"/>
      <c r="Z78" s="50"/>
      <c r="AA78" s="72">
        <v>78</v>
      </c>
      <c r="AB78" s="72"/>
      <c r="AC78" s="73"/>
      <c r="AD78" s="97" t="s">
        <v>1219</v>
      </c>
      <c r="AE78" s="79" t="s">
        <v>1426</v>
      </c>
      <c r="AF78" s="79" t="s">
        <v>1560</v>
      </c>
      <c r="AG78" s="79" t="s">
        <v>1560</v>
      </c>
      <c r="AH78" s="2"/>
      <c r="AI78" s="3"/>
      <c r="AJ78" s="3"/>
      <c r="AK78" s="3"/>
      <c r="AL78" s="3"/>
    </row>
    <row r="79" spans="1:38" ht="15">
      <c r="A79" s="65" t="s">
        <v>257</v>
      </c>
      <c r="B79" s="66"/>
      <c r="C79" s="66" t="s">
        <v>65</v>
      </c>
      <c r="D79" s="67"/>
      <c r="E79" s="69"/>
      <c r="F79" s="66" t="str">
        <f>Vertices[[#This Row],[thumbnail_URL_t1]]</f>
        <v>https://library.oapen.org/bitstream/handle/20.500.12657/31968/620579.pdf.jpg</v>
      </c>
      <c r="G79" s="66"/>
      <c r="H79" s="70"/>
      <c r="I79" s="71"/>
      <c r="J79" s="71"/>
      <c r="K79" s="71" t="str">
        <f>Vertices[[#This Row],[title]]</f>
        <v>Land der Verheißung – Ort der Zuflucht : Jüdische Emigration und nationalsozialistische Vertreibung aus Österreich nach Palästina 1920 bis 1945</v>
      </c>
      <c r="L79" s="74"/>
      <c r="M79" s="75">
        <v>2054.8056640625</v>
      </c>
      <c r="N79" s="75">
        <v>6568.8203125</v>
      </c>
      <c r="O79" s="76"/>
      <c r="P79" s="77"/>
      <c r="Q79" s="77"/>
      <c r="R79" s="81"/>
      <c r="S79" s="81"/>
      <c r="T79" s="81"/>
      <c r="U79" s="81"/>
      <c r="V79" s="51"/>
      <c r="W79" s="51"/>
      <c r="X79" s="51"/>
      <c r="Y79" s="51"/>
      <c r="Z79" s="50"/>
      <c r="AA79" s="72">
        <v>79</v>
      </c>
      <c r="AB79" s="72"/>
      <c r="AC79" s="73"/>
      <c r="AD79" s="97" t="s">
        <v>1220</v>
      </c>
      <c r="AE79" s="79" t="s">
        <v>1427</v>
      </c>
      <c r="AF79" s="79" t="s">
        <v>1560</v>
      </c>
      <c r="AG79" s="79" t="s">
        <v>1560</v>
      </c>
      <c r="AH79" s="2"/>
      <c r="AI79" s="3"/>
      <c r="AJ79" s="3"/>
      <c r="AK79" s="3"/>
      <c r="AL79" s="3"/>
    </row>
    <row r="80" spans="1:38" ht="15">
      <c r="A80" s="65" t="s">
        <v>258</v>
      </c>
      <c r="B80" s="66"/>
      <c r="C80" s="66" t="s">
        <v>65</v>
      </c>
      <c r="D80" s="67"/>
      <c r="E80" s="69"/>
      <c r="F80" s="66" t="str">
        <f>Vertices[[#This Row],[thumbnail_URL_t1]]</f>
        <v>https://library.oapen.org/bitstream/handle/20.500.12657/32397/611242.pdf.jpg</v>
      </c>
      <c r="G80" s="66"/>
      <c r="H80" s="70"/>
      <c r="I80" s="71"/>
      <c r="J80" s="71"/>
      <c r="K80" s="71" t="str">
        <f>Vertices[[#This Row],[title]]</f>
        <v>Die Folklore Südosteuropas : Eine komparative Übersicht</v>
      </c>
      <c r="L80" s="74"/>
      <c r="M80" s="75">
        <v>1893.7396240234375</v>
      </c>
      <c r="N80" s="75">
        <v>7715.416015625</v>
      </c>
      <c r="O80" s="76"/>
      <c r="P80" s="77"/>
      <c r="Q80" s="77"/>
      <c r="R80" s="81"/>
      <c r="S80" s="81"/>
      <c r="T80" s="81"/>
      <c r="U80" s="81"/>
      <c r="V80" s="51"/>
      <c r="W80" s="51"/>
      <c r="X80" s="51"/>
      <c r="Y80" s="51"/>
      <c r="Z80" s="50"/>
      <c r="AA80" s="72">
        <v>80</v>
      </c>
      <c r="AB80" s="72"/>
      <c r="AC80" s="73"/>
      <c r="AD80" s="97" t="s">
        <v>1221</v>
      </c>
      <c r="AE80" s="79" t="s">
        <v>1428</v>
      </c>
      <c r="AF80" s="79" t="s">
        <v>1560</v>
      </c>
      <c r="AG80" s="79" t="s">
        <v>1560</v>
      </c>
      <c r="AH80" s="2"/>
      <c r="AI80" s="3"/>
      <c r="AJ80" s="3"/>
      <c r="AK80" s="3"/>
      <c r="AL80" s="3"/>
    </row>
    <row r="81" spans="1:38" ht="15">
      <c r="A81" s="65" t="s">
        <v>259</v>
      </c>
      <c r="B81" s="66"/>
      <c r="C81" s="66" t="s">
        <v>65</v>
      </c>
      <c r="D81" s="67"/>
      <c r="E81" s="69"/>
      <c r="F81" s="66" t="str">
        <f>Vertices[[#This Row],[thumbnail_URL_t1]]</f>
        <v>https://library.oapen.org/bitstream/handle/20.500.12657/32396/611243.pdf.jpg</v>
      </c>
      <c r="G81" s="66"/>
      <c r="H81" s="70"/>
      <c r="I81" s="71"/>
      <c r="J81" s="71"/>
      <c r="K81" s="71" t="str">
        <f>Vertices[[#This Row],[title]]</f>
        <v>Die böhmischen Länder in den Wiener Zeitschriften und Almanachen des Vormärz (1805–1848) : Tschechische nationale Wiedergeburt – Kultur- und Landeskunde von Böhmen, Mähren und Schlesien – Kulturelle Beziehungen zu Wien. Teil IV: RELIGION – RECHT – LANDESKUNDE – POLITISCHE ÖKONOMIE – NATURWISSENSCHAFTEN UND MATHEMATIK</v>
      </c>
      <c r="L81" s="74"/>
      <c r="M81" s="75">
        <v>9680.560546875</v>
      </c>
      <c r="N81" s="75">
        <v>6444.4423828125</v>
      </c>
      <c r="O81" s="76"/>
      <c r="P81" s="77"/>
      <c r="Q81" s="77"/>
      <c r="R81" s="81"/>
      <c r="S81" s="81"/>
      <c r="T81" s="81"/>
      <c r="U81" s="81"/>
      <c r="V81" s="51"/>
      <c r="W81" s="51"/>
      <c r="X81" s="51"/>
      <c r="Y81" s="51"/>
      <c r="Z81" s="50"/>
      <c r="AA81" s="72">
        <v>81</v>
      </c>
      <c r="AB81" s="72"/>
      <c r="AC81" s="73"/>
      <c r="AD81" s="97" t="s">
        <v>1222</v>
      </c>
      <c r="AE81" s="79" t="s">
        <v>1429</v>
      </c>
      <c r="AF81" s="79" t="s">
        <v>1560</v>
      </c>
      <c r="AG81" s="79" t="s">
        <v>1560</v>
      </c>
      <c r="AH81" s="2"/>
      <c r="AI81" s="3"/>
      <c r="AJ81" s="3"/>
      <c r="AK81" s="3"/>
      <c r="AL81" s="3"/>
    </row>
    <row r="82" spans="1:38" ht="15">
      <c r="A82" s="65" t="s">
        <v>260</v>
      </c>
      <c r="B82" s="66"/>
      <c r="C82" s="66" t="s">
        <v>65</v>
      </c>
      <c r="D82" s="67"/>
      <c r="E82" s="69"/>
      <c r="F82" s="66" t="str">
        <f>Vertices[[#This Row],[thumbnail_URL_t1]]</f>
        <v>https://library.oapen.org/bitstream/handle/20.500.12657/33286/512256.pdf.jpg</v>
      </c>
      <c r="G82" s="66"/>
      <c r="H82" s="70"/>
      <c r="I82" s="71"/>
      <c r="J82" s="71"/>
      <c r="K82" s="71" t="str">
        <f>Vertices[[#This Row],[title]]</f>
        <v>Die böhmischen Länder in den Wiener Zeitschriften und Almanachen des Vormärz (180–1848). Tschechische nationale Wiedergeburt – Kultur- und Landeskunde von Böhmen, Mähren und Schlesien – Kulturelle Beziehungen zu Wien. Teil III: Kunst</v>
      </c>
      <c r="L82" s="74"/>
      <c r="M82" s="75">
        <v>9363.55859375</v>
      </c>
      <c r="N82" s="75">
        <v>6768.1142578125</v>
      </c>
      <c r="O82" s="76"/>
      <c r="P82" s="77"/>
      <c r="Q82" s="77"/>
      <c r="R82" s="81"/>
      <c r="S82" s="81"/>
      <c r="T82" s="81"/>
      <c r="U82" s="81"/>
      <c r="V82" s="51"/>
      <c r="W82" s="51"/>
      <c r="X82" s="51"/>
      <c r="Y82" s="51"/>
      <c r="Z82" s="50"/>
      <c r="AA82" s="72">
        <v>82</v>
      </c>
      <c r="AB82" s="72"/>
      <c r="AC82" s="73"/>
      <c r="AD82" s="97" t="s">
        <v>1223</v>
      </c>
      <c r="AE82" s="79" t="s">
        <v>1430</v>
      </c>
      <c r="AF82" s="79" t="s">
        <v>1560</v>
      </c>
      <c r="AG82" s="79" t="s">
        <v>1560</v>
      </c>
      <c r="AH82" s="2"/>
      <c r="AI82" s="3"/>
      <c r="AJ82" s="3"/>
      <c r="AK82" s="3"/>
      <c r="AL82" s="3"/>
    </row>
    <row r="83" spans="1:38" ht="15">
      <c r="A83" s="65" t="s">
        <v>261</v>
      </c>
      <c r="B83" s="66"/>
      <c r="C83" s="66" t="s">
        <v>65</v>
      </c>
      <c r="D83" s="67"/>
      <c r="E83" s="69"/>
      <c r="F83" s="66" t="str">
        <f>Vertices[[#This Row],[thumbnail_URL_t1]]</f>
        <v>https://library.oapen.org/bitstream/handle/20.500.12657/29393/1000564.pdf.jpg</v>
      </c>
      <c r="G83" s="66"/>
      <c r="H83" s="70"/>
      <c r="I83" s="71"/>
      <c r="J83" s="71"/>
      <c r="K83" s="71" t="str">
        <f>Vertices[[#This Row],[title]]</f>
        <v>Germans and Hungarians in Southeast Europe : Identity Management and Ethnomanagement</v>
      </c>
      <c r="L83" s="74"/>
      <c r="M83" s="75">
        <v>7876.06982421875</v>
      </c>
      <c r="N83" s="75">
        <v>1574.9869384765625</v>
      </c>
      <c r="O83" s="76"/>
      <c r="P83" s="77"/>
      <c r="Q83" s="77"/>
      <c r="R83" s="81"/>
      <c r="S83" s="81"/>
      <c r="T83" s="81"/>
      <c r="U83" s="81"/>
      <c r="V83" s="51"/>
      <c r="W83" s="51"/>
      <c r="X83" s="51"/>
      <c r="Y83" s="51"/>
      <c r="Z83" s="50"/>
      <c r="AA83" s="72">
        <v>83</v>
      </c>
      <c r="AB83" s="72"/>
      <c r="AC83" s="73"/>
      <c r="AD83" s="97" t="s">
        <v>1224</v>
      </c>
      <c r="AE83" s="79" t="s">
        <v>1431</v>
      </c>
      <c r="AF83" s="79" t="s">
        <v>1560</v>
      </c>
      <c r="AG83" s="79" t="s">
        <v>1560</v>
      </c>
      <c r="AH83" s="2"/>
      <c r="AI83" s="3"/>
      <c r="AJ83" s="3"/>
      <c r="AK83" s="3"/>
      <c r="AL83" s="3"/>
    </row>
    <row r="84" spans="1:38" ht="15">
      <c r="A84" s="65" t="s">
        <v>262</v>
      </c>
      <c r="B84" s="66"/>
      <c r="C84" s="66" t="s">
        <v>65</v>
      </c>
      <c r="D84" s="67"/>
      <c r="E84" s="69"/>
      <c r="F84" s="66" t="str">
        <f>Vertices[[#This Row],[thumbnail_URL_t1]]</f>
        <v>https://library.oapen.org/bitstream/handle/20.500.12657/31956/621074.pdf.jpg</v>
      </c>
      <c r="G84" s="66"/>
      <c r="H84" s="70"/>
      <c r="I84" s="71"/>
      <c r="J84" s="71"/>
      <c r="K84" s="71" t="str">
        <f>Vertices[[#This Row],[title]]</f>
        <v>Deutsche und Ungarn im südöstlichen Europa : Identitäts- und Ethnomanagement</v>
      </c>
      <c r="L84" s="74"/>
      <c r="M84" s="75">
        <v>7430.2548828125</v>
      </c>
      <c r="N84" s="75">
        <v>2297.4580078125</v>
      </c>
      <c r="O84" s="76"/>
      <c r="P84" s="77"/>
      <c r="Q84" s="77"/>
      <c r="R84" s="81"/>
      <c r="S84" s="81"/>
      <c r="T84" s="81"/>
      <c r="U84" s="81"/>
      <c r="V84" s="51"/>
      <c r="W84" s="51"/>
      <c r="X84" s="51"/>
      <c r="Y84" s="51"/>
      <c r="Z84" s="50"/>
      <c r="AA84" s="72">
        <v>84</v>
      </c>
      <c r="AB84" s="72"/>
      <c r="AC84" s="73"/>
      <c r="AD84" s="97" t="s">
        <v>1225</v>
      </c>
      <c r="AE84" s="79" t="s">
        <v>1432</v>
      </c>
      <c r="AF84" s="79" t="s">
        <v>1560</v>
      </c>
      <c r="AG84" s="79" t="s">
        <v>1560</v>
      </c>
      <c r="AH84" s="2"/>
      <c r="AI84" s="3"/>
      <c r="AJ84" s="3"/>
      <c r="AK84" s="3"/>
      <c r="AL84" s="3"/>
    </row>
    <row r="85" spans="1:38" ht="15">
      <c r="A85" s="65" t="s">
        <v>263</v>
      </c>
      <c r="B85" s="66"/>
      <c r="C85" s="66" t="s">
        <v>65</v>
      </c>
      <c r="D85" s="67"/>
      <c r="E85" s="69"/>
      <c r="F85" s="66" t="str">
        <f>Vertices[[#This Row],[thumbnail_URL_t1]]</f>
        <v>https://library.oapen.org/bitstream/handle/20.500.12657/29391/1000566.pdf.jpg</v>
      </c>
      <c r="G85" s="66"/>
      <c r="H85" s="70"/>
      <c r="I85" s="71"/>
      <c r="J85" s="71"/>
      <c r="K85" s="71" t="str">
        <f>Vertices[[#This Row],[title]]</f>
        <v>The English Trade in Nightingales : Italian Opera in Nineteenth-Century London</v>
      </c>
      <c r="L85" s="74"/>
      <c r="M85" s="75">
        <v>9043.9716796875</v>
      </c>
      <c r="N85" s="75">
        <v>7088.927734375</v>
      </c>
      <c r="O85" s="76"/>
      <c r="P85" s="77"/>
      <c r="Q85" s="77"/>
      <c r="R85" s="81"/>
      <c r="S85" s="81"/>
      <c r="T85" s="81"/>
      <c r="U85" s="81"/>
      <c r="V85" s="51"/>
      <c r="W85" s="51"/>
      <c r="X85" s="51"/>
      <c r="Y85" s="51"/>
      <c r="Z85" s="50"/>
      <c r="AA85" s="72">
        <v>85</v>
      </c>
      <c r="AB85" s="72"/>
      <c r="AC85" s="73"/>
      <c r="AD85" s="97" t="s">
        <v>1226</v>
      </c>
      <c r="AE85" s="79" t="s">
        <v>1433</v>
      </c>
      <c r="AF85" s="79" t="s">
        <v>1560</v>
      </c>
      <c r="AG85" s="79" t="s">
        <v>1560</v>
      </c>
      <c r="AH85" s="2"/>
      <c r="AI85" s="3"/>
      <c r="AJ85" s="3"/>
      <c r="AK85" s="3"/>
      <c r="AL85" s="3"/>
    </row>
    <row r="86" spans="1:38" ht="15">
      <c r="A86" s="65" t="s">
        <v>264</v>
      </c>
      <c r="B86" s="66"/>
      <c r="C86" s="66" t="s">
        <v>65</v>
      </c>
      <c r="D86" s="67"/>
      <c r="E86" s="69"/>
      <c r="F86" s="66" t="str">
        <f>Vertices[[#This Row],[thumbnail_URL_t1]]</f>
        <v>https://library.oapen.org/bitstream/handle/20.500.12657/31605/626455.pdf.jpg</v>
      </c>
      <c r="G86" s="66"/>
      <c r="H86" s="70"/>
      <c r="I86" s="71"/>
      <c r="J86" s="71"/>
      <c r="K86" s="71" t="str">
        <f>Vertices[[#This Row],[title]]</f>
        <v>Das englische Geschäft mit der Nachtigall : Betrachtungen zum italienischen Opernwesen im London des 19. Jahrhunderts</v>
      </c>
      <c r="L86" s="74"/>
      <c r="M86" s="75">
        <v>8714.626953125</v>
      </c>
      <c r="N86" s="75">
        <v>7398.10400390625</v>
      </c>
      <c r="O86" s="76"/>
      <c r="P86" s="77"/>
      <c r="Q86" s="77"/>
      <c r="R86" s="81"/>
      <c r="S86" s="81"/>
      <c r="T86" s="81"/>
      <c r="U86" s="81"/>
      <c r="V86" s="51"/>
      <c r="W86" s="51"/>
      <c r="X86" s="51"/>
      <c r="Y86" s="51"/>
      <c r="Z86" s="50"/>
      <c r="AA86" s="72">
        <v>86</v>
      </c>
      <c r="AB86" s="72"/>
      <c r="AC86" s="73"/>
      <c r="AD86" s="97" t="s">
        <v>1227</v>
      </c>
      <c r="AE86" s="79" t="s">
        <v>1434</v>
      </c>
      <c r="AF86" s="79" t="s">
        <v>1560</v>
      </c>
      <c r="AG86" s="79" t="s">
        <v>1560</v>
      </c>
      <c r="AH86" s="2"/>
      <c r="AI86" s="3"/>
      <c r="AJ86" s="3"/>
      <c r="AK86" s="3"/>
      <c r="AL86" s="3"/>
    </row>
    <row r="87" spans="1:38" ht="15">
      <c r="A87" s="65" t="s">
        <v>265</v>
      </c>
      <c r="B87" s="66"/>
      <c r="C87" s="66" t="s">
        <v>65</v>
      </c>
      <c r="D87" s="67"/>
      <c r="E87" s="69"/>
      <c r="F87" s="66" t="str">
        <f>Vertices[[#This Row],[thumbnail_URL_t1]]</f>
        <v>https://library.oapen.org/bitstream/handle/20.500.12657/33031/578178.pdf.jpg</v>
      </c>
      <c r="G87" s="66"/>
      <c r="H87" s="70"/>
      <c r="I87" s="71"/>
      <c r="J87" s="71"/>
      <c r="K87" s="71" t="str">
        <f>Vertices[[#This Row],[title]]</f>
        <v>Die Literaturen Südosteuropas, 15. bis frühes 20. Jahrhundert : Ein Vergleich</v>
      </c>
      <c r="L87" s="74"/>
      <c r="M87" s="75">
        <v>2079.908935546875</v>
      </c>
      <c r="N87" s="75">
        <v>9077.6455078125</v>
      </c>
      <c r="O87" s="76"/>
      <c r="P87" s="77"/>
      <c r="Q87" s="77"/>
      <c r="R87" s="81"/>
      <c r="S87" s="81"/>
      <c r="T87" s="81"/>
      <c r="U87" s="81"/>
      <c r="V87" s="51"/>
      <c r="W87" s="51"/>
      <c r="X87" s="51"/>
      <c r="Y87" s="51"/>
      <c r="Z87" s="50"/>
      <c r="AA87" s="72">
        <v>87</v>
      </c>
      <c r="AB87" s="72"/>
      <c r="AC87" s="73"/>
      <c r="AD87" s="97" t="s">
        <v>1228</v>
      </c>
      <c r="AE87" s="79" t="s">
        <v>1435</v>
      </c>
      <c r="AF87" s="79" t="s">
        <v>1560</v>
      </c>
      <c r="AG87" s="79" t="s">
        <v>1560</v>
      </c>
      <c r="AH87" s="2"/>
      <c r="AI87" s="3"/>
      <c r="AJ87" s="3"/>
      <c r="AK87" s="3"/>
      <c r="AL87" s="3"/>
    </row>
    <row r="88" spans="1:38" ht="15">
      <c r="A88" s="65" t="s">
        <v>266</v>
      </c>
      <c r="B88" s="66"/>
      <c r="C88" s="66" t="s">
        <v>65</v>
      </c>
      <c r="D88" s="67"/>
      <c r="E88" s="69"/>
      <c r="F88" s="66" t="str">
        <f>Vertices[[#This Row],[thumbnail_URL_t1]]</f>
        <v>https://library.oapen.org/bitstream/handle/20.500.12657/34383/437196.pdf.jpg</v>
      </c>
      <c r="G88" s="66"/>
      <c r="H88" s="70"/>
      <c r="I88" s="71"/>
      <c r="J88" s="71"/>
      <c r="K88" s="71" t="str">
        <f>Vertices[[#This Row],[title]]</f>
        <v>Eugenische Vernunft : Eingriffe in die reproduktive Kultur durch die Medizin 1900–2000</v>
      </c>
      <c r="L88" s="74"/>
      <c r="M88" s="75">
        <v>2306.532470703125</v>
      </c>
      <c r="N88" s="75">
        <v>433.482666015625</v>
      </c>
      <c r="O88" s="76"/>
      <c r="P88" s="77"/>
      <c r="Q88" s="77"/>
      <c r="R88" s="81"/>
      <c r="S88" s="81"/>
      <c r="T88" s="81"/>
      <c r="U88" s="81"/>
      <c r="V88" s="51"/>
      <c r="W88" s="51"/>
      <c r="X88" s="51"/>
      <c r="Y88" s="51"/>
      <c r="Z88" s="50"/>
      <c r="AA88" s="72">
        <v>88</v>
      </c>
      <c r="AB88" s="72"/>
      <c r="AC88" s="73"/>
      <c r="AD88" s="97" t="s">
        <v>1229</v>
      </c>
      <c r="AE88" s="79" t="s">
        <v>1436</v>
      </c>
      <c r="AF88" s="79" t="s">
        <v>1560</v>
      </c>
      <c r="AG88" s="79" t="s">
        <v>1560</v>
      </c>
      <c r="AH88" s="2"/>
      <c r="AI88" s="3"/>
      <c r="AJ88" s="3"/>
      <c r="AK88" s="3"/>
      <c r="AL88" s="3"/>
    </row>
    <row r="89" spans="1:38" ht="15">
      <c r="A89" s="65" t="s">
        <v>267</v>
      </c>
      <c r="B89" s="66"/>
      <c r="C89" s="66" t="s">
        <v>65</v>
      </c>
      <c r="D89" s="67"/>
      <c r="E89" s="69"/>
      <c r="F89" s="66" t="str">
        <f>Vertices[[#This Row],[thumbnail_URL_t1]]</f>
        <v>https://library.oapen.org/bitstream/handle/20.500.12657/34399/437180.pdf.jpg</v>
      </c>
      <c r="G89" s="66"/>
      <c r="H89" s="70"/>
      <c r="I89" s="71"/>
      <c r="J89" s="71"/>
      <c r="K89" s="71" t="str">
        <f>Vertices[[#This Row],[title]]</f>
        <v>Zwischen Krieg und Euthanasie : Zwangssterilisationen in Wien 1940–1945</v>
      </c>
      <c r="L89" s="74"/>
      <c r="M89" s="75">
        <v>2808.93701171875</v>
      </c>
      <c r="N89" s="75">
        <v>1326.479736328125</v>
      </c>
      <c r="O89" s="76"/>
      <c r="P89" s="77"/>
      <c r="Q89" s="77"/>
      <c r="R89" s="81"/>
      <c r="S89" s="81"/>
      <c r="T89" s="81"/>
      <c r="U89" s="81"/>
      <c r="V89" s="51"/>
      <c r="W89" s="51"/>
      <c r="X89" s="51"/>
      <c r="Y89" s="51"/>
      <c r="Z89" s="50"/>
      <c r="AA89" s="72">
        <v>89</v>
      </c>
      <c r="AB89" s="72"/>
      <c r="AC89" s="73"/>
      <c r="AD89" s="97" t="s">
        <v>1230</v>
      </c>
      <c r="AE89" s="79" t="s">
        <v>1437</v>
      </c>
      <c r="AF89" s="79" t="s">
        <v>1560</v>
      </c>
      <c r="AG89" s="79" t="s">
        <v>1560</v>
      </c>
      <c r="AH89" s="2"/>
      <c r="AI89" s="3"/>
      <c r="AJ89" s="3"/>
      <c r="AK89" s="3"/>
      <c r="AL89" s="3"/>
    </row>
    <row r="90" spans="1:38" ht="15">
      <c r="A90" s="65" t="s">
        <v>268</v>
      </c>
      <c r="B90" s="66"/>
      <c r="C90" s="66" t="s">
        <v>65</v>
      </c>
      <c r="D90" s="67"/>
      <c r="E90" s="69"/>
      <c r="F90" s="66" t="str">
        <f>Vertices[[#This Row],[thumbnail_URL_t1]]</f>
        <v>https://library.oapen.org/bitstream/handle/20.500.12657/29411/1000530.pdf.jpg</v>
      </c>
      <c r="G90" s="66"/>
      <c r="H90" s="70"/>
      <c r="I90" s="71"/>
      <c r="J90" s="71"/>
      <c r="K90" s="71" t="str">
        <f>Vertices[[#This Row],[title]]</f>
        <v>Das Volk sitzt zu Gericht : Österreichische Justiz und NS-Verbrechen am Beispiel der Engerau-Prozesse 1945–1954</v>
      </c>
      <c r="L90" s="74"/>
      <c r="M90" s="75">
        <v>2863.430419921875</v>
      </c>
      <c r="N90" s="75">
        <v>2622.374267578125</v>
      </c>
      <c r="O90" s="76"/>
      <c r="P90" s="77"/>
      <c r="Q90" s="77"/>
      <c r="R90" s="81"/>
      <c r="S90" s="81"/>
      <c r="T90" s="81"/>
      <c r="U90" s="81"/>
      <c r="V90" s="51"/>
      <c r="W90" s="51"/>
      <c r="X90" s="51"/>
      <c r="Y90" s="51"/>
      <c r="Z90" s="50"/>
      <c r="AA90" s="72">
        <v>90</v>
      </c>
      <c r="AB90" s="72"/>
      <c r="AC90" s="73"/>
      <c r="AD90" s="97" t="s">
        <v>1231</v>
      </c>
      <c r="AE90" s="79" t="s">
        <v>1438</v>
      </c>
      <c r="AF90" s="79" t="s">
        <v>1560</v>
      </c>
      <c r="AG90" s="79" t="s">
        <v>1560</v>
      </c>
      <c r="AH90" s="2"/>
      <c r="AI90" s="3"/>
      <c r="AJ90" s="3"/>
      <c r="AK90" s="3"/>
      <c r="AL90" s="3"/>
    </row>
    <row r="91" spans="1:38" ht="15">
      <c r="A91" s="65" t="s">
        <v>269</v>
      </c>
      <c r="B91" s="66"/>
      <c r="C91" s="66" t="s">
        <v>65</v>
      </c>
      <c r="D91" s="67"/>
      <c r="E91" s="69"/>
      <c r="F91" s="66" t="str">
        <f>Vertices[[#This Row],[thumbnail_URL_t1]]</f>
        <v>https://library.oapen.org/bitstream/handle/20.500.12657/24383/1005731.pdf.jpg</v>
      </c>
      <c r="G91" s="66"/>
      <c r="H91" s="70"/>
      <c r="I91" s="71"/>
      <c r="J91" s="71"/>
      <c r="K91" s="71" t="str">
        <f>Vertices[[#This Row],[title]]</f>
        <v>COMPANY : Fotografien und Fragmente über das Arbeiten</v>
      </c>
      <c r="L91" s="74"/>
      <c r="M91" s="75">
        <v>9680.560546875</v>
      </c>
      <c r="N91" s="75">
        <v>4912.8037109375</v>
      </c>
      <c r="O91" s="76"/>
      <c r="P91" s="77"/>
      <c r="Q91" s="77"/>
      <c r="R91" s="81"/>
      <c r="S91" s="81"/>
      <c r="T91" s="81"/>
      <c r="U91" s="81"/>
      <c r="V91" s="51"/>
      <c r="W91" s="51"/>
      <c r="X91" s="51"/>
      <c r="Y91" s="51"/>
      <c r="Z91" s="50"/>
      <c r="AA91" s="72">
        <v>91</v>
      </c>
      <c r="AB91" s="72"/>
      <c r="AC91" s="73"/>
      <c r="AD91" s="97" t="s">
        <v>1232</v>
      </c>
      <c r="AE91" s="79" t="s">
        <v>1439</v>
      </c>
      <c r="AF91" s="79" t="s">
        <v>1560</v>
      </c>
      <c r="AG91" s="79" t="s">
        <v>1560</v>
      </c>
      <c r="AH91" s="2"/>
      <c r="AI91" s="3"/>
      <c r="AJ91" s="3"/>
      <c r="AK91" s="3"/>
      <c r="AL91" s="3"/>
    </row>
    <row r="92" spans="1:38" ht="15">
      <c r="A92" s="65" t="s">
        <v>270</v>
      </c>
      <c r="B92" s="66"/>
      <c r="C92" s="66" t="s">
        <v>65</v>
      </c>
      <c r="D92" s="67"/>
      <c r="E92" s="69"/>
      <c r="F92" s="66" t="str">
        <f>Vertices[[#This Row],[thumbnail_URL_t1]]</f>
        <v>https://library.oapen.org/bitstream/handle/20.500.12657/33842/453614.pdf.jpg</v>
      </c>
      <c r="G92" s="66"/>
      <c r="H92" s="70"/>
      <c r="I92" s="71"/>
      <c r="J92" s="71"/>
      <c r="K92" s="71" t="str">
        <f>Vertices[[#This Row],[title]]</f>
        <v>Im Dienste des Ich : Ernst Kris heute</v>
      </c>
      <c r="L92" s="74"/>
      <c r="M92" s="75">
        <v>9403.748046875</v>
      </c>
      <c r="N92" s="75">
        <v>5460.74658203125</v>
      </c>
      <c r="O92" s="76"/>
      <c r="P92" s="77"/>
      <c r="Q92" s="77"/>
      <c r="R92" s="81"/>
      <c r="S92" s="81"/>
      <c r="T92" s="81"/>
      <c r="U92" s="81"/>
      <c r="V92" s="51"/>
      <c r="W92" s="51"/>
      <c r="X92" s="51"/>
      <c r="Y92" s="51"/>
      <c r="Z92" s="50"/>
      <c r="AA92" s="72">
        <v>92</v>
      </c>
      <c r="AB92" s="72"/>
      <c r="AC92" s="73"/>
      <c r="AD92" s="97" t="s">
        <v>1233</v>
      </c>
      <c r="AE92" s="79" t="s">
        <v>1440</v>
      </c>
      <c r="AF92" s="79" t="s">
        <v>1560</v>
      </c>
      <c r="AG92" s="79" t="s">
        <v>1560</v>
      </c>
      <c r="AH92" s="2"/>
      <c r="AI92" s="3"/>
      <c r="AJ92" s="3"/>
      <c r="AK92" s="3"/>
      <c r="AL92" s="3"/>
    </row>
    <row r="93" spans="1:38" ht="15">
      <c r="A93" s="65" t="s">
        <v>271</v>
      </c>
      <c r="B93" s="66"/>
      <c r="C93" s="66" t="s">
        <v>65</v>
      </c>
      <c r="D93" s="67"/>
      <c r="E93" s="69"/>
      <c r="F93" s="66" t="str">
        <f>Vertices[[#This Row],[thumbnail_URL_t1]]</f>
        <v>https://library.oapen.org/bitstream/handle/20.500.12657/33398/482143.pdf.jpg</v>
      </c>
      <c r="G93" s="66"/>
      <c r="H93" s="70"/>
      <c r="I93" s="71"/>
      <c r="J93" s="71"/>
      <c r="K93" s="71" t="str">
        <f>Vertices[[#This Row],[title]]</f>
        <v>Besitzwechsel und sozialer Wandel : Lebensläufe und sozioökonomische Entwicklungen im südlichen Böhmerwald, 1640–1840</v>
      </c>
      <c r="L93" s="74"/>
      <c r="M93" s="75">
        <v>3246.551025390625</v>
      </c>
      <c r="N93" s="75">
        <v>5466.94091796875</v>
      </c>
      <c r="O93" s="76"/>
      <c r="P93" s="77"/>
      <c r="Q93" s="77"/>
      <c r="R93" s="81"/>
      <c r="S93" s="81"/>
      <c r="T93" s="81"/>
      <c r="U93" s="81"/>
      <c r="V93" s="51"/>
      <c r="W93" s="51"/>
      <c r="X93" s="51"/>
      <c r="Y93" s="51"/>
      <c r="Z93" s="50"/>
      <c r="AA93" s="72">
        <v>93</v>
      </c>
      <c r="AB93" s="72"/>
      <c r="AC93" s="73"/>
      <c r="AD93" s="97" t="s">
        <v>1234</v>
      </c>
      <c r="AE93" s="79" t="s">
        <v>1441</v>
      </c>
      <c r="AF93" s="79" t="s">
        <v>1560</v>
      </c>
      <c r="AG93" s="79" t="s">
        <v>1560</v>
      </c>
      <c r="AH93" s="2"/>
      <c r="AI93" s="3"/>
      <c r="AJ93" s="3"/>
      <c r="AK93" s="3"/>
      <c r="AL93" s="3"/>
    </row>
    <row r="94" spans="1:38" ht="15">
      <c r="A94" s="65" t="s">
        <v>272</v>
      </c>
      <c r="B94" s="66"/>
      <c r="C94" s="66" t="s">
        <v>65</v>
      </c>
      <c r="D94" s="67"/>
      <c r="E94" s="69"/>
      <c r="F94" s="66" t="str">
        <f>Vertices[[#This Row],[thumbnail_URL_t1]]</f>
        <v>https://library.oapen.org/bitstream/handle/20.500.12657/29403/1000551.pdf.jpg</v>
      </c>
      <c r="G94" s="66"/>
      <c r="H94" s="70"/>
      <c r="I94" s="71"/>
      <c r="J94" s="71"/>
      <c r="K94" s="71" t="str">
        <f>Vertices[[#This Row],[title]]</f>
        <v>-||Female Founders in Byzantium and Beyond</v>
      </c>
      <c r="L94" s="74"/>
      <c r="M94" s="75">
        <v>2105.931640625</v>
      </c>
      <c r="N94" s="75">
        <v>8267.3544921875</v>
      </c>
      <c r="O94" s="76"/>
      <c r="P94" s="77"/>
      <c r="Q94" s="77"/>
      <c r="R94" s="81"/>
      <c r="S94" s="81"/>
      <c r="T94" s="81"/>
      <c r="U94" s="81"/>
      <c r="V94" s="51"/>
      <c r="W94" s="51"/>
      <c r="X94" s="51"/>
      <c r="Y94" s="51"/>
      <c r="Z94" s="50"/>
      <c r="AA94" s="72">
        <v>94</v>
      </c>
      <c r="AB94" s="72"/>
      <c r="AC94" s="73"/>
      <c r="AD94" s="97" t="s">
        <v>1235</v>
      </c>
      <c r="AE94" s="79" t="s">
        <v>1442</v>
      </c>
      <c r="AF94" s="79" t="s">
        <v>1560</v>
      </c>
      <c r="AG94" s="79" t="s">
        <v>1560</v>
      </c>
      <c r="AH94" s="2"/>
      <c r="AI94" s="3"/>
      <c r="AJ94" s="3"/>
      <c r="AK94" s="3"/>
      <c r="AL94" s="3"/>
    </row>
    <row r="95" spans="1:38" ht="15">
      <c r="A95" s="65" t="s">
        <v>273</v>
      </c>
      <c r="B95" s="66"/>
      <c r="C95" s="66" t="s">
        <v>65</v>
      </c>
      <c r="D95" s="67"/>
      <c r="E95" s="69"/>
      <c r="F95" s="66" t="str">
        <f>Vertices[[#This Row],[thumbnail_URL_t1]]</f>
        <v>https://library.oapen.org/bitstream/handle/20.500.12657/33407/478912.pdf.jpg</v>
      </c>
      <c r="G95" s="66"/>
      <c r="H95" s="70"/>
      <c r="I95" s="71"/>
      <c r="J95" s="71"/>
      <c r="K95" s="71" t="str">
        <f>Vertices[[#This Row],[title]]</f>
        <v>Wege zum illuminierten Buch : Herstellungsbedingungen für Buchmalerei in Mittelalter und früher Neuzeit</v>
      </c>
      <c r="L95" s="74"/>
      <c r="M95" s="75">
        <v>2433.21630859375</v>
      </c>
      <c r="N95" s="75">
        <v>7915.90966796875</v>
      </c>
      <c r="O95" s="76"/>
      <c r="P95" s="77"/>
      <c r="Q95" s="77"/>
      <c r="R95" s="81"/>
      <c r="S95" s="81"/>
      <c r="T95" s="81"/>
      <c r="U95" s="81"/>
      <c r="V95" s="51"/>
      <c r="W95" s="51"/>
      <c r="X95" s="51"/>
      <c r="Y95" s="51"/>
      <c r="Z95" s="50"/>
      <c r="AA95" s="72">
        <v>95</v>
      </c>
      <c r="AB95" s="72"/>
      <c r="AC95" s="73"/>
      <c r="AD95" s="97" t="s">
        <v>1236</v>
      </c>
      <c r="AE95" s="79" t="s">
        <v>1443</v>
      </c>
      <c r="AF95" s="79" t="s">
        <v>1560</v>
      </c>
      <c r="AG95" s="79" t="s">
        <v>1560</v>
      </c>
      <c r="AH95" s="2"/>
      <c r="AI95" s="3"/>
      <c r="AJ95" s="3"/>
      <c r="AK95" s="3"/>
      <c r="AL95" s="3"/>
    </row>
    <row r="96" spans="1:38" ht="15">
      <c r="A96" s="65" t="s">
        <v>274</v>
      </c>
      <c r="B96" s="66"/>
      <c r="C96" s="66" t="s">
        <v>65</v>
      </c>
      <c r="D96" s="67"/>
      <c r="E96" s="69"/>
      <c r="F96" s="66" t="str">
        <f>Vertices[[#This Row],[thumbnail_URL_t1]]</f>
        <v>https://library.oapen.org/bitstream/handle/20.500.12657/31371/629712.pdf.jpg</v>
      </c>
      <c r="G96" s="66"/>
      <c r="H96" s="70"/>
      <c r="I96" s="71"/>
      <c r="J96" s="71"/>
      <c r="K96" s="71" t="str">
        <f>Vertices[[#This Row],[title]]</f>
        <v>European Voices III : The Instrumentation and Instrumentalization of Sound Local Multipart Music Practices in Europe</v>
      </c>
      <c r="L96" s="74"/>
      <c r="M96" s="75">
        <v>7111.8154296875</v>
      </c>
      <c r="N96" s="75">
        <v>1430.4927978515625</v>
      </c>
      <c r="O96" s="76"/>
      <c r="P96" s="77"/>
      <c r="Q96" s="77"/>
      <c r="R96" s="81"/>
      <c r="S96" s="81"/>
      <c r="T96" s="81"/>
      <c r="U96" s="81"/>
      <c r="V96" s="51"/>
      <c r="W96" s="51"/>
      <c r="X96" s="51"/>
      <c r="Y96" s="51"/>
      <c r="Z96" s="50"/>
      <c r="AA96" s="72">
        <v>96</v>
      </c>
      <c r="AB96" s="72"/>
      <c r="AC96" s="73"/>
      <c r="AD96" s="97" t="s">
        <v>1237</v>
      </c>
      <c r="AE96" s="79" t="s">
        <v>1444</v>
      </c>
      <c r="AF96" s="79" t="s">
        <v>1560</v>
      </c>
      <c r="AG96" s="79" t="s">
        <v>1560</v>
      </c>
      <c r="AH96" s="2"/>
      <c r="AI96" s="3"/>
      <c r="AJ96" s="3"/>
      <c r="AK96" s="3"/>
      <c r="AL96" s="3"/>
    </row>
    <row r="97" spans="1:38" ht="15">
      <c r="A97" s="65" t="s">
        <v>275</v>
      </c>
      <c r="B97" s="66"/>
      <c r="C97" s="66" t="s">
        <v>65</v>
      </c>
      <c r="D97" s="67"/>
      <c r="E97" s="69"/>
      <c r="F97" s="66" t="str">
        <f>Vertices[[#This Row],[thumbnail_URL_t1]]</f>
        <v>https://library.oapen.org/bitstream/handle/20.500.12657/34353/437226.pdf.jpg</v>
      </c>
      <c r="G97" s="66"/>
      <c r="H97" s="70"/>
      <c r="I97" s="71"/>
      <c r="J97" s="71"/>
      <c r="K97" s="71" t="str">
        <f>Vertices[[#This Row],[title]]</f>
        <v>European Voices II : Cultural Listening and Local Discourse in Multipart Singing Traditions in Europe</v>
      </c>
      <c r="L97" s="74"/>
      <c r="M97" s="75">
        <v>6538.6240234375</v>
      </c>
      <c r="N97" s="75">
        <v>1994.020263671875</v>
      </c>
      <c r="O97" s="76"/>
      <c r="P97" s="77"/>
      <c r="Q97" s="77"/>
      <c r="R97" s="81"/>
      <c r="S97" s="81"/>
      <c r="T97" s="81"/>
      <c r="U97" s="81"/>
      <c r="V97" s="51"/>
      <c r="W97" s="51"/>
      <c r="X97" s="51"/>
      <c r="Y97" s="51"/>
      <c r="Z97" s="50"/>
      <c r="AA97" s="72">
        <v>97</v>
      </c>
      <c r="AB97" s="72"/>
      <c r="AC97" s="73"/>
      <c r="AD97" s="97" t="s">
        <v>1238</v>
      </c>
      <c r="AE97" s="79" t="s">
        <v>1445</v>
      </c>
      <c r="AF97" s="79" t="s">
        <v>1560</v>
      </c>
      <c r="AG97" s="79" t="s">
        <v>1560</v>
      </c>
      <c r="AH97" s="2"/>
      <c r="AI97" s="3"/>
      <c r="AJ97" s="3"/>
      <c r="AK97" s="3"/>
      <c r="AL97" s="3"/>
    </row>
    <row r="98" spans="1:38" ht="15">
      <c r="A98" s="65" t="s">
        <v>276</v>
      </c>
      <c r="B98" s="66"/>
      <c r="C98" s="66" t="s">
        <v>65</v>
      </c>
      <c r="D98" s="67"/>
      <c r="E98" s="69"/>
      <c r="F98" s="66" t="str">
        <f>Vertices[[#This Row],[thumbnail_URL_t1]]</f>
        <v>https://library.oapen.org/bitstream/handle/20.500.12657/29402/1000553.pdf.jpg</v>
      </c>
      <c r="G98" s="66"/>
      <c r="H98" s="70"/>
      <c r="I98" s="71"/>
      <c r="J98" s="71"/>
      <c r="K98" s="71" t="str">
        <f>Vertices[[#This Row],[title]]</f>
        <v>Hitler – Beneš – Tito : Konflikt, Krieg und Völkermord in Ostmittel- und Südosteuropa, Band 1/1</v>
      </c>
      <c r="L98" s="74"/>
      <c r="M98" s="75">
        <v>2544.57568359375</v>
      </c>
      <c r="N98" s="75">
        <v>1627.6341552734375</v>
      </c>
      <c r="O98" s="76"/>
      <c r="P98" s="77"/>
      <c r="Q98" s="77"/>
      <c r="R98" s="81"/>
      <c r="S98" s="81"/>
      <c r="T98" s="81"/>
      <c r="U98" s="81"/>
      <c r="V98" s="51"/>
      <c r="W98" s="51"/>
      <c r="X98" s="51"/>
      <c r="Y98" s="51"/>
      <c r="Z98" s="50"/>
      <c r="AA98" s="72">
        <v>98</v>
      </c>
      <c r="AB98" s="72"/>
      <c r="AC98" s="73"/>
      <c r="AD98" s="97" t="s">
        <v>1239</v>
      </c>
      <c r="AE98" s="79" t="s">
        <v>1446</v>
      </c>
      <c r="AF98" s="79" t="s">
        <v>1560</v>
      </c>
      <c r="AG98" s="79" t="s">
        <v>1560</v>
      </c>
      <c r="AH98" s="2"/>
      <c r="AI98" s="3"/>
      <c r="AJ98" s="3"/>
      <c r="AK98" s="3"/>
      <c r="AL98" s="3"/>
    </row>
    <row r="99" spans="1:38" ht="15">
      <c r="A99" s="65" t="s">
        <v>277</v>
      </c>
      <c r="B99" s="66"/>
      <c r="C99" s="66" t="s">
        <v>65</v>
      </c>
      <c r="D99" s="67"/>
      <c r="E99" s="69"/>
      <c r="F99" s="66" t="str">
        <f>Vertices[[#This Row],[thumbnail_URL_t1]]</f>
        <v>https://oapen.fra1.digitaloceanspaces.com/70c932d5749640daad811c215cd3400e.jpg</v>
      </c>
      <c r="G99" s="66"/>
      <c r="H99" s="70"/>
      <c r="I99" s="71"/>
      <c r="J99" s="71"/>
      <c r="K99" s="71" t="str">
        <f>Vertices[[#This Row],[title]]</f>
        <v>Hitler – Beneš – Tito : Konflikt, Krieg und Völkermord in Ostmittel- und Südosteuropa, Band 1/3</v>
      </c>
      <c r="L99" s="74"/>
      <c r="M99" s="75">
        <v>2675.319091796875</v>
      </c>
      <c r="N99" s="75">
        <v>2809.671142578125</v>
      </c>
      <c r="O99" s="76"/>
      <c r="P99" s="77"/>
      <c r="Q99" s="77"/>
      <c r="R99" s="81"/>
      <c r="S99" s="81"/>
      <c r="T99" s="81"/>
      <c r="U99" s="81"/>
      <c r="V99" s="51"/>
      <c r="W99" s="51"/>
      <c r="X99" s="51"/>
      <c r="Y99" s="51"/>
      <c r="Z99" s="50"/>
      <c r="AA99" s="72">
        <v>99</v>
      </c>
      <c r="AB99" s="72"/>
      <c r="AC99" s="73"/>
      <c r="AD99" s="97" t="s">
        <v>1240</v>
      </c>
      <c r="AE99" s="79" t="s">
        <v>1447</v>
      </c>
      <c r="AF99" s="79" t="s">
        <v>1560</v>
      </c>
      <c r="AG99" s="79" t="s">
        <v>1560</v>
      </c>
      <c r="AH99" s="2"/>
      <c r="AI99" s="3"/>
      <c r="AJ99" s="3"/>
      <c r="AK99" s="3"/>
      <c r="AL99" s="3"/>
    </row>
    <row r="100" spans="1:38" ht="15">
      <c r="A100" s="65" t="s">
        <v>278</v>
      </c>
      <c r="B100" s="66"/>
      <c r="C100" s="66" t="s">
        <v>65</v>
      </c>
      <c r="D100" s="67"/>
      <c r="E100" s="69"/>
      <c r="F100" s="66" t="str">
        <f>Vertices[[#This Row],[thumbnail_URL_t1]]</f>
        <v>https://library.oapen.org/bitstream/handle/20.500.12657/34425/437156.pdf.jpg</v>
      </c>
      <c r="G100" s="66"/>
      <c r="H100" s="70"/>
      <c r="I100" s="71"/>
      <c r="J100" s="71"/>
      <c r="K100" s="71" t="str">
        <f>Vertices[[#This Row],[title]]</f>
        <v>Der Kaiser ist ein Lump und Spitzbube : Majestätsbeleidigung unter Kaiser Franz Joseph</v>
      </c>
      <c r="L100" s="74"/>
      <c r="M100" s="75">
        <v>2755.9541015625</v>
      </c>
      <c r="N100" s="75">
        <v>3984.12255859375</v>
      </c>
      <c r="O100" s="76"/>
      <c r="P100" s="77"/>
      <c r="Q100" s="77"/>
      <c r="R100" s="81"/>
      <c r="S100" s="81"/>
      <c r="T100" s="81"/>
      <c r="U100" s="81"/>
      <c r="V100" s="51"/>
      <c r="W100" s="51"/>
      <c r="X100" s="51"/>
      <c r="Y100" s="51"/>
      <c r="Z100" s="50"/>
      <c r="AA100" s="72">
        <v>100</v>
      </c>
      <c r="AB100" s="72"/>
      <c r="AC100" s="73"/>
      <c r="AD100" s="97" t="s">
        <v>1241</v>
      </c>
      <c r="AE100" s="79" t="s">
        <v>1448</v>
      </c>
      <c r="AF100" s="79" t="s">
        <v>1560</v>
      </c>
      <c r="AG100" s="79" t="s">
        <v>1560</v>
      </c>
      <c r="AH100" s="2"/>
      <c r="AI100" s="3"/>
      <c r="AJ100" s="3"/>
      <c r="AK100" s="3"/>
      <c r="AL100" s="3"/>
    </row>
    <row r="101" spans="1:38" ht="15">
      <c r="A101" s="65" t="s">
        <v>280</v>
      </c>
      <c r="B101" s="66"/>
      <c r="C101" s="66" t="s">
        <v>65</v>
      </c>
      <c r="D101" s="67"/>
      <c r="E101" s="69"/>
      <c r="F101" s="66" t="str">
        <f>Vertices[[#This Row],[thumbnail_URL_t1]]</f>
        <v>https://library.oapen.org/bitstream/handle/20.500.12657/34431/437150.pdf.jpg</v>
      </c>
      <c r="G101" s="66"/>
      <c r="H101" s="70"/>
      <c r="I101" s="71"/>
      <c r="J101" s="71"/>
      <c r="K101" s="71" t="str">
        <f>Vertices[[#This Row],[title]]</f>
        <v>Geschichtsraum Österreich : Die Habsburger und ihre Geschichte in der bildenden Kunst des 19. Jahrhunderts</v>
      </c>
      <c r="L101" s="74"/>
      <c r="M101" s="75">
        <v>2966.71826171875</v>
      </c>
      <c r="N101" s="75">
        <v>4735.62060546875</v>
      </c>
      <c r="O101" s="76"/>
      <c r="P101" s="77"/>
      <c r="Q101" s="77"/>
      <c r="R101" s="81"/>
      <c r="S101" s="81"/>
      <c r="T101" s="81"/>
      <c r="U101" s="81"/>
      <c r="V101" s="51"/>
      <c r="W101" s="51"/>
      <c r="X101" s="51"/>
      <c r="Y101" s="51"/>
      <c r="Z101" s="50"/>
      <c r="AA101" s="72">
        <v>101</v>
      </c>
      <c r="AB101" s="72"/>
      <c r="AC101" s="73"/>
      <c r="AD101" s="97" t="s">
        <v>1242</v>
      </c>
      <c r="AE101" s="79" t="s">
        <v>1449</v>
      </c>
      <c r="AF101" s="79" t="s">
        <v>1560</v>
      </c>
      <c r="AG101" s="79" t="s">
        <v>1560</v>
      </c>
      <c r="AH101" s="2"/>
      <c r="AI101" s="3"/>
      <c r="AJ101" s="3"/>
      <c r="AK101" s="3"/>
      <c r="AL101" s="3"/>
    </row>
    <row r="102" spans="1:38" ht="15">
      <c r="A102" s="65" t="s">
        <v>279</v>
      </c>
      <c r="B102" s="66"/>
      <c r="C102" s="66" t="s">
        <v>65</v>
      </c>
      <c r="D102" s="67"/>
      <c r="E102" s="69"/>
      <c r="F102" s="66" t="str">
        <f>Vertices[[#This Row],[thumbnail_URL_t1]]</f>
        <v>https://library.oapen.org/bitstream/handle/20.500.12657/33495/465870.pdf.jpg</v>
      </c>
      <c r="G102" s="66"/>
      <c r="H102" s="70"/>
      <c r="I102" s="71"/>
      <c r="J102" s="71"/>
      <c r="K102" s="71" t="str">
        <f>Vertices[[#This Row],[title]]</f>
        <v>Die kaiserliche Gemäldegalerie und die Anfänge des öffentlichen Kunstmuseums, Band 1 : Die Kaiserliche Galerie im Wiener Belvedere (1776–1837)</v>
      </c>
      <c r="L102" s="74"/>
      <c r="M102" s="75">
        <v>2918.47607421875</v>
      </c>
      <c r="N102" s="75">
        <v>6895.05859375</v>
      </c>
      <c r="O102" s="76"/>
      <c r="P102" s="77"/>
      <c r="Q102" s="77"/>
      <c r="R102" s="81"/>
      <c r="S102" s="81"/>
      <c r="T102" s="81"/>
      <c r="U102" s="81"/>
      <c r="V102" s="51"/>
      <c r="W102" s="51"/>
      <c r="X102" s="51"/>
      <c r="Y102" s="51"/>
      <c r="Z102" s="50"/>
      <c r="AA102" s="72">
        <v>102</v>
      </c>
      <c r="AB102" s="72"/>
      <c r="AC102" s="73"/>
      <c r="AD102" s="97" t="s">
        <v>1243</v>
      </c>
      <c r="AE102" s="79" t="s">
        <v>1450</v>
      </c>
      <c r="AF102" s="79" t="s">
        <v>1560</v>
      </c>
      <c r="AG102" s="79" t="s">
        <v>1560</v>
      </c>
      <c r="AH102" s="2"/>
      <c r="AI102" s="3"/>
      <c r="AJ102" s="3"/>
      <c r="AK102" s="3"/>
      <c r="AL102" s="3"/>
    </row>
    <row r="103" spans="1:38" ht="15">
      <c r="A103" s="65" t="s">
        <v>281</v>
      </c>
      <c r="B103" s="66"/>
      <c r="C103" s="66" t="s">
        <v>65</v>
      </c>
      <c r="D103" s="67"/>
      <c r="E103" s="69"/>
      <c r="F103" s="66" t="str">
        <f>Vertices[[#This Row],[thumbnail_URL_t1]]</f>
        <v>https://library.oapen.org/bitstream/handle/20.500.12657/33833/455991.pdf.jpg</v>
      </c>
      <c r="G103" s="66"/>
      <c r="H103" s="70"/>
      <c r="I103" s="71"/>
      <c r="J103" s="71"/>
      <c r="K103" s="71" t="str">
        <f>Vertices[[#This Row],[title]]</f>
        <v>Figuren der Urszene : Material und Darstellung in der Psychoanalyse Freuds</v>
      </c>
      <c r="L103" s="74"/>
      <c r="M103" s="75">
        <v>9128.5986328125</v>
      </c>
      <c r="N103" s="75">
        <v>6010.95947265625</v>
      </c>
      <c r="O103" s="76"/>
      <c r="P103" s="77"/>
      <c r="Q103" s="77"/>
      <c r="R103" s="81"/>
      <c r="S103" s="81"/>
      <c r="T103" s="81"/>
      <c r="U103" s="81"/>
      <c r="V103" s="51"/>
      <c r="W103" s="51"/>
      <c r="X103" s="51"/>
      <c r="Y103" s="51"/>
      <c r="Z103" s="50"/>
      <c r="AA103" s="72">
        <v>103</v>
      </c>
      <c r="AB103" s="72"/>
      <c r="AC103" s="73"/>
      <c r="AD103" s="97" t="s">
        <v>1244</v>
      </c>
      <c r="AE103" s="79" t="s">
        <v>1451</v>
      </c>
      <c r="AF103" s="79" t="s">
        <v>1560</v>
      </c>
      <c r="AG103" s="79" t="s">
        <v>1560</v>
      </c>
      <c r="AH103" s="2"/>
      <c r="AI103" s="3"/>
      <c r="AJ103" s="3"/>
      <c r="AK103" s="3"/>
      <c r="AL103" s="3"/>
    </row>
    <row r="104" spans="1:38" ht="15">
      <c r="A104" s="65" t="s">
        <v>282</v>
      </c>
      <c r="B104" s="66"/>
      <c r="C104" s="66" t="s">
        <v>65</v>
      </c>
      <c r="D104" s="67"/>
      <c r="E104" s="69"/>
      <c r="F104" s="66" t="str">
        <f>Vertices[[#This Row],[thumbnail_URL_t1]]</f>
        <v>https://library.oapen.org/bitstream/handle/20.500.12657/34379/437200.pdf.jpg</v>
      </c>
      <c r="G104" s="66"/>
      <c r="H104" s="70"/>
      <c r="I104" s="71"/>
      <c r="J104" s="71"/>
      <c r="K104" s="71" t="str">
        <f>Vertices[[#This Row],[title]]</f>
        <v>Die Lebenszeugnisse Oswalds von Wolkenstein, Band 4 : Band 4: 1438-1442, Nr. 277-386, Edition und Kommentar</v>
      </c>
      <c r="L104" s="74"/>
      <c r="M104" s="75">
        <v>9262.6181640625</v>
      </c>
      <c r="N104" s="75">
        <v>8291.1748046875</v>
      </c>
      <c r="O104" s="76"/>
      <c r="P104" s="77"/>
      <c r="Q104" s="77"/>
      <c r="R104" s="81"/>
      <c r="S104" s="81"/>
      <c r="T104" s="81"/>
      <c r="U104" s="81"/>
      <c r="V104" s="51"/>
      <c r="W104" s="51"/>
      <c r="X104" s="51"/>
      <c r="Y104" s="51"/>
      <c r="Z104" s="50"/>
      <c r="AA104" s="72">
        <v>104</v>
      </c>
      <c r="AB104" s="72"/>
      <c r="AC104" s="73"/>
      <c r="AD104" s="97" t="s">
        <v>1245</v>
      </c>
      <c r="AE104" s="79" t="s">
        <v>1452</v>
      </c>
      <c r="AF104" s="79" t="s">
        <v>1560</v>
      </c>
      <c r="AG104" s="79" t="s">
        <v>1560</v>
      </c>
      <c r="AH104" s="2"/>
      <c r="AI104" s="3"/>
      <c r="AJ104" s="3"/>
      <c r="AK104" s="3"/>
      <c r="AL104" s="3"/>
    </row>
    <row r="105" spans="1:38" ht="15">
      <c r="A105" s="65" t="s">
        <v>285</v>
      </c>
      <c r="B105" s="66"/>
      <c r="C105" s="66" t="s">
        <v>65</v>
      </c>
      <c r="D105" s="67"/>
      <c r="E105" s="69"/>
      <c r="F105" s="66" t="str">
        <f>Vertices[[#This Row],[thumbnail_URL_t1]]</f>
        <v>https://library.oapen.org/bitstream/handle/20.500.12657/33873/450282.pdf.jpg</v>
      </c>
      <c r="G105" s="66"/>
      <c r="H105" s="70"/>
      <c r="I105" s="71"/>
      <c r="J105" s="71"/>
      <c r="K105" s="71" t="str">
        <f>Vertices[[#This Row],[title]]</f>
        <v>Die Lebenszeugnisse Oswalds von Wolkenstein, Band 5 : Band 5: 1443–1447, Nr. 387–524, Edition und Kommentar</v>
      </c>
      <c r="L105" s="74"/>
      <c r="M105" s="75">
        <v>8778.3154296875</v>
      </c>
      <c r="N105" s="75">
        <v>8651.806640625</v>
      </c>
      <c r="O105" s="76"/>
      <c r="P105" s="77"/>
      <c r="Q105" s="77"/>
      <c r="R105" s="81"/>
      <c r="S105" s="81"/>
      <c r="T105" s="81"/>
      <c r="U105" s="81"/>
      <c r="V105" s="51"/>
      <c r="W105" s="51"/>
      <c r="X105" s="51"/>
      <c r="Y105" s="51"/>
      <c r="Z105" s="50"/>
      <c r="AA105" s="72">
        <v>105</v>
      </c>
      <c r="AB105" s="72"/>
      <c r="AC105" s="73"/>
      <c r="AD105" s="97" t="s">
        <v>1246</v>
      </c>
      <c r="AE105" s="79" t="s">
        <v>1453</v>
      </c>
      <c r="AF105" s="79" t="s">
        <v>1560</v>
      </c>
      <c r="AG105" s="79" t="s">
        <v>1560</v>
      </c>
      <c r="AH105" s="2"/>
      <c r="AI105" s="3"/>
      <c r="AJ105" s="3"/>
      <c r="AK105" s="3"/>
      <c r="AL105" s="3"/>
    </row>
    <row r="106" spans="1:38" ht="15">
      <c r="A106" s="65" t="s">
        <v>283</v>
      </c>
      <c r="B106" s="66"/>
      <c r="C106" s="66" t="s">
        <v>65</v>
      </c>
      <c r="D106" s="67"/>
      <c r="E106" s="69"/>
      <c r="F106" s="66" t="str">
        <f>Vertices[[#This Row],[thumbnail_URL_t1]]</f>
        <v>https://library.oapen.org/bitstream/handle/20.500.12657/33424/475171.pdf.jpg</v>
      </c>
      <c r="G106" s="66"/>
      <c r="H106" s="70"/>
      <c r="I106" s="71"/>
      <c r="J106" s="71"/>
      <c r="K106" s="71" t="str">
        <f>Vertices[[#This Row],[title]]</f>
        <v>Die Lebenszeugnisse Oswalds von Wolkenstein, Band 3 : Band 3: 1428–1437, Nr.178-276, Edition und Kommentar</v>
      </c>
      <c r="L106" s="74"/>
      <c r="M106" s="75">
        <v>9233.5830078125</v>
      </c>
      <c r="N106" s="75">
        <v>9309.81640625</v>
      </c>
      <c r="O106" s="76"/>
      <c r="P106" s="77"/>
      <c r="Q106" s="77"/>
      <c r="R106" s="81"/>
      <c r="S106" s="81"/>
      <c r="T106" s="81"/>
      <c r="U106" s="81"/>
      <c r="V106" s="51"/>
      <c r="W106" s="51"/>
      <c r="X106" s="51"/>
      <c r="Y106" s="51"/>
      <c r="Z106" s="50"/>
      <c r="AA106" s="72">
        <v>106</v>
      </c>
      <c r="AB106" s="72"/>
      <c r="AC106" s="73"/>
      <c r="AD106" s="97" t="s">
        <v>1247</v>
      </c>
      <c r="AE106" s="79" t="s">
        <v>1454</v>
      </c>
      <c r="AF106" s="79" t="s">
        <v>1560</v>
      </c>
      <c r="AG106" s="79" t="s">
        <v>1560</v>
      </c>
      <c r="AH106" s="2"/>
      <c r="AI106" s="3"/>
      <c r="AJ106" s="3"/>
      <c r="AK106" s="3"/>
      <c r="AL106" s="3"/>
    </row>
    <row r="107" spans="1:38" ht="15">
      <c r="A107" s="65" t="s">
        <v>284</v>
      </c>
      <c r="B107" s="66"/>
      <c r="C107" s="66" t="s">
        <v>65</v>
      </c>
      <c r="D107" s="67"/>
      <c r="E107" s="69"/>
      <c r="F107" s="66" t="str">
        <f>Vertices[[#This Row],[thumbnail_URL_t1]]</f>
        <v>https://library.oapen.org/bitstream/handle/20.500.12657/33456/470930.pdf.jpg</v>
      </c>
      <c r="G107" s="66"/>
      <c r="H107" s="70"/>
      <c r="I107" s="71"/>
      <c r="J107" s="71"/>
      <c r="K107" s="71" t="str">
        <f>Vertices[[#This Row],[title]]</f>
        <v>Die Lebenszeugnisse Oswalds von Wolkenstein, Band 2 : Band 2: 1420 - 1428; Nr. 93 - 177, Edition und Kommentar</v>
      </c>
      <c r="L107" s="74"/>
      <c r="M107" s="75">
        <v>8901.37109375</v>
      </c>
      <c r="N107" s="75">
        <v>9565.517578125</v>
      </c>
      <c r="O107" s="76"/>
      <c r="P107" s="77"/>
      <c r="Q107" s="77"/>
      <c r="R107" s="81"/>
      <c r="S107" s="81"/>
      <c r="T107" s="81"/>
      <c r="U107" s="81"/>
      <c r="V107" s="51"/>
      <c r="W107" s="51"/>
      <c r="X107" s="51"/>
      <c r="Y107" s="51"/>
      <c r="Z107" s="50"/>
      <c r="AA107" s="72">
        <v>107</v>
      </c>
      <c r="AB107" s="72"/>
      <c r="AC107" s="73"/>
      <c r="AD107" s="97" t="s">
        <v>1248</v>
      </c>
      <c r="AE107" s="79" t="s">
        <v>1455</v>
      </c>
      <c r="AF107" s="79" t="s">
        <v>1560</v>
      </c>
      <c r="AG107" s="79" t="s">
        <v>1560</v>
      </c>
      <c r="AH107" s="2"/>
      <c r="AI107" s="3"/>
      <c r="AJ107" s="3"/>
      <c r="AK107" s="3"/>
      <c r="AL107" s="3"/>
    </row>
    <row r="108" spans="1:38" ht="15">
      <c r="A108" s="65" t="s">
        <v>286</v>
      </c>
      <c r="B108" s="66"/>
      <c r="C108" s="66" t="s">
        <v>65</v>
      </c>
      <c r="D108" s="67"/>
      <c r="E108" s="69"/>
      <c r="F108" s="66" t="str">
        <f>Vertices[[#This Row],[thumbnail_URL_t1]]</f>
        <v>https://library.oapen.org/bitstream/handle/20.500.12657/33425/475170.pdf.jpg</v>
      </c>
      <c r="G108" s="66"/>
      <c r="H108" s="70"/>
      <c r="I108" s="71"/>
      <c r="J108" s="71"/>
      <c r="K108" s="71" t="str">
        <f>Vertices[[#This Row],[title]]</f>
        <v>Die Lebenszeugnisse Oswalds von Wolkenstein, Band 1 : Band 1: 1382–1419, Nr. 1–92, Edition und Kommentar</v>
      </c>
      <c r="L108" s="74"/>
      <c r="M108" s="75">
        <v>8950.79296875</v>
      </c>
      <c r="N108" s="75">
        <v>7831.5869140625</v>
      </c>
      <c r="O108" s="76"/>
      <c r="P108" s="77"/>
      <c r="Q108" s="77"/>
      <c r="R108" s="81"/>
      <c r="S108" s="81"/>
      <c r="T108" s="81"/>
      <c r="U108" s="81"/>
      <c r="V108" s="51"/>
      <c r="W108" s="51"/>
      <c r="X108" s="51"/>
      <c r="Y108" s="51"/>
      <c r="Z108" s="50"/>
      <c r="AA108" s="72">
        <v>108</v>
      </c>
      <c r="AB108" s="72"/>
      <c r="AC108" s="73"/>
      <c r="AD108" s="97" t="s">
        <v>1249</v>
      </c>
      <c r="AE108" s="79" t="s">
        <v>1456</v>
      </c>
      <c r="AF108" s="79" t="s">
        <v>1560</v>
      </c>
      <c r="AG108" s="79" t="s">
        <v>1560</v>
      </c>
      <c r="AH108" s="2"/>
      <c r="AI108" s="3"/>
      <c r="AJ108" s="3"/>
      <c r="AK108" s="3"/>
      <c r="AL108" s="3"/>
    </row>
    <row r="109" spans="1:38" ht="15">
      <c r="A109" s="65" t="s">
        <v>287</v>
      </c>
      <c r="B109" s="66"/>
      <c r="C109" s="66" t="s">
        <v>65</v>
      </c>
      <c r="D109" s="67"/>
      <c r="E109" s="69"/>
      <c r="F109" s="66" t="str">
        <f>Vertices[[#This Row],[thumbnail_URL_t1]]</f>
        <v>https://library.oapen.org/bitstream/handle/20.500.12657/34441/437140.pdf.jpg</v>
      </c>
      <c r="G109" s="66"/>
      <c r="H109" s="70"/>
      <c r="I109" s="71"/>
      <c r="J109" s="71"/>
      <c r="K109" s="71" t="str">
        <f>Vertices[[#This Row],[title]]</f>
        <v>Die Allegorie der Austria : Die Entstehung des Gesamtstaatsgedankens in der österreichisch-ungarischen Monarchie und die bildende Kunst</v>
      </c>
      <c r="L109" s="74"/>
      <c r="M109" s="75">
        <v>2584.747314453125</v>
      </c>
      <c r="N109" s="75">
        <v>4774.20654296875</v>
      </c>
      <c r="O109" s="76"/>
      <c r="P109" s="77"/>
      <c r="Q109" s="77"/>
      <c r="R109" s="81"/>
      <c r="S109" s="81"/>
      <c r="T109" s="81"/>
      <c r="U109" s="81"/>
      <c r="V109" s="51"/>
      <c r="W109" s="51"/>
      <c r="X109" s="51"/>
      <c r="Y109" s="51"/>
      <c r="Z109" s="50"/>
      <c r="AA109" s="72">
        <v>109</v>
      </c>
      <c r="AB109" s="72"/>
      <c r="AC109" s="73"/>
      <c r="AD109" s="97" t="s">
        <v>1250</v>
      </c>
      <c r="AE109" s="79" t="s">
        <v>1457</v>
      </c>
      <c r="AF109" s="79" t="s">
        <v>1560</v>
      </c>
      <c r="AG109" s="79" t="s">
        <v>1560</v>
      </c>
      <c r="AH109" s="2"/>
      <c r="AI109" s="3"/>
      <c r="AJ109" s="3"/>
      <c r="AK109" s="3"/>
      <c r="AL109" s="3"/>
    </row>
    <row r="110" spans="1:38" ht="15">
      <c r="A110" s="65" t="s">
        <v>288</v>
      </c>
      <c r="B110" s="66"/>
      <c r="C110" s="66" t="s">
        <v>65</v>
      </c>
      <c r="D110" s="67"/>
      <c r="E110" s="69"/>
      <c r="F110" s="66" t="str">
        <f>Vertices[[#This Row],[thumbnail_URL_t1]]</f>
        <v>https://library.oapen.org/bitstream/handle/20.500.12657/33116/574653.pdf.jpg</v>
      </c>
      <c r="G110" s="66"/>
      <c r="H110" s="70"/>
      <c r="I110" s="71"/>
      <c r="J110" s="71"/>
      <c r="K110" s="71" t="str">
        <f>Vertices[[#This Row],[title]]</f>
        <v>Alexander Lernet-Holenia und Maria Charlotte Sweceny : Briefe 1938-1945</v>
      </c>
      <c r="L110" s="74"/>
      <c r="M110" s="75">
        <v>2046.4539794921875</v>
      </c>
      <c r="N110" s="75">
        <v>4035.60791015625</v>
      </c>
      <c r="O110" s="76"/>
      <c r="P110" s="77"/>
      <c r="Q110" s="77"/>
      <c r="R110" s="81"/>
      <c r="S110" s="81"/>
      <c r="T110" s="81"/>
      <c r="U110" s="81"/>
      <c r="V110" s="51"/>
      <c r="W110" s="51"/>
      <c r="X110" s="51"/>
      <c r="Y110" s="51"/>
      <c r="Z110" s="50"/>
      <c r="AA110" s="72">
        <v>110</v>
      </c>
      <c r="AB110" s="72"/>
      <c r="AC110" s="73"/>
      <c r="AD110" s="97" t="s">
        <v>1251</v>
      </c>
      <c r="AE110" s="79" t="s">
        <v>1458</v>
      </c>
      <c r="AF110" s="79" t="s">
        <v>1560</v>
      </c>
      <c r="AG110" s="79" t="s">
        <v>1560</v>
      </c>
      <c r="AH110" s="2"/>
      <c r="AI110" s="3"/>
      <c r="AJ110" s="3"/>
      <c r="AK110" s="3"/>
      <c r="AL110" s="3"/>
    </row>
    <row r="111" spans="1:38" ht="15">
      <c r="A111" s="65" t="s">
        <v>289</v>
      </c>
      <c r="B111" s="66"/>
      <c r="C111" s="66" t="s">
        <v>65</v>
      </c>
      <c r="D111" s="67"/>
      <c r="E111" s="69"/>
      <c r="F111" s="66" t="str">
        <f>Vertices[[#This Row],[thumbnail_URL_t1]]</f>
        <v>https://library.oapen.org/bitstream/handle/20.500.12657/32130/617074.pdf.jpg</v>
      </c>
      <c r="G111" s="66"/>
      <c r="H111" s="70"/>
      <c r="I111" s="71"/>
      <c r="J111" s="71"/>
      <c r="K111" s="71" t="str">
        <f>Vertices[[#This Row],[title]]</f>
        <v>Ernst Lothar : Schriftsteller, Kritiker, Theaterschaffender</v>
      </c>
      <c r="L111" s="74"/>
      <c r="M111" s="75">
        <v>2446.349853515625</v>
      </c>
      <c r="N111" s="75">
        <v>5373.50341796875</v>
      </c>
      <c r="O111" s="76"/>
      <c r="P111" s="77"/>
      <c r="Q111" s="77"/>
      <c r="R111" s="81"/>
      <c r="S111" s="81"/>
      <c r="T111" s="81"/>
      <c r="U111" s="81"/>
      <c r="V111" s="51"/>
      <c r="W111" s="51"/>
      <c r="X111" s="51"/>
      <c r="Y111" s="51"/>
      <c r="Z111" s="50"/>
      <c r="AA111" s="72">
        <v>111</v>
      </c>
      <c r="AB111" s="72"/>
      <c r="AC111" s="73"/>
      <c r="AD111" s="97" t="s">
        <v>1252</v>
      </c>
      <c r="AE111" s="79" t="s">
        <v>1459</v>
      </c>
      <c r="AF111" s="79" t="s">
        <v>1560</v>
      </c>
      <c r="AG111" s="79" t="s">
        <v>1560</v>
      </c>
      <c r="AH111" s="2"/>
      <c r="AI111" s="3"/>
      <c r="AJ111" s="3"/>
      <c r="AK111" s="3"/>
      <c r="AL111" s="3"/>
    </row>
    <row r="112" spans="1:38" ht="15">
      <c r="A112" s="65" t="s">
        <v>290</v>
      </c>
      <c r="B112" s="66"/>
      <c r="C112" s="66" t="s">
        <v>65</v>
      </c>
      <c r="D112" s="67"/>
      <c r="E112" s="69"/>
      <c r="F112" s="66" t="str">
        <f>Vertices[[#This Row],[thumbnail_URL_t1]]</f>
        <v>https://library.oapen.org/bitstream/handle/20.500.12657/34224/439214.pdf.jpg</v>
      </c>
      <c r="G112" s="66"/>
      <c r="H112" s="70"/>
      <c r="I112" s="71"/>
      <c r="J112" s="71"/>
      <c r="K112" s="71" t="str">
        <f>Vertices[[#This Row],[title]]</f>
        <v>Album : Organisationsform narrativer Kohärenz</v>
      </c>
      <c r="L112" s="74"/>
      <c r="M112" s="75">
        <v>3491.818359375</v>
      </c>
      <c r="N112" s="75">
        <v>8951.2197265625</v>
      </c>
      <c r="O112" s="76"/>
      <c r="P112" s="77"/>
      <c r="Q112" s="77"/>
      <c r="R112" s="81"/>
      <c r="S112" s="81"/>
      <c r="T112" s="81"/>
      <c r="U112" s="81"/>
      <c r="V112" s="51"/>
      <c r="W112" s="51"/>
      <c r="X112" s="51"/>
      <c r="Y112" s="51"/>
      <c r="Z112" s="50"/>
      <c r="AA112" s="72">
        <v>112</v>
      </c>
      <c r="AB112" s="72"/>
      <c r="AC112" s="73"/>
      <c r="AD112" s="97" t="s">
        <v>1253</v>
      </c>
      <c r="AE112" s="79" t="s">
        <v>1460</v>
      </c>
      <c r="AF112" s="79" t="s">
        <v>1560</v>
      </c>
      <c r="AG112" s="79" t="s">
        <v>1560</v>
      </c>
      <c r="AH112" s="2"/>
      <c r="AI112" s="3"/>
      <c r="AJ112" s="3"/>
      <c r="AK112" s="3"/>
      <c r="AL112" s="3"/>
    </row>
    <row r="113" spans="1:38" ht="15">
      <c r="A113" s="65" t="s">
        <v>291</v>
      </c>
      <c r="B113" s="66"/>
      <c r="C113" s="66" t="s">
        <v>65</v>
      </c>
      <c r="D113" s="67"/>
      <c r="E113" s="69"/>
      <c r="F113" s="66" t="str">
        <f>Vertices[[#This Row],[thumbnail_URL_t1]]</f>
        <v>https://library.oapen.org/bitstream/handle/20.500.12657/33494/465871.pdf.jpg</v>
      </c>
      <c r="G113" s="66"/>
      <c r="H113" s="70"/>
      <c r="I113" s="71"/>
      <c r="J113" s="71"/>
      <c r="K113" s="71" t="str">
        <f>Vertices[[#This Row],[title]]</f>
        <v>Die kaiserliche Gemäldegalerie und die Anfänge des öffentlichen Kunstmuseums, Band 2 : Europäische Museumskultur um 1800</v>
      </c>
      <c r="L113" s="74"/>
      <c r="M113" s="75">
        <v>3286.35791015625</v>
      </c>
      <c r="N113" s="75">
        <v>7912.01953125</v>
      </c>
      <c r="O113" s="76"/>
      <c r="P113" s="77"/>
      <c r="Q113" s="77"/>
      <c r="R113" s="81"/>
      <c r="S113" s="81"/>
      <c r="T113" s="81"/>
      <c r="U113" s="81"/>
      <c r="V113" s="51"/>
      <c r="W113" s="51"/>
      <c r="X113" s="51"/>
      <c r="Y113" s="51"/>
      <c r="Z113" s="50"/>
      <c r="AA113" s="72">
        <v>113</v>
      </c>
      <c r="AB113" s="72"/>
      <c r="AC113" s="73"/>
      <c r="AD113" s="97" t="s">
        <v>1254</v>
      </c>
      <c r="AE113" s="79" t="s">
        <v>1461</v>
      </c>
      <c r="AF113" s="79" t="s">
        <v>1560</v>
      </c>
      <c r="AG113" s="79" t="s">
        <v>1560</v>
      </c>
      <c r="AH113" s="2"/>
      <c r="AI113" s="3"/>
      <c r="AJ113" s="3"/>
      <c r="AK113" s="3"/>
      <c r="AL113" s="3"/>
    </row>
    <row r="114" spans="1:38" ht="15">
      <c r="A114" s="65" t="s">
        <v>292</v>
      </c>
      <c r="B114" s="66"/>
      <c r="C114" s="66" t="s">
        <v>65</v>
      </c>
      <c r="D114" s="67"/>
      <c r="E114" s="69"/>
      <c r="F114" s="66" t="str">
        <f>Vertices[[#This Row],[thumbnail_URL_t1]]</f>
        <v>https://library.oapen.org/bitstream/handle/20.500.12657/33295/508000.pdf.jpg</v>
      </c>
      <c r="G114" s="66"/>
      <c r="H114" s="70"/>
      <c r="I114" s="71"/>
      <c r="J114" s="71"/>
      <c r="K114" s="71" t="str">
        <f>Vertices[[#This Row],[title]]</f>
        <v>Freunde Roms und Völker der Finsternis : Die Konstruktion von Anderen im päpstlichen Rom des</v>
      </c>
      <c r="L114" s="74"/>
      <c r="M114" s="75">
        <v>7876.06982421875</v>
      </c>
      <c r="N114" s="75">
        <v>2730.940673828125</v>
      </c>
      <c r="O114" s="76"/>
      <c r="P114" s="77"/>
      <c r="Q114" s="77"/>
      <c r="R114" s="81"/>
      <c r="S114" s="81"/>
      <c r="T114" s="81"/>
      <c r="U114" s="81"/>
      <c r="V114" s="51"/>
      <c r="W114" s="51"/>
      <c r="X114" s="51"/>
      <c r="Y114" s="51"/>
      <c r="Z114" s="50"/>
      <c r="AA114" s="72">
        <v>114</v>
      </c>
      <c r="AB114" s="72"/>
      <c r="AC114" s="73"/>
      <c r="AD114" s="97" t="s">
        <v>1255</v>
      </c>
      <c r="AE114" s="79" t="s">
        <v>1462</v>
      </c>
      <c r="AF114" s="79" t="s">
        <v>1560</v>
      </c>
      <c r="AG114" s="79" t="s">
        <v>1560</v>
      </c>
      <c r="AH114" s="2"/>
      <c r="AI114" s="3"/>
      <c r="AJ114" s="3"/>
      <c r="AK114" s="3"/>
      <c r="AL114" s="3"/>
    </row>
    <row r="115" spans="1:38" ht="15">
      <c r="A115" s="65" t="s">
        <v>293</v>
      </c>
      <c r="B115" s="66"/>
      <c r="C115" s="66" t="s">
        <v>65</v>
      </c>
      <c r="D115" s="67"/>
      <c r="E115" s="69"/>
      <c r="F115" s="66" t="str">
        <f>Vertices[[#This Row],[thumbnail_URL_t1]]</f>
        <v>https://library.oapen.org/bitstream/handle/20.500.12657/34352/437227.pdf.jpg</v>
      </c>
      <c r="G115" s="66"/>
      <c r="H115" s="70"/>
      <c r="I115" s="71"/>
      <c r="J115" s="71"/>
      <c r="K115" s="71" t="str">
        <f>Vertices[[#This Row],[title]]</f>
        <v>Die Alpen im Frühmittelalter : Die Geschichte eines Raumes in den Jahren 500 bis 800</v>
      </c>
      <c r="L115" s="74"/>
      <c r="M115" s="75">
        <v>7430.2548828125</v>
      </c>
      <c r="N115" s="75">
        <v>3438.96240234375</v>
      </c>
      <c r="O115" s="76"/>
      <c r="P115" s="77"/>
      <c r="Q115" s="77"/>
      <c r="R115" s="81"/>
      <c r="S115" s="81"/>
      <c r="T115" s="81"/>
      <c r="U115" s="81"/>
      <c r="V115" s="51"/>
      <c r="W115" s="51"/>
      <c r="X115" s="51"/>
      <c r="Y115" s="51"/>
      <c r="Z115" s="50"/>
      <c r="AA115" s="72">
        <v>115</v>
      </c>
      <c r="AB115" s="72"/>
      <c r="AC115" s="73"/>
      <c r="AD115" s="97" t="s">
        <v>1256</v>
      </c>
      <c r="AE115" s="79" t="s">
        <v>1463</v>
      </c>
      <c r="AF115" s="79" t="s">
        <v>1560</v>
      </c>
      <c r="AG115" s="79" t="s">
        <v>1560</v>
      </c>
      <c r="AH115" s="2"/>
      <c r="AI115" s="3"/>
      <c r="AJ115" s="3"/>
      <c r="AK115" s="3"/>
      <c r="AL115" s="3"/>
    </row>
    <row r="116" spans="1:38" ht="15">
      <c r="A116" s="65" t="s">
        <v>294</v>
      </c>
      <c r="B116" s="66"/>
      <c r="C116" s="66" t="s">
        <v>65</v>
      </c>
      <c r="D116" s="67"/>
      <c r="E116" s="69"/>
      <c r="F116" s="66" t="str">
        <f>Vertices[[#This Row],[thumbnail_URL_t1]]</f>
        <v>https://library.oapen.org/bitstream/handle/20.500.12657/25866/1004217.pdf.jpg</v>
      </c>
      <c r="G116" s="66"/>
      <c r="H116" s="70"/>
      <c r="I116" s="71"/>
      <c r="J116" s="71"/>
      <c r="K116" s="71" t="str">
        <f>Vertices[[#This Row],[title]]</f>
        <v>Am Rande der Fotografie : Eine Medialitätsgeschichte des Fotogramms im 19. Jahrhundert</v>
      </c>
      <c r="L116" s="74"/>
      <c r="M116" s="75">
        <v>1663.79443359375</v>
      </c>
      <c r="N116" s="75">
        <v>2817.188720703125</v>
      </c>
      <c r="O116" s="76"/>
      <c r="P116" s="77"/>
      <c r="Q116" s="77"/>
      <c r="R116" s="81"/>
      <c r="S116" s="81"/>
      <c r="T116" s="81"/>
      <c r="U116" s="81"/>
      <c r="V116" s="51"/>
      <c r="W116" s="51"/>
      <c r="X116" s="51"/>
      <c r="Y116" s="51"/>
      <c r="Z116" s="50"/>
      <c r="AA116" s="72">
        <v>116</v>
      </c>
      <c r="AB116" s="72"/>
      <c r="AC116" s="73"/>
      <c r="AD116" s="97" t="s">
        <v>1257</v>
      </c>
      <c r="AE116" s="79" t="s">
        <v>1464</v>
      </c>
      <c r="AF116" s="79" t="s">
        <v>1560</v>
      </c>
      <c r="AG116" s="79" t="s">
        <v>1560</v>
      </c>
      <c r="AH116" s="2"/>
      <c r="AI116" s="3"/>
      <c r="AJ116" s="3"/>
      <c r="AK116" s="3"/>
      <c r="AL116" s="3"/>
    </row>
    <row r="117" spans="1:38" ht="15">
      <c r="A117" s="65" t="s">
        <v>295</v>
      </c>
      <c r="B117" s="66"/>
      <c r="C117" s="66" t="s">
        <v>65</v>
      </c>
      <c r="D117" s="67"/>
      <c r="E117" s="69"/>
      <c r="F117" s="66" t="str">
        <f>Vertices[[#This Row],[thumbnail_URL_t1]]</f>
        <v>https://library.oapen.org/bitstream/handle/20.500.12657/32942/586250.pdf.jpg</v>
      </c>
      <c r="G117" s="66"/>
      <c r="H117" s="70"/>
      <c r="I117" s="71"/>
      <c r="J117" s="71"/>
      <c r="K117" s="71" t="str">
        <f>Vertices[[#This Row],[title]]</f>
        <v>Klassizismus in Aktion : Goethes Propyläen und das Weimarer Kunstprogramm</v>
      </c>
      <c r="L117" s="74"/>
      <c r="M117" s="75">
        <v>1855.8985595703125</v>
      </c>
      <c r="N117" s="75">
        <v>4074.2470703125</v>
      </c>
      <c r="O117" s="76"/>
      <c r="P117" s="77"/>
      <c r="Q117" s="77"/>
      <c r="R117" s="81"/>
      <c r="S117" s="81"/>
      <c r="T117" s="81"/>
      <c r="U117" s="81"/>
      <c r="V117" s="51"/>
      <c r="W117" s="51"/>
      <c r="X117" s="51"/>
      <c r="Y117" s="51"/>
      <c r="Z117" s="50"/>
      <c r="AA117" s="72">
        <v>117</v>
      </c>
      <c r="AB117" s="72"/>
      <c r="AC117" s="73"/>
      <c r="AD117" s="97" t="s">
        <v>1258</v>
      </c>
      <c r="AE117" s="79" t="s">
        <v>1465</v>
      </c>
      <c r="AF117" s="79" t="s">
        <v>1560</v>
      </c>
      <c r="AG117" s="79" t="s">
        <v>1560</v>
      </c>
      <c r="AH117" s="2"/>
      <c r="AI117" s="3"/>
      <c r="AJ117" s="3"/>
      <c r="AK117" s="3"/>
      <c r="AL117" s="3"/>
    </row>
    <row r="118" spans="1:38" ht="15">
      <c r="A118" s="65" t="s">
        <v>296</v>
      </c>
      <c r="B118" s="66"/>
      <c r="C118" s="66" t="s">
        <v>65</v>
      </c>
      <c r="D118" s="67"/>
      <c r="E118" s="69"/>
      <c r="F118" s="66" t="str">
        <f>Vertices[[#This Row],[thumbnail_URL_t1]]</f>
        <v>https://library.oapen.org/bitstream/handle/20.500.12657/34385/437194.pdf.jpg</v>
      </c>
      <c r="G118" s="66"/>
      <c r="H118" s="70"/>
      <c r="I118" s="71"/>
      <c r="J118" s="71"/>
      <c r="K118" s="71" t="str">
        <f>Vertices[[#This Row],[title]]</f>
        <v>Chaostheorie und Literaturwissenschaft</v>
      </c>
      <c r="L118" s="74"/>
      <c r="M118" s="75">
        <v>5190.5634765625</v>
      </c>
      <c r="N118" s="75">
        <v>5674.21337890625</v>
      </c>
      <c r="O118" s="76"/>
      <c r="P118" s="77"/>
      <c r="Q118" s="77"/>
      <c r="R118" s="81"/>
      <c r="S118" s="81"/>
      <c r="T118" s="81"/>
      <c r="U118" s="81"/>
      <c r="V118" s="51"/>
      <c r="W118" s="51"/>
      <c r="X118" s="51"/>
      <c r="Y118" s="51"/>
      <c r="Z118" s="50"/>
      <c r="AA118" s="72">
        <v>118</v>
      </c>
      <c r="AB118" s="72"/>
      <c r="AC118" s="73"/>
      <c r="AD118" s="97" t="s">
        <v>1259</v>
      </c>
      <c r="AE118" s="79" t="s">
        <v>1466</v>
      </c>
      <c r="AF118" s="79" t="s">
        <v>1560</v>
      </c>
      <c r="AG118" s="79" t="s">
        <v>1560</v>
      </c>
      <c r="AH118" s="2"/>
      <c r="AI118" s="3"/>
      <c r="AJ118" s="3"/>
      <c r="AK118" s="3"/>
      <c r="AL118" s="3"/>
    </row>
    <row r="119" spans="1:38" ht="15">
      <c r="A119" s="65" t="s">
        <v>297</v>
      </c>
      <c r="B119" s="66"/>
      <c r="C119" s="66" t="s">
        <v>65</v>
      </c>
      <c r="D119" s="67"/>
      <c r="E119" s="69"/>
      <c r="F119" s="66" t="str">
        <f>Vertices[[#This Row],[thumbnail_URL_t1]]</f>
        <v>https://library.oapen.org/bitstream/handle/20.500.12657/31966/620581.pdf.jpg</v>
      </c>
      <c r="G119" s="66"/>
      <c r="H119" s="70"/>
      <c r="I119" s="71"/>
      <c r="J119" s="71"/>
      <c r="K119" s="71" t="str">
        <f>Vertices[[#This Row],[title]]</f>
        <v>Leben lesen : Zur Theorie der Biographie um 1800</v>
      </c>
      <c r="L119" s="74"/>
      <c r="M119" s="75">
        <v>4716.8232421875</v>
      </c>
      <c r="N119" s="75">
        <v>6642.11279296875</v>
      </c>
      <c r="O119" s="76"/>
      <c r="P119" s="77"/>
      <c r="Q119" s="77"/>
      <c r="R119" s="81"/>
      <c r="S119" s="81"/>
      <c r="T119" s="81"/>
      <c r="U119" s="81"/>
      <c r="V119" s="51"/>
      <c r="W119" s="51"/>
      <c r="X119" s="51"/>
      <c r="Y119" s="51"/>
      <c r="Z119" s="50"/>
      <c r="AA119" s="72">
        <v>119</v>
      </c>
      <c r="AB119" s="72"/>
      <c r="AC119" s="73"/>
      <c r="AD119" s="97" t="s">
        <v>1260</v>
      </c>
      <c r="AE119" s="79" t="s">
        <v>1467</v>
      </c>
      <c r="AF119" s="79" t="s">
        <v>1560</v>
      </c>
      <c r="AG119" s="79" t="s">
        <v>1560</v>
      </c>
      <c r="AH119" s="2"/>
      <c r="AI119" s="3"/>
      <c r="AJ119" s="3"/>
      <c r="AK119" s="3"/>
      <c r="AL119" s="3"/>
    </row>
    <row r="120" spans="1:38" ht="15">
      <c r="A120" s="65" t="s">
        <v>298</v>
      </c>
      <c r="B120" s="66"/>
      <c r="C120" s="66" t="s">
        <v>65</v>
      </c>
      <c r="D120" s="67"/>
      <c r="E120" s="69"/>
      <c r="F120" s="66" t="str">
        <f>Vertices[[#This Row],[thumbnail_URL_t1]]</f>
        <v>https://library.oapen.org/bitstream/handle/20.500.12657/34428/437153.pdf.jpg</v>
      </c>
      <c r="G120" s="66"/>
      <c r="H120" s="70"/>
      <c r="I120" s="71"/>
      <c r="J120" s="71"/>
      <c r="K120" s="71" t="str">
        <f>Vertices[[#This Row],[title]]</f>
        <v>Villenarchitektur am Semmering : Semmering Architektur/ Band 2</v>
      </c>
      <c r="L120" s="74"/>
      <c r="M120" s="75">
        <v>4764.93115234375</v>
      </c>
      <c r="N120" s="75">
        <v>5941.93505859375</v>
      </c>
      <c r="O120" s="76"/>
      <c r="P120" s="77"/>
      <c r="Q120" s="77"/>
      <c r="R120" s="81"/>
      <c r="S120" s="81"/>
      <c r="T120" s="81"/>
      <c r="U120" s="81"/>
      <c r="V120" s="51"/>
      <c r="W120" s="51"/>
      <c r="X120" s="51"/>
      <c r="Y120" s="51"/>
      <c r="Z120" s="50"/>
      <c r="AA120" s="72">
        <v>120</v>
      </c>
      <c r="AB120" s="72"/>
      <c r="AC120" s="73"/>
      <c r="AD120" s="97" t="s">
        <v>1261</v>
      </c>
      <c r="AE120" s="79" t="s">
        <v>1468</v>
      </c>
      <c r="AF120" s="79" t="s">
        <v>1560</v>
      </c>
      <c r="AG120" s="79" t="s">
        <v>1560</v>
      </c>
      <c r="AH120" s="2"/>
      <c r="AI120" s="3"/>
      <c r="AJ120" s="3"/>
      <c r="AK120" s="3"/>
      <c r="AL120" s="3"/>
    </row>
    <row r="121" spans="1:38" ht="15">
      <c r="A121" s="65" t="s">
        <v>299</v>
      </c>
      <c r="B121" s="66"/>
      <c r="C121" s="66" t="s">
        <v>65</v>
      </c>
      <c r="D121" s="67"/>
      <c r="E121" s="69"/>
      <c r="F121" s="66" t="str">
        <f>Vertices[[#This Row],[thumbnail_URL_t1]]</f>
        <v>https://library.oapen.org/bitstream/handle/20.500.12657/29397/1000559.pdf.jpg</v>
      </c>
      <c r="G121" s="66"/>
      <c r="H121" s="70"/>
      <c r="I121" s="71"/>
      <c r="J121" s="71"/>
      <c r="K121" s="71" t="str">
        <f>Vertices[[#This Row],[title]]</f>
        <v>Kulturen der Gattung : Poetik im Kontext, 1750 – 1950</v>
      </c>
      <c r="L121" s="74"/>
      <c r="M121" s="75">
        <v>4293.76220703125</v>
      </c>
      <c r="N121" s="75">
        <v>6308.626953125</v>
      </c>
      <c r="O121" s="76"/>
      <c r="P121" s="77"/>
      <c r="Q121" s="77"/>
      <c r="R121" s="81"/>
      <c r="S121" s="81"/>
      <c r="T121" s="81"/>
      <c r="U121" s="81"/>
      <c r="V121" s="51"/>
      <c r="W121" s="51"/>
      <c r="X121" s="51"/>
      <c r="Y121" s="51"/>
      <c r="Z121" s="50"/>
      <c r="AA121" s="72">
        <v>121</v>
      </c>
      <c r="AB121" s="72"/>
      <c r="AC121" s="73"/>
      <c r="AD121" s="97" t="s">
        <v>1262</v>
      </c>
      <c r="AE121" s="79" t="s">
        <v>1469</v>
      </c>
      <c r="AF121" s="79" t="s">
        <v>1560</v>
      </c>
      <c r="AG121" s="79" t="s">
        <v>1560</v>
      </c>
      <c r="AH121" s="2"/>
      <c r="AI121" s="3"/>
      <c r="AJ121" s="3"/>
      <c r="AK121" s="3"/>
      <c r="AL121" s="3"/>
    </row>
    <row r="122" spans="1:38" ht="15">
      <c r="A122" s="65" t="s">
        <v>300</v>
      </c>
      <c r="B122" s="66"/>
      <c r="C122" s="66" t="s">
        <v>65</v>
      </c>
      <c r="D122" s="67"/>
      <c r="E122" s="69"/>
      <c r="F122" s="66" t="str">
        <f>Vertices[[#This Row],[thumbnail_URL_t1]]</f>
        <v>https://library.oapen.org/bitstream/handle/20.500.12657/33896/445402.pdf.jpg</v>
      </c>
      <c r="G122" s="66"/>
      <c r="H122" s="70"/>
      <c r="I122" s="71"/>
      <c r="J122" s="71"/>
      <c r="K122" s="71" t="str">
        <f>Vertices[[#This Row],[title]]</f>
        <v>Die gelehrte Korrespondenz der Brüder Pez, Text, Regesten, Kommentare : Band 1: 1709–1715</v>
      </c>
      <c r="L122" s="74"/>
      <c r="M122" s="75">
        <v>8334.69140625</v>
      </c>
      <c r="N122" s="75">
        <v>4912.8037109375</v>
      </c>
      <c r="O122" s="76"/>
      <c r="P122" s="77"/>
      <c r="Q122" s="77"/>
      <c r="R122" s="81"/>
      <c r="S122" s="81"/>
      <c r="T122" s="81"/>
      <c r="U122" s="81"/>
      <c r="V122" s="51"/>
      <c r="W122" s="51"/>
      <c r="X122" s="51"/>
      <c r="Y122" s="51"/>
      <c r="Z122" s="50"/>
      <c r="AA122" s="72">
        <v>122</v>
      </c>
      <c r="AB122" s="72"/>
      <c r="AC122" s="73"/>
      <c r="AD122" s="97" t="s">
        <v>1263</v>
      </c>
      <c r="AE122" s="79" t="s">
        <v>1470</v>
      </c>
      <c r="AF122" s="79" t="s">
        <v>1560</v>
      </c>
      <c r="AG122" s="79" t="s">
        <v>1560</v>
      </c>
      <c r="AH122" s="2"/>
      <c r="AI122" s="3"/>
      <c r="AJ122" s="3"/>
      <c r="AK122" s="3"/>
      <c r="AL122" s="3"/>
    </row>
    <row r="123" spans="1:38" ht="15">
      <c r="A123" s="65" t="s">
        <v>302</v>
      </c>
      <c r="B123" s="66"/>
      <c r="C123" s="66" t="s">
        <v>65</v>
      </c>
      <c r="D123" s="67"/>
      <c r="E123" s="69"/>
      <c r="F123" s="66" t="str">
        <f>Vertices[[#This Row],[thumbnail_URL_t1]]</f>
        <v>https://library.oapen.org/bitstream/handle/20.500.12657/33050/576952.pdf.jpg</v>
      </c>
      <c r="G123" s="66"/>
      <c r="H123" s="70"/>
      <c r="I123" s="71"/>
      <c r="J123" s="71"/>
      <c r="K123" s="71" t="str">
        <f>Vertices[[#This Row],[title]]</f>
        <v>Die gelehrte Korrespondenz der Brüder Pez, Text, Regesten, Kommentare, Band 2: 1716–1718, 2. Halbband : Band 2: 1716–1718, 2. Halbband</v>
      </c>
      <c r="L123" s="74"/>
      <c r="M123" s="75">
        <v>8810.1591796875</v>
      </c>
      <c r="N123" s="75">
        <v>5568.6064453125</v>
      </c>
      <c r="O123" s="76"/>
      <c r="P123" s="77"/>
      <c r="Q123" s="77"/>
      <c r="R123" s="81"/>
      <c r="S123" s="81"/>
      <c r="T123" s="81"/>
      <c r="U123" s="81"/>
      <c r="V123" s="51"/>
      <c r="W123" s="51"/>
      <c r="X123" s="51"/>
      <c r="Y123" s="51"/>
      <c r="Z123" s="50"/>
      <c r="AA123" s="72">
        <v>123</v>
      </c>
      <c r="AB123" s="72"/>
      <c r="AC123" s="73"/>
      <c r="AD123" s="97" t="s">
        <v>1264</v>
      </c>
      <c r="AE123" s="79" t="s">
        <v>1471</v>
      </c>
      <c r="AF123" s="79" t="s">
        <v>1560</v>
      </c>
      <c r="AG123" s="79" t="s">
        <v>1560</v>
      </c>
      <c r="AH123" s="2"/>
      <c r="AI123" s="3"/>
      <c r="AJ123" s="3"/>
      <c r="AK123" s="3"/>
      <c r="AL123" s="3"/>
    </row>
    <row r="124" spans="1:38" ht="15">
      <c r="A124" s="65" t="s">
        <v>301</v>
      </c>
      <c r="B124" s="66"/>
      <c r="C124" s="66" t="s">
        <v>65</v>
      </c>
      <c r="D124" s="67"/>
      <c r="E124" s="69"/>
      <c r="F124" s="66" t="str">
        <f>Vertices[[#This Row],[thumbnail_URL_t1]]</f>
        <v>https://library.oapen.org/bitstream/handle/20.500.12657/33051/576951.pdf.jpg</v>
      </c>
      <c r="G124" s="66"/>
      <c r="H124" s="70"/>
      <c r="I124" s="71"/>
      <c r="J124" s="71"/>
      <c r="K124" s="71" t="str">
        <f>Vertices[[#This Row],[title]]</f>
        <v>Die gelehrte Korrespondenz der Brüder Pez, Text, Regesten, Kommentare, Band 2: 1716–1718, 1. Halbband : Band 2: 1716–1718, 1. Halbband</v>
      </c>
      <c r="L124" s="74"/>
      <c r="M124" s="75">
        <v>8268.8125</v>
      </c>
      <c r="N124" s="75">
        <v>6010.95947265625</v>
      </c>
      <c r="O124" s="76"/>
      <c r="P124" s="77"/>
      <c r="Q124" s="77"/>
      <c r="R124" s="81"/>
      <c r="S124" s="81"/>
      <c r="T124" s="81"/>
      <c r="U124" s="81"/>
      <c r="V124" s="51"/>
      <c r="W124" s="51"/>
      <c r="X124" s="51"/>
      <c r="Y124" s="51"/>
      <c r="Z124" s="50"/>
      <c r="AA124" s="72">
        <v>124</v>
      </c>
      <c r="AB124" s="72"/>
      <c r="AC124" s="73"/>
      <c r="AD124" s="97" t="s">
        <v>1265</v>
      </c>
      <c r="AE124" s="79" t="s">
        <v>1472</v>
      </c>
      <c r="AF124" s="79" t="s">
        <v>1560</v>
      </c>
      <c r="AG124" s="79" t="s">
        <v>1560</v>
      </c>
      <c r="AH124" s="2"/>
      <c r="AI124" s="3"/>
      <c r="AJ124" s="3"/>
      <c r="AK124" s="3"/>
      <c r="AL124" s="3"/>
    </row>
    <row r="125" spans="1:38" ht="15">
      <c r="A125" s="65" t="s">
        <v>303</v>
      </c>
      <c r="B125" s="66"/>
      <c r="C125" s="66" t="s">
        <v>65</v>
      </c>
      <c r="D125" s="67"/>
      <c r="E125" s="69"/>
      <c r="F125" s="66" t="str">
        <f>Vertices[[#This Row],[thumbnail_URL_t1]]</f>
        <v>https://library.oapen.org/bitstream/handle/20.500.12657/31104/638531.pdf.jpg</v>
      </c>
      <c r="G125" s="66"/>
      <c r="H125" s="70"/>
      <c r="I125" s="71"/>
      <c r="J125" s="71"/>
      <c r="K125" s="71" t="str">
        <f>Vertices[[#This Row],[title]]</f>
        <v>The Maya Temple-Palace of Santa Rosa Xtampak, Mexico : Documentation and Reconstruction of Form, Construction, and Function</v>
      </c>
      <c r="L125" s="74"/>
      <c r="M125" s="75">
        <v>9680.560546875</v>
      </c>
      <c r="N125" s="75">
        <v>2889.88427734375</v>
      </c>
      <c r="O125" s="76"/>
      <c r="P125" s="77"/>
      <c r="Q125" s="77"/>
      <c r="R125" s="81"/>
      <c r="S125" s="81"/>
      <c r="T125" s="81"/>
      <c r="U125" s="81"/>
      <c r="V125" s="51"/>
      <c r="W125" s="51"/>
      <c r="X125" s="51"/>
      <c r="Y125" s="51"/>
      <c r="Z125" s="50"/>
      <c r="AA125" s="72">
        <v>125</v>
      </c>
      <c r="AB125" s="72"/>
      <c r="AC125" s="73"/>
      <c r="AD125" s="97" t="s">
        <v>1266</v>
      </c>
      <c r="AE125" s="79" t="s">
        <v>1473</v>
      </c>
      <c r="AF125" s="79" t="s">
        <v>1560</v>
      </c>
      <c r="AG125" s="79" t="s">
        <v>1560</v>
      </c>
      <c r="AH125" s="2"/>
      <c r="AI125" s="3"/>
      <c r="AJ125" s="3"/>
      <c r="AK125" s="3"/>
      <c r="AL125" s="3"/>
    </row>
    <row r="126" spans="1:38" ht="15">
      <c r="A126" s="65" t="s">
        <v>304</v>
      </c>
      <c r="B126" s="66"/>
      <c r="C126" s="66" t="s">
        <v>65</v>
      </c>
      <c r="D126" s="67"/>
      <c r="E126" s="69"/>
      <c r="F126" s="66" t="str">
        <f>Vertices[[#This Row],[thumbnail_URL_t1]]</f>
        <v>https://library.oapen.org/bitstream/handle/20.500.12657/31103/638532.pdf.jpg</v>
      </c>
      <c r="G126" s="66"/>
      <c r="H126" s="70"/>
      <c r="I126" s="71"/>
      <c r="J126" s="71"/>
      <c r="K126" s="71" t="str">
        <f>Vertices[[#This Row],[title]]</f>
        <v>The Maya Temple-Palace of Santa Rosa Xtampak, Mexico : Large Size Maps and Plans</v>
      </c>
      <c r="L126" s="74"/>
      <c r="M126" s="75">
        <v>9096.7548828125</v>
      </c>
      <c r="N126" s="75">
        <v>3438.96240234375</v>
      </c>
      <c r="O126" s="76"/>
      <c r="P126" s="77"/>
      <c r="Q126" s="77"/>
      <c r="R126" s="81"/>
      <c r="S126" s="81"/>
      <c r="T126" s="81"/>
      <c r="U126" s="81"/>
      <c r="V126" s="51"/>
      <c r="W126" s="51"/>
      <c r="X126" s="51"/>
      <c r="Y126" s="51"/>
      <c r="Z126" s="50"/>
      <c r="AA126" s="72">
        <v>126</v>
      </c>
      <c r="AB126" s="72"/>
      <c r="AC126" s="73"/>
      <c r="AD126" s="97" t="s">
        <v>1267</v>
      </c>
      <c r="AE126" s="79" t="s">
        <v>1474</v>
      </c>
      <c r="AF126" s="79" t="s">
        <v>1560</v>
      </c>
      <c r="AG126" s="79" t="s">
        <v>1560</v>
      </c>
      <c r="AH126" s="2"/>
      <c r="AI126" s="3"/>
      <c r="AJ126" s="3"/>
      <c r="AK126" s="3"/>
      <c r="AL126" s="3"/>
    </row>
    <row r="127" spans="1:38" ht="15">
      <c r="A127" s="65" t="s">
        <v>305</v>
      </c>
      <c r="B127" s="66"/>
      <c r="C127" s="66" t="s">
        <v>65</v>
      </c>
      <c r="D127" s="67"/>
      <c r="E127" s="69"/>
      <c r="F127" s="66" t="str">
        <f>Vertices[[#This Row],[thumbnail_URL_t1]]</f>
        <v>https://library.oapen.org/bitstream/handle/20.500.12657/32828/604163.pdf.jpg</v>
      </c>
      <c r="G127" s="66"/>
      <c r="H127" s="70"/>
      <c r="I127" s="71"/>
      <c r="J127" s="71"/>
      <c r="K127" s="71" t="str">
        <f>Vertices[[#This Row],[title]]</f>
        <v>Das Heroon von Trysa, 13 B : Ein Denkmal in Lykien zwischen Ost und West: Untersuchungen zu Bildschmuck, Bauform und Grabinhaber</v>
      </c>
      <c r="L127" s="74"/>
      <c r="M127" s="75">
        <v>9075.525390625</v>
      </c>
      <c r="N127" s="75">
        <v>1473.841064453125</v>
      </c>
      <c r="O127" s="76"/>
      <c r="P127" s="77"/>
      <c r="Q127" s="77"/>
      <c r="R127" s="81"/>
      <c r="S127" s="81"/>
      <c r="T127" s="81"/>
      <c r="U127" s="81"/>
      <c r="V127" s="51"/>
      <c r="W127" s="51"/>
      <c r="X127" s="51"/>
      <c r="Y127" s="51"/>
      <c r="Z127" s="50"/>
      <c r="AA127" s="72">
        <v>127</v>
      </c>
      <c r="AB127" s="72"/>
      <c r="AC127" s="73"/>
      <c r="AD127" s="97" t="s">
        <v>1268</v>
      </c>
      <c r="AE127" s="79" t="s">
        <v>1475</v>
      </c>
      <c r="AF127" s="79" t="s">
        <v>1560</v>
      </c>
      <c r="AG127" s="79" t="s">
        <v>1560</v>
      </c>
      <c r="AH127" s="2"/>
      <c r="AI127" s="3"/>
      <c r="AJ127" s="3"/>
      <c r="AK127" s="3"/>
      <c r="AL127" s="3"/>
    </row>
    <row r="128" spans="1:38" ht="15">
      <c r="A128" s="65" t="s">
        <v>306</v>
      </c>
      <c r="B128" s="66"/>
      <c r="C128" s="66" t="s">
        <v>65</v>
      </c>
      <c r="D128" s="67"/>
      <c r="E128" s="69"/>
      <c r="F128" s="66" t="str">
        <f>Vertices[[#This Row],[thumbnail_URL_t1]]</f>
        <v>https://library.oapen.org/bitstream/handle/20.500.12657/32829/604162.pdf.jpg</v>
      </c>
      <c r="G128" s="66"/>
      <c r="H128" s="70"/>
      <c r="I128" s="71"/>
      <c r="J128" s="71"/>
      <c r="K128" s="71" t="str">
        <f>Vertices[[#This Row],[title]]</f>
        <v>Das Heroon von Trysa, 13 A : Ein Denkmal in Lykien zwischen Ost und West: Untersuchungen zu Bildschmuck, Bauform und Grabinhaber</v>
      </c>
      <c r="L128" s="74"/>
      <c r="M128" s="75">
        <v>8799.544921875</v>
      </c>
      <c r="N128" s="75">
        <v>433.482666015625</v>
      </c>
      <c r="O128" s="76"/>
      <c r="P128" s="77"/>
      <c r="Q128" s="77"/>
      <c r="R128" s="81"/>
      <c r="S128" s="81"/>
      <c r="T128" s="81"/>
      <c r="U128" s="81"/>
      <c r="V128" s="51"/>
      <c r="W128" s="51"/>
      <c r="X128" s="51"/>
      <c r="Y128" s="51"/>
      <c r="Z128" s="50"/>
      <c r="AA128" s="72">
        <v>128</v>
      </c>
      <c r="AB128" s="72"/>
      <c r="AC128" s="73"/>
      <c r="AD128" s="97" t="s">
        <v>1269</v>
      </c>
      <c r="AE128" s="79" t="s">
        <v>1476</v>
      </c>
      <c r="AF128" s="79" t="s">
        <v>1560</v>
      </c>
      <c r="AG128" s="79" t="s">
        <v>1560</v>
      </c>
      <c r="AH128" s="2"/>
      <c r="AI128" s="3"/>
      <c r="AJ128" s="3"/>
      <c r="AK128" s="3"/>
      <c r="AL128" s="3"/>
    </row>
    <row r="129" spans="1:38" ht="15">
      <c r="A129" s="65" t="s">
        <v>307</v>
      </c>
      <c r="B129" s="66"/>
      <c r="C129" s="66" t="s">
        <v>65</v>
      </c>
      <c r="D129" s="67"/>
      <c r="E129" s="69"/>
      <c r="F129" s="66" t="str">
        <f>Vertices[[#This Row],[thumbnail_URL_t1]]</f>
        <v>https://library.oapen.org/bitstream/handle/20.500.12657/33703/459331.pdf.jpg</v>
      </c>
      <c r="G129" s="66"/>
      <c r="H129" s="70"/>
      <c r="I129" s="71"/>
      <c r="J129" s="71"/>
      <c r="K129" s="71" t="str">
        <f>Vertices[[#This Row],[title]]</f>
        <v>Fritz Saxl - Eine Biografie : Aby Warburgs Bibliothekar und erster Direktor des Londoner Warburg Institutes</v>
      </c>
      <c r="L129" s="74"/>
      <c r="M129" s="75">
        <v>8459.8759765625</v>
      </c>
      <c r="N129" s="75">
        <v>7831.5869140625</v>
      </c>
      <c r="O129" s="76"/>
      <c r="P129" s="77"/>
      <c r="Q129" s="77"/>
      <c r="R129" s="81"/>
      <c r="S129" s="81"/>
      <c r="T129" s="81"/>
      <c r="U129" s="81"/>
      <c r="V129" s="51"/>
      <c r="W129" s="51"/>
      <c r="X129" s="51"/>
      <c r="Y129" s="51"/>
      <c r="Z129" s="50"/>
      <c r="AA129" s="72">
        <v>129</v>
      </c>
      <c r="AB129" s="72"/>
      <c r="AC129" s="73"/>
      <c r="AD129" s="97" t="s">
        <v>1270</v>
      </c>
      <c r="AE129" s="79" t="s">
        <v>1477</v>
      </c>
      <c r="AF129" s="79" t="s">
        <v>1560</v>
      </c>
      <c r="AG129" s="79" t="s">
        <v>1560</v>
      </c>
      <c r="AH129" s="2"/>
      <c r="AI129" s="3"/>
      <c r="AJ129" s="3"/>
      <c r="AK129" s="3"/>
      <c r="AL129" s="3"/>
    </row>
    <row r="130" spans="1:38" ht="15">
      <c r="A130" s="65" t="s">
        <v>308</v>
      </c>
      <c r="B130" s="66"/>
      <c r="C130" s="66" t="s">
        <v>65</v>
      </c>
      <c r="D130" s="67"/>
      <c r="E130" s="69"/>
      <c r="F130" s="66" t="str">
        <f>Vertices[[#This Row],[thumbnail_URL_t1]]</f>
        <v>https://library.oapen.org/bitstream/handle/20.500.12657/32139/615739.pdf.jpg</v>
      </c>
      <c r="G130" s="66"/>
      <c r="H130" s="70"/>
      <c r="I130" s="71"/>
      <c r="J130" s="71"/>
      <c r="K130" s="71" t="str">
        <f>Vertices[[#This Row],[title]]</f>
        <v>Die Mission des American Board in Syrien im 19. Jahrhundert : Implikationen eines transkulturellen Dialogs</v>
      </c>
      <c r="L130" s="74"/>
      <c r="M130" s="75">
        <v>8255.7646484375</v>
      </c>
      <c r="N130" s="75">
        <v>8325.529296875</v>
      </c>
      <c r="O130" s="76"/>
      <c r="P130" s="77"/>
      <c r="Q130" s="77"/>
      <c r="R130" s="81"/>
      <c r="S130" s="81"/>
      <c r="T130" s="81"/>
      <c r="U130" s="81"/>
      <c r="V130" s="51"/>
      <c r="W130" s="51"/>
      <c r="X130" s="51"/>
      <c r="Y130" s="51"/>
      <c r="Z130" s="50"/>
      <c r="AA130" s="72">
        <v>130</v>
      </c>
      <c r="AB130" s="72"/>
      <c r="AC130" s="73"/>
      <c r="AD130" s="97" t="s">
        <v>1271</v>
      </c>
      <c r="AE130" s="79" t="s">
        <v>1478</v>
      </c>
      <c r="AF130" s="79" t="s">
        <v>1560</v>
      </c>
      <c r="AG130" s="79" t="s">
        <v>1560</v>
      </c>
      <c r="AH130" s="2"/>
      <c r="AI130" s="3"/>
      <c r="AJ130" s="3"/>
      <c r="AK130" s="3"/>
      <c r="AL130" s="3"/>
    </row>
    <row r="131" spans="1:38" ht="15">
      <c r="A131" s="65" t="s">
        <v>310</v>
      </c>
      <c r="B131" s="66"/>
      <c r="C131" s="66" t="s">
        <v>65</v>
      </c>
      <c r="D131" s="67"/>
      <c r="E131" s="69"/>
      <c r="F131" s="66" t="str">
        <f>Vertices[[#This Row],[thumbnail_URL_t1]]</f>
        <v>https://library.oapen.org/bitstream/handle/20.500.12657/31886/623411.pdf.jpg</v>
      </c>
      <c r="G131" s="66"/>
      <c r="H131" s="70"/>
      <c r="I131" s="71"/>
      <c r="J131" s="71"/>
      <c r="K131" s="71" t="str">
        <f>Vertices[[#This Row],[title]]</f>
        <v>Adaptive Reuse : Aspects of Creativity in South Asian Cultural History</v>
      </c>
      <c r="L131" s="74"/>
      <c r="M131" s="75">
        <v>7997.23046875</v>
      </c>
      <c r="N131" s="75">
        <v>8710.7451171875</v>
      </c>
      <c r="O131" s="76"/>
      <c r="P131" s="77"/>
      <c r="Q131" s="77"/>
      <c r="R131" s="81"/>
      <c r="S131" s="81"/>
      <c r="T131" s="81"/>
      <c r="U131" s="81"/>
      <c r="V131" s="51"/>
      <c r="W131" s="51"/>
      <c r="X131" s="51"/>
      <c r="Y131" s="51"/>
      <c r="Z131" s="50"/>
      <c r="AA131" s="72">
        <v>131</v>
      </c>
      <c r="AB131" s="72"/>
      <c r="AC131" s="73"/>
      <c r="AD131" s="97" t="s">
        <v>1272</v>
      </c>
      <c r="AE131" s="79" t="s">
        <v>1479</v>
      </c>
      <c r="AF131" s="79" t="s">
        <v>1560</v>
      </c>
      <c r="AG131" s="79" t="s">
        <v>1560</v>
      </c>
      <c r="AH131" s="2"/>
      <c r="AI131" s="3"/>
      <c r="AJ131" s="3"/>
      <c r="AK131" s="3"/>
      <c r="AL131" s="3"/>
    </row>
    <row r="132" spans="1:38" ht="15">
      <c r="A132" s="65" t="s">
        <v>309</v>
      </c>
      <c r="B132" s="66"/>
      <c r="C132" s="66" t="s">
        <v>65</v>
      </c>
      <c r="D132" s="67"/>
      <c r="E132" s="69"/>
      <c r="F132" s="66" t="str">
        <f>Vertices[[#This Row],[thumbnail_URL_t1]]</f>
        <v>https://library.oapen.org/bitstream/handle/20.500.12657/31845/624639.pdf.jpg</v>
      </c>
      <c r="G132" s="66"/>
      <c r="H132" s="70"/>
      <c r="I132" s="71"/>
      <c r="J132" s="71"/>
      <c r="K132" s="71" t="str">
        <f>Vertices[[#This Row],[title]]</f>
        <v>The Mission of the American Board in Syria : Implications of a transcultural dialogue</v>
      </c>
      <c r="L132" s="74"/>
      <c r="M132" s="75">
        <v>8321.1748046875</v>
      </c>
      <c r="N132" s="75">
        <v>8900.341796875</v>
      </c>
      <c r="O132" s="76"/>
      <c r="P132" s="77"/>
      <c r="Q132" s="77"/>
      <c r="R132" s="81"/>
      <c r="S132" s="81"/>
      <c r="T132" s="81"/>
      <c r="U132" s="81"/>
      <c r="V132" s="51"/>
      <c r="W132" s="51"/>
      <c r="X132" s="51"/>
      <c r="Y132" s="51"/>
      <c r="Z132" s="50"/>
      <c r="AA132" s="72">
        <v>132</v>
      </c>
      <c r="AB132" s="72"/>
      <c r="AC132" s="73"/>
      <c r="AD132" s="97" t="s">
        <v>1273</v>
      </c>
      <c r="AE132" s="79" t="s">
        <v>1480</v>
      </c>
      <c r="AF132" s="79" t="s">
        <v>1560</v>
      </c>
      <c r="AG132" s="79" t="s">
        <v>1560</v>
      </c>
      <c r="AH132" s="2"/>
      <c r="AI132" s="3"/>
      <c r="AJ132" s="3"/>
      <c r="AK132" s="3"/>
      <c r="AL132" s="3"/>
    </row>
    <row r="133" spans="1:38" ht="15">
      <c r="A133" s="65" t="s">
        <v>311</v>
      </c>
      <c r="B133" s="66"/>
      <c r="C133" s="66" t="s">
        <v>65</v>
      </c>
      <c r="D133" s="67"/>
      <c r="E133" s="69"/>
      <c r="F133" s="66" t="str">
        <f>Vertices[[#This Row],[thumbnail_URL_t1]]</f>
        <v>https://library.oapen.org/bitstream/handle/20.500.12657/33110/574657.pdf.jpg</v>
      </c>
      <c r="G133" s="66"/>
      <c r="H133" s="70"/>
      <c r="I133" s="71"/>
      <c r="J133" s="71"/>
      <c r="K133" s="71" t="str">
        <f>Vertices[[#This Row],[title]]</f>
        <v>Geschichte der Venezianischen Malerei, Band 4 : Tizian und sein Umkreis</v>
      </c>
      <c r="L133" s="74"/>
      <c r="M133" s="75">
        <v>3807.7412109375</v>
      </c>
      <c r="N133" s="75">
        <v>8441.2275390625</v>
      </c>
      <c r="O133" s="76"/>
      <c r="P133" s="77"/>
      <c r="Q133" s="77"/>
      <c r="R133" s="81"/>
      <c r="S133" s="81"/>
      <c r="T133" s="81"/>
      <c r="U133" s="81"/>
      <c r="V133" s="51"/>
      <c r="W133" s="51"/>
      <c r="X133" s="51"/>
      <c r="Y133" s="51"/>
      <c r="Z133" s="50"/>
      <c r="AA133" s="72">
        <v>133</v>
      </c>
      <c r="AB133" s="72"/>
      <c r="AC133" s="73"/>
      <c r="AD133" s="97" t="s">
        <v>1274</v>
      </c>
      <c r="AE133" s="79" t="s">
        <v>1481</v>
      </c>
      <c r="AF133" s="79" t="s">
        <v>1560</v>
      </c>
      <c r="AG133" s="79" t="s">
        <v>1560</v>
      </c>
      <c r="AH133" s="2"/>
      <c r="AI133" s="3"/>
      <c r="AJ133" s="3"/>
      <c r="AK133" s="3"/>
      <c r="AL133" s="3"/>
    </row>
    <row r="134" spans="1:38" ht="15">
      <c r="A134" s="65" t="s">
        <v>312</v>
      </c>
      <c r="B134" s="66"/>
      <c r="C134" s="66" t="s">
        <v>65</v>
      </c>
      <c r="D134" s="67"/>
      <c r="E134" s="69"/>
      <c r="F134" s="66" t="str">
        <f>Vertices[[#This Row],[thumbnail_URL_t1]]</f>
        <v>https://library.oapen.org/bitstream/handle/20.500.12657/33891/446788.pdf.jpg</v>
      </c>
      <c r="G134" s="66"/>
      <c r="H134" s="70"/>
      <c r="I134" s="71"/>
      <c r="J134" s="71"/>
      <c r="K134" s="71" t="str">
        <f>Vertices[[#This Row],[title]]</f>
        <v>Geschichte der venezianischen Malerei, Band 3 : Von Giorgione zum frühen Tizian</v>
      </c>
      <c r="L134" s="74"/>
      <c r="M134" s="75">
        <v>3566.279541015625</v>
      </c>
      <c r="N134" s="75">
        <v>8743.8662109375</v>
      </c>
      <c r="O134" s="76"/>
      <c r="P134" s="77"/>
      <c r="Q134" s="77"/>
      <c r="R134" s="81"/>
      <c r="S134" s="81"/>
      <c r="T134" s="81"/>
      <c r="U134" s="81"/>
      <c r="V134" s="51"/>
      <c r="W134" s="51"/>
      <c r="X134" s="51"/>
      <c r="Y134" s="51"/>
      <c r="Z134" s="50"/>
      <c r="AA134" s="72">
        <v>134</v>
      </c>
      <c r="AB134" s="72"/>
      <c r="AC134" s="73"/>
      <c r="AD134" s="97" t="s">
        <v>1275</v>
      </c>
      <c r="AE134" s="79" t="s">
        <v>1482</v>
      </c>
      <c r="AF134" s="79" t="s">
        <v>1560</v>
      </c>
      <c r="AG134" s="79" t="s">
        <v>1560</v>
      </c>
      <c r="AH134" s="2"/>
      <c r="AI134" s="3"/>
      <c r="AJ134" s="3"/>
      <c r="AK134" s="3"/>
      <c r="AL134" s="3"/>
    </row>
    <row r="135" spans="1:38" ht="15">
      <c r="A135" s="65" t="s">
        <v>313</v>
      </c>
      <c r="B135" s="66"/>
      <c r="C135" s="66" t="s">
        <v>65</v>
      </c>
      <c r="D135" s="67"/>
      <c r="E135" s="69"/>
      <c r="F135" s="66" t="str">
        <f>Vertices[[#This Row],[thumbnail_URL_t1]]</f>
        <v>https://library.oapen.org/bitstream/handle/20.500.12657/23408/1006742.pdf.jpg</v>
      </c>
      <c r="G135" s="66"/>
      <c r="H135" s="70"/>
      <c r="I135" s="71"/>
      <c r="J135" s="71"/>
      <c r="K135" s="71" t="str">
        <f>Vertices[[#This Row],[title]]</f>
        <v>Filarete : Der Architekt der Renaissance als Demiurg und Pädagoge</v>
      </c>
      <c r="L135" s="74"/>
      <c r="M135" s="75">
        <v>2746.052978515625</v>
      </c>
      <c r="N135" s="75">
        <v>9050.283203125</v>
      </c>
      <c r="O135" s="76"/>
      <c r="P135" s="77"/>
      <c r="Q135" s="77"/>
      <c r="R135" s="81"/>
      <c r="S135" s="81"/>
      <c r="T135" s="81"/>
      <c r="U135" s="81"/>
      <c r="V135" s="51"/>
      <c r="W135" s="51"/>
      <c r="X135" s="51"/>
      <c r="Y135" s="51"/>
      <c r="Z135" s="50"/>
      <c r="AA135" s="72">
        <v>135</v>
      </c>
      <c r="AB135" s="72"/>
      <c r="AC135" s="73"/>
      <c r="AD135" s="97" t="s">
        <v>1276</v>
      </c>
      <c r="AE135" s="79" t="s">
        <v>1483</v>
      </c>
      <c r="AF135" s="79" t="s">
        <v>1560</v>
      </c>
      <c r="AG135" s="79" t="s">
        <v>1560</v>
      </c>
      <c r="AH135" s="2"/>
      <c r="AI135" s="3"/>
      <c r="AJ135" s="3"/>
      <c r="AK135" s="3"/>
      <c r="AL135" s="3"/>
    </row>
    <row r="136" spans="1:38" ht="15">
      <c r="A136" s="65" t="s">
        <v>314</v>
      </c>
      <c r="B136" s="66"/>
      <c r="C136" s="66" t="s">
        <v>65</v>
      </c>
      <c r="D136" s="67"/>
      <c r="E136" s="69"/>
      <c r="F136" s="66" t="str">
        <f>Vertices[[#This Row],[thumbnail_URL_t1]]</f>
        <v>https://library.oapen.org/bitstream/handle/20.500.12657/34396/437183.pdf.jpg</v>
      </c>
      <c r="G136" s="66"/>
      <c r="H136" s="70"/>
      <c r="I136" s="71"/>
      <c r="J136" s="71"/>
      <c r="K136" s="71" t="str">
        <f>Vertices[[#This Row],[title]]</f>
        <v>Unheil durch Dämonen? : Geschichten und Diskurse über das Wirken der Ginn. Eine sozialanthropologische Spurensuche in Syrien</v>
      </c>
      <c r="L136" s="74"/>
      <c r="M136" s="75">
        <v>7422.45947265625</v>
      </c>
      <c r="N136" s="75">
        <v>6686.0341796875</v>
      </c>
      <c r="O136" s="76"/>
      <c r="P136" s="77"/>
      <c r="Q136" s="77"/>
      <c r="R136" s="81"/>
      <c r="S136" s="81"/>
      <c r="T136" s="81"/>
      <c r="U136" s="81"/>
      <c r="V136" s="51"/>
      <c r="W136" s="51"/>
      <c r="X136" s="51"/>
      <c r="Y136" s="51"/>
      <c r="Z136" s="50"/>
      <c r="AA136" s="72">
        <v>136</v>
      </c>
      <c r="AB136" s="72"/>
      <c r="AC136" s="73"/>
      <c r="AD136" s="97" t="s">
        <v>1277</v>
      </c>
      <c r="AE136" s="79" t="s">
        <v>1484</v>
      </c>
      <c r="AF136" s="79" t="s">
        <v>1560</v>
      </c>
      <c r="AG136" s="79" t="s">
        <v>1560</v>
      </c>
      <c r="AH136" s="2"/>
      <c r="AI136" s="3"/>
      <c r="AJ136" s="3"/>
      <c r="AK136" s="3"/>
      <c r="AL136" s="3"/>
    </row>
    <row r="137" spans="1:38" ht="15">
      <c r="A137" s="65" t="s">
        <v>315</v>
      </c>
      <c r="B137" s="66"/>
      <c r="C137" s="66" t="s">
        <v>65</v>
      </c>
      <c r="D137" s="67"/>
      <c r="E137" s="69"/>
      <c r="F137" s="66" t="str">
        <f>Vertices[[#This Row],[thumbnail_URL_t1]]</f>
        <v>https://oapen.fra1.digitaloceanspaces.com/70c932d5749640daad811c215cd3400e.jpg</v>
      </c>
      <c r="G137" s="66"/>
      <c r="H137" s="70"/>
      <c r="I137" s="71"/>
      <c r="J137" s="71"/>
      <c r="K137" s="71" t="str">
        <f>Vertices[[#This Row],[title]]</f>
        <v>Die Akademien der Wissenschaften in Zentraleuropa im Kalten Krieg : Transformationsprozesse im Spannungsfeld von Abgrenzung und Annäherung</v>
      </c>
      <c r="L137" s="74"/>
      <c r="M137" s="75">
        <v>7731.037109375</v>
      </c>
      <c r="N137" s="75">
        <v>6925.994140625</v>
      </c>
      <c r="O137" s="76"/>
      <c r="P137" s="77"/>
      <c r="Q137" s="77"/>
      <c r="R137" s="81"/>
      <c r="S137" s="81"/>
      <c r="T137" s="81"/>
      <c r="U137" s="81"/>
      <c r="V137" s="51"/>
      <c r="W137" s="51"/>
      <c r="X137" s="51"/>
      <c r="Y137" s="51"/>
      <c r="Z137" s="50"/>
      <c r="AA137" s="72">
        <v>137</v>
      </c>
      <c r="AB137" s="72"/>
      <c r="AC137" s="73"/>
      <c r="AD137" s="97" t="s">
        <v>1240</v>
      </c>
      <c r="AE137" s="79" t="s">
        <v>1485</v>
      </c>
      <c r="AF137" s="79" t="s">
        <v>1560</v>
      </c>
      <c r="AG137" s="79" t="s">
        <v>1560</v>
      </c>
      <c r="AH137" s="2"/>
      <c r="AI137" s="3"/>
      <c r="AJ137" s="3"/>
      <c r="AK137" s="3"/>
      <c r="AL137" s="3"/>
    </row>
    <row r="138" spans="1:38" ht="15">
      <c r="A138" s="65" t="s">
        <v>316</v>
      </c>
      <c r="B138" s="66"/>
      <c r="C138" s="66" t="s">
        <v>65</v>
      </c>
      <c r="D138" s="67"/>
      <c r="E138" s="69"/>
      <c r="F138" s="66" t="str">
        <f>Vertices[[#This Row],[thumbnail_URL_t1]]</f>
        <v>https://library.oapen.org/bitstream/handle/20.500.12657/33288/512254.pdf.jpg</v>
      </c>
      <c r="G138" s="66"/>
      <c r="H138" s="70"/>
      <c r="I138" s="71"/>
      <c r="J138" s="71"/>
      <c r="K138" s="71" t="str">
        <f>Vertices[[#This Row],[title]]</f>
        <v>Gegenstücke : Populäres Wissen im transatlantischen Vergleich (1948-1984)</v>
      </c>
      <c r="L138" s="74"/>
      <c r="M138" s="75">
        <v>7111.8154296875</v>
      </c>
      <c r="N138" s="75">
        <v>6444.4423828125</v>
      </c>
      <c r="O138" s="76"/>
      <c r="P138" s="77"/>
      <c r="Q138" s="77"/>
      <c r="R138" s="81"/>
      <c r="S138" s="81"/>
      <c r="T138" s="81"/>
      <c r="U138" s="81"/>
      <c r="V138" s="51"/>
      <c r="W138" s="51"/>
      <c r="X138" s="51"/>
      <c r="Y138" s="51"/>
      <c r="Z138" s="50"/>
      <c r="AA138" s="72">
        <v>138</v>
      </c>
      <c r="AB138" s="72"/>
      <c r="AC138" s="73"/>
      <c r="AD138" s="97" t="s">
        <v>1278</v>
      </c>
      <c r="AE138" s="79" t="s">
        <v>1486</v>
      </c>
      <c r="AF138" s="79" t="s">
        <v>1560</v>
      </c>
      <c r="AG138" s="79" t="s">
        <v>1560</v>
      </c>
      <c r="AH138" s="2"/>
      <c r="AI138" s="3"/>
      <c r="AJ138" s="3"/>
      <c r="AK138" s="3"/>
      <c r="AL138" s="3"/>
    </row>
    <row r="139" spans="1:38" ht="15">
      <c r="A139" s="65" t="s">
        <v>317</v>
      </c>
      <c r="B139" s="66"/>
      <c r="C139" s="66" t="s">
        <v>65</v>
      </c>
      <c r="D139" s="67"/>
      <c r="E139" s="69"/>
      <c r="F139" s="66" t="str">
        <f>Vertices[[#This Row],[thumbnail_URL_t1]]</f>
        <v>https://library.oapen.org/bitstream/handle/20.500.12657/30939/641014.pdf.jpg</v>
      </c>
      <c r="G139" s="66"/>
      <c r="H139" s="70"/>
      <c r="I139" s="71"/>
      <c r="J139" s="71"/>
      <c r="K139" s="71" t="str">
        <f>Vertices[[#This Row],[title]]</f>
        <v>August Wilhelm Ambros, Musikaufsätze und -rezensionen 1872–1876, Bd. 1: 1872 und 1873</v>
      </c>
      <c r="L139" s="74"/>
      <c r="M139" s="75">
        <v>9680.560546875</v>
      </c>
      <c r="N139" s="75">
        <v>8937.5703125</v>
      </c>
      <c r="O139" s="76"/>
      <c r="P139" s="77"/>
      <c r="Q139" s="77"/>
      <c r="R139" s="81"/>
      <c r="S139" s="81"/>
      <c r="T139" s="81"/>
      <c r="U139" s="81"/>
      <c r="V139" s="51"/>
      <c r="W139" s="51"/>
      <c r="X139" s="51"/>
      <c r="Y139" s="51"/>
      <c r="Z139" s="50"/>
      <c r="AA139" s="72">
        <v>139</v>
      </c>
      <c r="AB139" s="72"/>
      <c r="AC139" s="73"/>
      <c r="AD139" s="97" t="s">
        <v>1279</v>
      </c>
      <c r="AE139" s="79" t="s">
        <v>1487</v>
      </c>
      <c r="AF139" s="79" t="s">
        <v>1560</v>
      </c>
      <c r="AG139" s="79" t="s">
        <v>1560</v>
      </c>
      <c r="AH139" s="2"/>
      <c r="AI139" s="3"/>
      <c r="AJ139" s="3"/>
      <c r="AK139" s="3"/>
      <c r="AL139" s="3"/>
    </row>
    <row r="140" spans="1:38" ht="15">
      <c r="A140" s="65" t="s">
        <v>318</v>
      </c>
      <c r="B140" s="66"/>
      <c r="C140" s="66" t="s">
        <v>65</v>
      </c>
      <c r="D140" s="67"/>
      <c r="E140" s="69"/>
      <c r="F140" s="66" t="str">
        <f>Vertices[[#This Row],[thumbnail_URL_t1]]</f>
        <v>https://library.oapen.org/bitstream/handle/20.500.12657/23504/1006649.pdf.jpg</v>
      </c>
      <c r="G140" s="66"/>
      <c r="H140" s="70"/>
      <c r="I140" s="71"/>
      <c r="J140" s="71"/>
      <c r="K140" s="71" t="str">
        <f>Vertices[[#This Row],[title]]</f>
        <v>Böhmische Juden auf Wanderschaft über Prag nach Wien : Charlotte von Weisls Familiengeschichte</v>
      </c>
      <c r="L140" s="74"/>
      <c r="M140" s="75">
        <v>2750.71240234375</v>
      </c>
      <c r="N140" s="75">
        <v>4949.650390625</v>
      </c>
      <c r="O140" s="76"/>
      <c r="P140" s="77"/>
      <c r="Q140" s="77"/>
      <c r="R140" s="81"/>
      <c r="S140" s="81"/>
      <c r="T140" s="81"/>
      <c r="U140" s="81"/>
      <c r="V140" s="51"/>
      <c r="W140" s="51"/>
      <c r="X140" s="51"/>
      <c r="Y140" s="51"/>
      <c r="Z140" s="50"/>
      <c r="AA140" s="72">
        <v>140</v>
      </c>
      <c r="AB140" s="72"/>
      <c r="AC140" s="73"/>
      <c r="AD140" s="97" t="s">
        <v>1280</v>
      </c>
      <c r="AE140" s="79" t="s">
        <v>1488</v>
      </c>
      <c r="AF140" s="79" t="s">
        <v>1560</v>
      </c>
      <c r="AG140" s="79" t="s">
        <v>1560</v>
      </c>
      <c r="AH140" s="2"/>
      <c r="AI140" s="3"/>
      <c r="AJ140" s="3"/>
      <c r="AK140" s="3"/>
      <c r="AL140" s="3"/>
    </row>
    <row r="141" spans="1:38" ht="15">
      <c r="A141" s="65" t="s">
        <v>320</v>
      </c>
      <c r="B141" s="66"/>
      <c r="C141" s="66" t="s">
        <v>65</v>
      </c>
      <c r="D141" s="67"/>
      <c r="E141" s="69"/>
      <c r="F141" s="66" t="str">
        <f>Vertices[[#This Row],[thumbnail_URL_t1]]</f>
        <v>https://library.oapen.org/bitstream/handle/20.500.12657/33521/461430.pdf.jpg</v>
      </c>
      <c r="G141" s="66"/>
      <c r="H141" s="70"/>
      <c r="I141" s="71"/>
      <c r="J141" s="71"/>
      <c r="K141" s="71" t="str">
        <f>Vertices[[#This Row],[title]]</f>
        <v>Heimatrecht und Staatsbürgerschaft österreichischer Juden : Vom Ende des 18. Jahrhunderts bis in die Gegenwart</v>
      </c>
      <c r="L141" s="74"/>
      <c r="M141" s="75">
        <v>2399.775634765625</v>
      </c>
      <c r="N141" s="75">
        <v>4567.73681640625</v>
      </c>
      <c r="O141" s="76"/>
      <c r="P141" s="77"/>
      <c r="Q141" s="77"/>
      <c r="R141" s="81"/>
      <c r="S141" s="81"/>
      <c r="T141" s="81"/>
      <c r="U141" s="81"/>
      <c r="V141" s="51"/>
      <c r="W141" s="51"/>
      <c r="X141" s="51"/>
      <c r="Y141" s="51"/>
      <c r="Z141" s="50"/>
      <c r="AA141" s="72">
        <v>141</v>
      </c>
      <c r="AB141" s="72"/>
      <c r="AC141" s="73"/>
      <c r="AD141" s="97" t="s">
        <v>1281</v>
      </c>
      <c r="AE141" s="79" t="s">
        <v>1489</v>
      </c>
      <c r="AF141" s="79" t="s">
        <v>1560</v>
      </c>
      <c r="AG141" s="79" t="s">
        <v>1560</v>
      </c>
      <c r="AH141" s="2"/>
      <c r="AI141" s="3"/>
      <c r="AJ141" s="3"/>
      <c r="AK141" s="3"/>
      <c r="AL141" s="3"/>
    </row>
    <row r="142" spans="1:38" ht="15">
      <c r="A142" s="65" t="s">
        <v>319</v>
      </c>
      <c r="B142" s="66"/>
      <c r="C142" s="66" t="s">
        <v>65</v>
      </c>
      <c r="D142" s="67"/>
      <c r="E142" s="69"/>
      <c r="F142" s="66" t="str">
        <f>Vertices[[#This Row],[thumbnail_URL_t1]]</f>
        <v>https://library.oapen.org/bitstream/handle/20.500.12657/33296/507999.pdf.jpg</v>
      </c>
      <c r="G142" s="66"/>
      <c r="H142" s="70"/>
      <c r="I142" s="71"/>
      <c r="J142" s="71"/>
      <c r="K142" s="71" t="str">
        <f>Vertices[[#This Row],[title]]</f>
        <v>Rolf Geyling (1884-1952) : Der Architekt zwischen Kriegen und Kontinenten</v>
      </c>
      <c r="L142" s="74"/>
      <c r="M142" s="75">
        <v>2649.882080078125</v>
      </c>
      <c r="N142" s="75">
        <v>5146.6708984375</v>
      </c>
      <c r="O142" s="76"/>
      <c r="P142" s="77"/>
      <c r="Q142" s="77"/>
      <c r="R142" s="81"/>
      <c r="S142" s="81"/>
      <c r="T142" s="81"/>
      <c r="U142" s="81"/>
      <c r="V142" s="51"/>
      <c r="W142" s="51"/>
      <c r="X142" s="51"/>
      <c r="Y142" s="51"/>
      <c r="Z142" s="50"/>
      <c r="AA142" s="72">
        <v>142</v>
      </c>
      <c r="AB142" s="72"/>
      <c r="AC142" s="73"/>
      <c r="AD142" s="97" t="s">
        <v>1282</v>
      </c>
      <c r="AE142" s="79" t="s">
        <v>1490</v>
      </c>
      <c r="AF142" s="79" t="s">
        <v>1560</v>
      </c>
      <c r="AG142" s="79" t="s">
        <v>1560</v>
      </c>
      <c r="AH142" s="2"/>
      <c r="AI142" s="3"/>
      <c r="AJ142" s="3"/>
      <c r="AK142" s="3"/>
      <c r="AL142" s="3"/>
    </row>
    <row r="143" spans="1:38" ht="15">
      <c r="A143" s="65" t="s">
        <v>321</v>
      </c>
      <c r="B143" s="66"/>
      <c r="C143" s="66" t="s">
        <v>65</v>
      </c>
      <c r="D143" s="67"/>
      <c r="E143" s="69"/>
      <c r="F143" s="66" t="str">
        <f>Vertices[[#This Row],[thumbnail_URL_t1]]</f>
        <v>https://library.oapen.org/bitstream/handle/20.500.12657/33119/574650.pdf.jpg</v>
      </c>
      <c r="G143" s="66"/>
      <c r="H143" s="70"/>
      <c r="I143" s="71"/>
      <c r="J143" s="71"/>
      <c r="K143" s="71" t="str">
        <f>Vertices[[#This Row],[title]]</f>
        <v>Sekundäre Märkte? : Zum Wiener und Salzburger Gebrauchtwarenhandel im 17. und 18. Jahrhundert</v>
      </c>
      <c r="L143" s="74"/>
      <c r="M143" s="75">
        <v>3165.533447265625</v>
      </c>
      <c r="N143" s="75">
        <v>5190.189453125</v>
      </c>
      <c r="O143" s="76"/>
      <c r="P143" s="77"/>
      <c r="Q143" s="77"/>
      <c r="R143" s="81"/>
      <c r="S143" s="81"/>
      <c r="T143" s="81"/>
      <c r="U143" s="81"/>
      <c r="V143" s="51"/>
      <c r="W143" s="51"/>
      <c r="X143" s="51"/>
      <c r="Y143" s="51"/>
      <c r="Z143" s="50"/>
      <c r="AA143" s="72">
        <v>143</v>
      </c>
      <c r="AB143" s="72"/>
      <c r="AC143" s="73"/>
      <c r="AD143" s="97" t="s">
        <v>1283</v>
      </c>
      <c r="AE143" s="79" t="s">
        <v>1491</v>
      </c>
      <c r="AF143" s="79" t="s">
        <v>1560</v>
      </c>
      <c r="AG143" s="79" t="s">
        <v>1560</v>
      </c>
      <c r="AH143" s="2"/>
      <c r="AI143" s="3"/>
      <c r="AJ143" s="3"/>
      <c r="AK143" s="3"/>
      <c r="AL143" s="3"/>
    </row>
    <row r="144" spans="1:38" ht="15">
      <c r="A144" s="65" t="s">
        <v>322</v>
      </c>
      <c r="B144" s="66"/>
      <c r="C144" s="66" t="s">
        <v>65</v>
      </c>
      <c r="D144" s="67"/>
      <c r="E144" s="69"/>
      <c r="F144" s="66" t="str">
        <f>Vertices[[#This Row],[thumbnail_URL_t1]]</f>
        <v>https://library.oapen.org/bitstream/handle/20.500.12657/33067/574827.pdf.jpg</v>
      </c>
      <c r="G144" s="66"/>
      <c r="H144" s="70"/>
      <c r="I144" s="71"/>
      <c r="J144" s="71"/>
      <c r="K144" s="71" t="str">
        <f>Vertices[[#This Row],[title]]</f>
        <v>Das soziale Erbe : Eine soziologische Fallstudie über drei Generationen einer Familie</v>
      </c>
      <c r="L144" s="74"/>
      <c r="M144" s="75">
        <v>2984.44384765625</v>
      </c>
      <c r="N144" s="75">
        <v>5369.7861328125</v>
      </c>
      <c r="O144" s="76"/>
      <c r="P144" s="77"/>
      <c r="Q144" s="77"/>
      <c r="R144" s="81"/>
      <c r="S144" s="81"/>
      <c r="T144" s="81"/>
      <c r="U144" s="81"/>
      <c r="V144" s="51"/>
      <c r="W144" s="51"/>
      <c r="X144" s="51"/>
      <c r="Y144" s="51"/>
      <c r="Z144" s="50"/>
      <c r="AA144" s="72">
        <v>144</v>
      </c>
      <c r="AB144" s="72"/>
      <c r="AC144" s="73"/>
      <c r="AD144" s="97" t="s">
        <v>1284</v>
      </c>
      <c r="AE144" s="79" t="s">
        <v>1492</v>
      </c>
      <c r="AF144" s="79" t="s">
        <v>1560</v>
      </c>
      <c r="AG144" s="79" t="s">
        <v>1560</v>
      </c>
      <c r="AH144" s="2"/>
      <c r="AI144" s="3"/>
      <c r="AJ144" s="3"/>
      <c r="AK144" s="3"/>
      <c r="AL144" s="3"/>
    </row>
    <row r="145" spans="1:38" ht="15">
      <c r="A145" s="65" t="s">
        <v>323</v>
      </c>
      <c r="B145" s="66"/>
      <c r="C145" s="66" t="s">
        <v>65</v>
      </c>
      <c r="D145" s="67"/>
      <c r="E145" s="69"/>
      <c r="F145" s="66" t="str">
        <f>Vertices[[#This Row],[thumbnail_URL_t1]]</f>
        <v>https://library.oapen.org/bitstream/handle/20.500.12657/31373/629710.pdf.jpg</v>
      </c>
      <c r="G145" s="66"/>
      <c r="H145" s="70"/>
      <c r="I145" s="71"/>
      <c r="J145" s="71"/>
      <c r="K145" s="71" t="str">
        <f>Vertices[[#This Row],[title]]</f>
        <v>Die Donau ist die Form : Strom-Diskurse in Texten und Bildern des 19. Jahrhunderts</v>
      </c>
      <c r="L145" s="74"/>
      <c r="M145" s="75">
        <v>2994.63037109375</v>
      </c>
      <c r="N145" s="75">
        <v>5094.44140625</v>
      </c>
      <c r="O145" s="76"/>
      <c r="P145" s="77"/>
      <c r="Q145" s="77"/>
      <c r="R145" s="81"/>
      <c r="S145" s="81"/>
      <c r="T145" s="81"/>
      <c r="U145" s="81"/>
      <c r="V145" s="51"/>
      <c r="W145" s="51"/>
      <c r="X145" s="51"/>
      <c r="Y145" s="51"/>
      <c r="Z145" s="50"/>
      <c r="AA145" s="72">
        <v>145</v>
      </c>
      <c r="AB145" s="72"/>
      <c r="AC145" s="73"/>
      <c r="AD145" s="97" t="s">
        <v>1285</v>
      </c>
      <c r="AE145" s="79" t="s">
        <v>1493</v>
      </c>
      <c r="AF145" s="79" t="s">
        <v>1560</v>
      </c>
      <c r="AG145" s="79" t="s">
        <v>1560</v>
      </c>
      <c r="AH145" s="2"/>
      <c r="AI145" s="3"/>
      <c r="AJ145" s="3"/>
      <c r="AK145" s="3"/>
      <c r="AL145" s="3"/>
    </row>
    <row r="146" spans="1:38" ht="15">
      <c r="A146" s="65" t="s">
        <v>324</v>
      </c>
      <c r="B146" s="66"/>
      <c r="C146" s="66" t="s">
        <v>65</v>
      </c>
      <c r="D146" s="67"/>
      <c r="E146" s="69"/>
      <c r="F146" s="66" t="str">
        <f>Vertices[[#This Row],[thumbnail_URL_t1]]</f>
        <v>https://library.oapen.org/bitstream/handle/20.500.12657/34391/437188.pdf.jpg</v>
      </c>
      <c r="G146" s="66"/>
      <c r="H146" s="70"/>
      <c r="I146" s="71"/>
      <c r="J146" s="71"/>
      <c r="K146" s="71" t="str">
        <f>Vertices[[#This Row],[title]]</f>
        <v>Die vielsprachige Seele Kakaniens : Übersetzen und Dolmetschen in der Habsburgermonarchie 1848 bis 1918</v>
      </c>
      <c r="L146" s="74"/>
      <c r="M146" s="75">
        <v>2626.85595703125</v>
      </c>
      <c r="N146" s="75">
        <v>2955.950439453125</v>
      </c>
      <c r="O146" s="76"/>
      <c r="P146" s="77"/>
      <c r="Q146" s="77"/>
      <c r="R146" s="81"/>
      <c r="S146" s="81"/>
      <c r="T146" s="81"/>
      <c r="U146" s="81"/>
      <c r="V146" s="51"/>
      <c r="W146" s="51"/>
      <c r="X146" s="51"/>
      <c r="Y146" s="51"/>
      <c r="Z146" s="50"/>
      <c r="AA146" s="72">
        <v>146</v>
      </c>
      <c r="AB146" s="72"/>
      <c r="AC146" s="73"/>
      <c r="AD146" s="97" t="s">
        <v>1286</v>
      </c>
      <c r="AE146" s="79" t="s">
        <v>1494</v>
      </c>
      <c r="AF146" s="79" t="s">
        <v>1560</v>
      </c>
      <c r="AG146" s="79" t="s">
        <v>1560</v>
      </c>
      <c r="AH146" s="2"/>
      <c r="AI146" s="3"/>
      <c r="AJ146" s="3"/>
      <c r="AK146" s="3"/>
      <c r="AL146" s="3"/>
    </row>
    <row r="147" spans="1:38" ht="15">
      <c r="A147" s="65" t="s">
        <v>325</v>
      </c>
      <c r="B147" s="66"/>
      <c r="C147" s="66" t="s">
        <v>65</v>
      </c>
      <c r="D147" s="67"/>
      <c r="E147" s="69"/>
      <c r="F147" s="66" t="str">
        <f>Vertices[[#This Row],[thumbnail_URL_t1]]</f>
        <v>https://library.oapen.org/bitstream/handle/20.500.12657/33848/453608.pdf.jpg</v>
      </c>
      <c r="G147" s="66"/>
      <c r="H147" s="70"/>
      <c r="I147" s="71"/>
      <c r="J147" s="71"/>
      <c r="K147" s="71" t="str">
        <f>Vertices[[#This Row],[title]]</f>
        <v>Josephinische Mandarine : Bürokratie und Beamte in Österreich 1848 -1914</v>
      </c>
      <c r="L147" s="74"/>
      <c r="M147" s="75">
        <v>2485.79150390625</v>
      </c>
      <c r="N147" s="75">
        <v>3419.720458984375</v>
      </c>
      <c r="O147" s="76"/>
      <c r="P147" s="77"/>
      <c r="Q147" s="77"/>
      <c r="R147" s="81"/>
      <c r="S147" s="81"/>
      <c r="T147" s="81"/>
      <c r="U147" s="81"/>
      <c r="V147" s="51"/>
      <c r="W147" s="51"/>
      <c r="X147" s="51"/>
      <c r="Y147" s="51"/>
      <c r="Z147" s="50"/>
      <c r="AA147" s="72">
        <v>147</v>
      </c>
      <c r="AB147" s="72"/>
      <c r="AC147" s="73"/>
      <c r="AD147" s="97" t="s">
        <v>1287</v>
      </c>
      <c r="AE147" s="79" t="s">
        <v>1495</v>
      </c>
      <c r="AF147" s="79" t="s">
        <v>1560</v>
      </c>
      <c r="AG147" s="79" t="s">
        <v>1560</v>
      </c>
      <c r="AH147" s="2"/>
      <c r="AI147" s="3"/>
      <c r="AJ147" s="3"/>
      <c r="AK147" s="3"/>
      <c r="AL147" s="3"/>
    </row>
    <row r="148" spans="1:38" ht="15">
      <c r="A148" s="65" t="s">
        <v>328</v>
      </c>
      <c r="B148" s="66"/>
      <c r="C148" s="66" t="s">
        <v>65</v>
      </c>
      <c r="D148" s="67"/>
      <c r="E148" s="69"/>
      <c r="F148" s="66" t="str">
        <f>Vertices[[#This Row],[thumbnail_URL_t1]]</f>
        <v>https://library.oapen.org/bitstream/handle/20.500.12657/33278/513160.pdf.jpg</v>
      </c>
      <c r="G148" s="66"/>
      <c r="H148" s="70"/>
      <c r="I148" s="71"/>
      <c r="J148" s="71"/>
      <c r="K148" s="71" t="str">
        <f>Vertices[[#This Row],[title]]</f>
        <v>Der österreichische Neoabsolutismus als Verfassungs- und Verwaltugsproblem : Diskussionen über einen strittigen Epochenbegriff</v>
      </c>
      <c r="L148" s="74"/>
      <c r="M148" s="75">
        <v>2841.318115234375</v>
      </c>
      <c r="N148" s="75">
        <v>3852.287841796875</v>
      </c>
      <c r="O148" s="76"/>
      <c r="P148" s="77"/>
      <c r="Q148" s="77"/>
      <c r="R148" s="81"/>
      <c r="S148" s="81"/>
      <c r="T148" s="81"/>
      <c r="U148" s="81"/>
      <c r="V148" s="51"/>
      <c r="W148" s="51"/>
      <c r="X148" s="51"/>
      <c r="Y148" s="51"/>
      <c r="Z148" s="50"/>
      <c r="AA148" s="72">
        <v>148</v>
      </c>
      <c r="AB148" s="72"/>
      <c r="AC148" s="73"/>
      <c r="AD148" s="97" t="s">
        <v>1288</v>
      </c>
      <c r="AE148" s="79" t="s">
        <v>1496</v>
      </c>
      <c r="AF148" s="79" t="s">
        <v>1560</v>
      </c>
      <c r="AG148" s="79" t="s">
        <v>1560</v>
      </c>
      <c r="AH148" s="2"/>
      <c r="AI148" s="3"/>
      <c r="AJ148" s="3"/>
      <c r="AK148" s="3"/>
      <c r="AL148" s="3"/>
    </row>
    <row r="149" spans="1:38" ht="15">
      <c r="A149" s="65" t="s">
        <v>327</v>
      </c>
      <c r="B149" s="66"/>
      <c r="C149" s="66" t="s">
        <v>65</v>
      </c>
      <c r="D149" s="67"/>
      <c r="E149" s="69"/>
      <c r="F149" s="66" t="str">
        <f>Vertices[[#This Row],[thumbnail_URL_t1]]</f>
        <v>https://library.oapen.org/bitstream/handle/20.500.12657/30597/645109.pdf.jpg</v>
      </c>
      <c r="G149" s="66"/>
      <c r="H149" s="70"/>
      <c r="I149" s="71"/>
      <c r="J149" s="71"/>
      <c r="K149" s="71" t="str">
        <f>Vertices[[#This Row],[title]]</f>
        <v>Graz 1914 : Der Volkskrieg auf der Straße</v>
      </c>
      <c r="L149" s="74"/>
      <c r="M149" s="75">
        <v>2305.70849609375</v>
      </c>
      <c r="N149" s="75">
        <v>2656.74365234375</v>
      </c>
      <c r="O149" s="76"/>
      <c r="P149" s="77"/>
      <c r="Q149" s="77"/>
      <c r="R149" s="81"/>
      <c r="S149" s="81"/>
      <c r="T149" s="81"/>
      <c r="U149" s="81"/>
      <c r="V149" s="51"/>
      <c r="W149" s="51"/>
      <c r="X149" s="51"/>
      <c r="Y149" s="51"/>
      <c r="Z149" s="50"/>
      <c r="AA149" s="72">
        <v>149</v>
      </c>
      <c r="AB149" s="72"/>
      <c r="AC149" s="73"/>
      <c r="AD149" s="97" t="s">
        <v>1289</v>
      </c>
      <c r="AE149" s="79" t="s">
        <v>1497</v>
      </c>
      <c r="AF149" s="79" t="s">
        <v>1560</v>
      </c>
      <c r="AG149" s="79" t="s">
        <v>1560</v>
      </c>
      <c r="AH149" s="2"/>
      <c r="AI149" s="3"/>
      <c r="AJ149" s="3"/>
      <c r="AK149" s="3"/>
      <c r="AL149" s="3"/>
    </row>
    <row r="150" spans="1:38" ht="15">
      <c r="A150" s="65" t="s">
        <v>326</v>
      </c>
      <c r="B150" s="66"/>
      <c r="C150" s="66" t="s">
        <v>65</v>
      </c>
      <c r="D150" s="67"/>
      <c r="E150" s="69"/>
      <c r="F150" s="66" t="str">
        <f>Vertices[[#This Row],[thumbnail_URL_t1]]</f>
        <v>https://library.oapen.org/bitstream/handle/20.500.12657/33095/574670.pdf.jpg</v>
      </c>
      <c r="G150" s="66"/>
      <c r="H150" s="70"/>
      <c r="I150" s="71"/>
      <c r="J150" s="71"/>
      <c r="K150" s="71" t="str">
        <f>Vertices[[#This Row],[title]]</f>
        <v>The Habsburg Monarchy’s Many-Languaged Soul : Translating and interpreting, 1848-1918</v>
      </c>
      <c r="L150" s="74"/>
      <c r="M150" s="75">
        <v>2770.302490234375</v>
      </c>
      <c r="N150" s="75">
        <v>2938.744873046875</v>
      </c>
      <c r="O150" s="76"/>
      <c r="P150" s="77"/>
      <c r="Q150" s="77"/>
      <c r="R150" s="81"/>
      <c r="S150" s="81"/>
      <c r="T150" s="81"/>
      <c r="U150" s="81"/>
      <c r="V150" s="51"/>
      <c r="W150" s="51"/>
      <c r="X150" s="51"/>
      <c r="Y150" s="51"/>
      <c r="Z150" s="50"/>
      <c r="AA150" s="72">
        <v>150</v>
      </c>
      <c r="AB150" s="72"/>
      <c r="AC150" s="73"/>
      <c r="AD150" s="97" t="s">
        <v>1290</v>
      </c>
      <c r="AE150" s="79" t="s">
        <v>1498</v>
      </c>
      <c r="AF150" s="79" t="s">
        <v>1560</v>
      </c>
      <c r="AG150" s="79" t="s">
        <v>1560</v>
      </c>
      <c r="AH150" s="2"/>
      <c r="AI150" s="3"/>
      <c r="AJ150" s="3"/>
      <c r="AK150" s="3"/>
      <c r="AL150" s="3"/>
    </row>
    <row r="151" spans="1:38" ht="15">
      <c r="A151" s="65" t="s">
        <v>329</v>
      </c>
      <c r="B151" s="66"/>
      <c r="C151" s="66" t="s">
        <v>65</v>
      </c>
      <c r="D151" s="67"/>
      <c r="E151" s="69"/>
      <c r="F151" s="66" t="str">
        <f>Vertices[[#This Row],[thumbnail_URL_t1]]</f>
        <v>https://library.oapen.org/bitstream/handle/20.500.12657/33281/512622.pdf.jpg</v>
      </c>
      <c r="G151" s="66"/>
      <c r="H151" s="70"/>
      <c r="I151" s="71"/>
      <c r="J151" s="71"/>
      <c r="K151" s="71" t="str">
        <f>Vertices[[#This Row],[title]]</f>
        <v>Graz, Originalsammlung des Instituts für Archäologie der Karl-Franzens-Universität</v>
      </c>
      <c r="L151" s="74"/>
      <c r="M151" s="75">
        <v>3430.896728515625</v>
      </c>
      <c r="N151" s="75">
        <v>2003.160400390625</v>
      </c>
      <c r="O151" s="76"/>
      <c r="P151" s="77"/>
      <c r="Q151" s="77"/>
      <c r="R151" s="81"/>
      <c r="S151" s="81"/>
      <c r="T151" s="81"/>
      <c r="U151" s="81"/>
      <c r="V151" s="51"/>
      <c r="W151" s="51"/>
      <c r="X151" s="51"/>
      <c r="Y151" s="51"/>
      <c r="Z151" s="50"/>
      <c r="AA151" s="72">
        <v>151</v>
      </c>
      <c r="AB151" s="72"/>
      <c r="AC151" s="73"/>
      <c r="AD151" s="97" t="s">
        <v>1291</v>
      </c>
      <c r="AE151" s="79" t="s">
        <v>1499</v>
      </c>
      <c r="AF151" s="79" t="s">
        <v>1560</v>
      </c>
      <c r="AG151" s="79" t="s">
        <v>1560</v>
      </c>
      <c r="AH151" s="2"/>
      <c r="AI151" s="3"/>
      <c r="AJ151" s="3"/>
      <c r="AK151" s="3"/>
      <c r="AL151" s="3"/>
    </row>
    <row r="152" spans="1:38" ht="15">
      <c r="A152" s="65" t="s">
        <v>331</v>
      </c>
      <c r="B152" s="66"/>
      <c r="C152" s="66" t="s">
        <v>65</v>
      </c>
      <c r="D152" s="67"/>
      <c r="E152" s="69"/>
      <c r="F152" s="66" t="str">
        <f>Vertices[[#This Row],[thumbnail_URL_t1]]</f>
        <v>https://library.oapen.org/bitstream/handle/20.500.12657/31673/626330.pdf.jpg</v>
      </c>
      <c r="G152" s="66"/>
      <c r="H152" s="70"/>
      <c r="I152" s="71"/>
      <c r="J152" s="71"/>
      <c r="K152" s="71" t="str">
        <f>Vertices[[#This Row],[title]]</f>
        <v>Die Thun-Hohenstein’sche Universitätsreformen 1849–1860 : Konzeption – Umsetzung – Nachwirkungen</v>
      </c>
      <c r="L152" s="74"/>
      <c r="M152" s="75">
        <v>3146.75048828125</v>
      </c>
      <c r="N152" s="75">
        <v>2976.308349609375</v>
      </c>
      <c r="O152" s="76"/>
      <c r="P152" s="77"/>
      <c r="Q152" s="77"/>
      <c r="R152" s="81"/>
      <c r="S152" s="81"/>
      <c r="T152" s="81"/>
      <c r="U152" s="81"/>
      <c r="V152" s="51"/>
      <c r="W152" s="51"/>
      <c r="X152" s="51"/>
      <c r="Y152" s="51"/>
      <c r="Z152" s="50"/>
      <c r="AA152" s="72">
        <v>152</v>
      </c>
      <c r="AB152" s="72"/>
      <c r="AC152" s="73"/>
      <c r="AD152" s="97" t="s">
        <v>1292</v>
      </c>
      <c r="AE152" s="79" t="s">
        <v>1500</v>
      </c>
      <c r="AF152" s="79" t="s">
        <v>1560</v>
      </c>
      <c r="AG152" s="79" t="s">
        <v>1560</v>
      </c>
      <c r="AH152" s="2"/>
      <c r="AI152" s="3"/>
      <c r="AJ152" s="3"/>
      <c r="AK152" s="3"/>
      <c r="AL152" s="3"/>
    </row>
    <row r="153" spans="1:38" ht="15">
      <c r="A153" s="65" t="s">
        <v>330</v>
      </c>
      <c r="B153" s="66"/>
      <c r="C153" s="66" t="s">
        <v>65</v>
      </c>
      <c r="D153" s="67"/>
      <c r="E153" s="69"/>
      <c r="F153" s="66" t="str">
        <f>Vertices[[#This Row],[thumbnail_URL_t1]]</f>
        <v>https://library.oapen.org/bitstream/handle/20.500.12657/31171/637049.pdf.jpg</v>
      </c>
      <c r="G153" s="66"/>
      <c r="H153" s="70"/>
      <c r="I153" s="71"/>
      <c r="J153" s="71"/>
      <c r="K153" s="71" t="str">
        <f>Vertices[[#This Row],[title]]</f>
        <v>The Thun-Hohenstein University Reforms 1849–1860 : Conception – Implementation – Aftermath</v>
      </c>
      <c r="L153" s="74"/>
      <c r="M153" s="75">
        <v>3552.40234375</v>
      </c>
      <c r="N153" s="75">
        <v>2963.970703125</v>
      </c>
      <c r="O153" s="76"/>
      <c r="P153" s="77"/>
      <c r="Q153" s="77"/>
      <c r="R153" s="81"/>
      <c r="S153" s="81"/>
      <c r="T153" s="81"/>
      <c r="U153" s="81"/>
      <c r="V153" s="51"/>
      <c r="W153" s="51"/>
      <c r="X153" s="51"/>
      <c r="Y153" s="51"/>
      <c r="Z153" s="50"/>
      <c r="AA153" s="72">
        <v>153</v>
      </c>
      <c r="AB153" s="72"/>
      <c r="AC153" s="73"/>
      <c r="AD153" s="97" t="s">
        <v>1293</v>
      </c>
      <c r="AE153" s="79" t="s">
        <v>1501</v>
      </c>
      <c r="AF153" s="79" t="s">
        <v>1560</v>
      </c>
      <c r="AG153" s="79" t="s">
        <v>1560</v>
      </c>
      <c r="AH153" s="2"/>
      <c r="AI153" s="3"/>
      <c r="AJ153" s="3"/>
      <c r="AK153" s="3"/>
      <c r="AL153" s="3"/>
    </row>
    <row r="154" spans="1:38" ht="15">
      <c r="A154" s="65" t="s">
        <v>332</v>
      </c>
      <c r="B154" s="66"/>
      <c r="C154" s="66" t="s">
        <v>65</v>
      </c>
      <c r="D154" s="67"/>
      <c r="E154" s="69"/>
      <c r="F154" s="66" t="str">
        <f>Vertices[[#This Row],[thumbnail_URL_t1]]</f>
        <v>https://library.oapen.org/bitstream/handle/20.500.12657/33498/465030.pdf.jpg</v>
      </c>
      <c r="G154" s="66"/>
      <c r="H154" s="70"/>
      <c r="I154" s="71"/>
      <c r="J154" s="71"/>
      <c r="K154" s="71" t="str">
        <f>Vertices[[#This Row],[title]]</f>
        <v>Tell Abu al-Kharaz in the Jordan Valley : Volume III: The Iron Age</v>
      </c>
      <c r="L154" s="74"/>
      <c r="M154" s="75">
        <v>5509.00341796875</v>
      </c>
      <c r="N154" s="75">
        <v>1719.481201171875</v>
      </c>
      <c r="O154" s="76"/>
      <c r="P154" s="77"/>
      <c r="Q154" s="77"/>
      <c r="R154" s="81"/>
      <c r="S154" s="81"/>
      <c r="T154" s="81"/>
      <c r="U154" s="81"/>
      <c r="V154" s="51"/>
      <c r="W154" s="51"/>
      <c r="X154" s="51"/>
      <c r="Y154" s="51"/>
      <c r="Z154" s="50"/>
      <c r="AA154" s="72">
        <v>154</v>
      </c>
      <c r="AB154" s="72"/>
      <c r="AC154" s="73"/>
      <c r="AD154" s="97" t="s">
        <v>1294</v>
      </c>
      <c r="AE154" s="79" t="s">
        <v>1502</v>
      </c>
      <c r="AF154" s="79" t="s">
        <v>1560</v>
      </c>
      <c r="AG154" s="79" t="s">
        <v>1560</v>
      </c>
      <c r="AH154" s="2"/>
      <c r="AI154" s="3"/>
      <c r="AJ154" s="3"/>
      <c r="AK154" s="3"/>
      <c r="AL154" s="3"/>
    </row>
    <row r="155" spans="1:38" ht="15">
      <c r="A155" s="65" t="s">
        <v>333</v>
      </c>
      <c r="B155" s="66"/>
      <c r="C155" s="66" t="s">
        <v>65</v>
      </c>
      <c r="D155" s="67"/>
      <c r="E155" s="69"/>
      <c r="F155" s="66" t="str">
        <f>Vertices[[#This Row],[thumbnail_URL_t1]]</f>
        <v>https://library.oapen.org/bitstream/handle/20.500.12657/32825/604250.pdf.jpg</v>
      </c>
      <c r="G155" s="66"/>
      <c r="H155" s="70"/>
      <c r="I155" s="71"/>
      <c r="J155" s="71"/>
      <c r="K155" s="71" t="str">
        <f>Vertices[[#This Row],[title]]</f>
        <v>The Art of Prehistoric Textile Making : The development of craft traditions and clothing in Central Europe</v>
      </c>
      <c r="L155" s="74"/>
      <c r="M155" s="75">
        <v>6220.1845703125</v>
      </c>
      <c r="N155" s="75">
        <v>2571.9970703125</v>
      </c>
      <c r="O155" s="76"/>
      <c r="P155" s="77"/>
      <c r="Q155" s="77"/>
      <c r="R155" s="81"/>
      <c r="S155" s="81"/>
      <c r="T155" s="81"/>
      <c r="U155" s="81"/>
      <c r="V155" s="51"/>
      <c r="W155" s="51"/>
      <c r="X155" s="51"/>
      <c r="Y155" s="51"/>
      <c r="Z155" s="50"/>
      <c r="AA155" s="72">
        <v>155</v>
      </c>
      <c r="AB155" s="72"/>
      <c r="AC155" s="73"/>
      <c r="AD155" s="97" t="s">
        <v>1295</v>
      </c>
      <c r="AE155" s="79" t="s">
        <v>1503</v>
      </c>
      <c r="AF155" s="79" t="s">
        <v>1560</v>
      </c>
      <c r="AG155" s="79" t="s">
        <v>1560</v>
      </c>
      <c r="AH155" s="2"/>
      <c r="AI155" s="3"/>
      <c r="AJ155" s="3"/>
      <c r="AK155" s="3"/>
      <c r="AL155" s="3"/>
    </row>
    <row r="156" spans="1:38" ht="15">
      <c r="A156" s="65" t="s">
        <v>334</v>
      </c>
      <c r="B156" s="66"/>
      <c r="C156" s="66" t="s">
        <v>65</v>
      </c>
      <c r="D156" s="67"/>
      <c r="E156" s="69"/>
      <c r="F156" s="66" t="str">
        <f>Vertices[[#This Row],[thumbnail_URL_t1]]</f>
        <v>https://library.oapen.org/bitstream/handle/20.500.12657/29409/1000532.pdf.jpg</v>
      </c>
      <c r="G156" s="66"/>
      <c r="H156" s="70"/>
      <c r="I156" s="71"/>
      <c r="J156" s="71"/>
      <c r="K156" s="71" t="str">
        <f>Vertices[[#This Row],[title]]</f>
        <v>Prähistorische Textilkunst in Mitteleuropa : Geschichte des Handwerkes und Kleidung vor den Römern</v>
      </c>
      <c r="L156" s="74"/>
      <c r="M156" s="75">
        <v>5983.1240234375</v>
      </c>
      <c r="N156" s="75">
        <v>2287.82470703125</v>
      </c>
      <c r="O156" s="76"/>
      <c r="P156" s="77"/>
      <c r="Q156" s="77"/>
      <c r="R156" s="81"/>
      <c r="S156" s="81"/>
      <c r="T156" s="81"/>
      <c r="U156" s="81"/>
      <c r="V156" s="51"/>
      <c r="W156" s="51"/>
      <c r="X156" s="51"/>
      <c r="Y156" s="51"/>
      <c r="Z156" s="50"/>
      <c r="AA156" s="72">
        <v>156</v>
      </c>
      <c r="AB156" s="72"/>
      <c r="AC156" s="73"/>
      <c r="AD156" s="97" t="s">
        <v>1296</v>
      </c>
      <c r="AE156" s="79" t="s">
        <v>1504</v>
      </c>
      <c r="AF156" s="79" t="s">
        <v>1560</v>
      </c>
      <c r="AG156" s="79" t="s">
        <v>1560</v>
      </c>
      <c r="AH156" s="2"/>
      <c r="AI156" s="3"/>
      <c r="AJ156" s="3"/>
      <c r="AK156" s="3"/>
      <c r="AL156" s="3"/>
    </row>
    <row r="157" spans="1:38" ht="15">
      <c r="A157" s="65" t="s">
        <v>335</v>
      </c>
      <c r="B157" s="66"/>
      <c r="C157" s="66" t="s">
        <v>65</v>
      </c>
      <c r="D157" s="67"/>
      <c r="E157" s="69"/>
      <c r="F157" s="66" t="str">
        <f>Vertices[[#This Row],[thumbnail_URL_t1]]</f>
        <v>https://library.oapen.org/bitstream/handle/20.500.12657/29399/1000557.pdf.jpg</v>
      </c>
      <c r="G157" s="66"/>
      <c r="H157" s="70"/>
      <c r="I157" s="71"/>
      <c r="J157" s="71"/>
      <c r="K157" s="71" t="str">
        <f>Vertices[[#This Row],[title]]</f>
        <v>Der Verein der Schriftstellerinnen und Künstlerinnen in Wien</v>
      </c>
      <c r="L157" s="74"/>
      <c r="M157" s="75">
        <v>2582.6650390625</v>
      </c>
      <c r="N157" s="75">
        <v>5333.6865234375</v>
      </c>
      <c r="O157" s="76"/>
      <c r="P157" s="77"/>
      <c r="Q157" s="77"/>
      <c r="R157" s="81"/>
      <c r="S157" s="81"/>
      <c r="T157" s="81"/>
      <c r="U157" s="81"/>
      <c r="V157" s="51"/>
      <c r="W157" s="51"/>
      <c r="X157" s="51"/>
      <c r="Y157" s="51"/>
      <c r="Z157" s="50"/>
      <c r="AA157" s="72">
        <v>157</v>
      </c>
      <c r="AB157" s="72"/>
      <c r="AC157" s="73"/>
      <c r="AD157" s="97" t="s">
        <v>1297</v>
      </c>
      <c r="AE157" s="79" t="s">
        <v>1505</v>
      </c>
      <c r="AF157" s="79" t="s">
        <v>1560</v>
      </c>
      <c r="AG157" s="79" t="s">
        <v>1560</v>
      </c>
      <c r="AH157" s="2"/>
      <c r="AI157" s="3"/>
      <c r="AJ157" s="3"/>
      <c r="AK157" s="3"/>
      <c r="AL157" s="3"/>
    </row>
    <row r="158" spans="1:38" ht="15">
      <c r="A158" s="65" t="s">
        <v>336</v>
      </c>
      <c r="B158" s="66"/>
      <c r="C158" s="66" t="s">
        <v>65</v>
      </c>
      <c r="D158" s="67"/>
      <c r="E158" s="69"/>
      <c r="F158" s="66" t="str">
        <f>Vertices[[#This Row],[thumbnail_URL_t1]]</f>
        <v>https://library.oapen.org/bitstream/handle/20.500.12657/34374/437205.pdf.jpg</v>
      </c>
      <c r="G158" s="66"/>
      <c r="H158" s="70"/>
      <c r="I158" s="71"/>
      <c r="J158" s="71"/>
      <c r="K158" s="71" t="str">
        <f>Vertices[[#This Row],[title]]</f>
        <v>Balkan und Naher Osten : Einführung in eine gemeinsame Geschichte</v>
      </c>
      <c r="L158" s="74"/>
      <c r="M158" s="75">
        <v>3233.58544921875</v>
      </c>
      <c r="N158" s="75">
        <v>4680.45361328125</v>
      </c>
      <c r="O158" s="76"/>
      <c r="P158" s="77"/>
      <c r="Q158" s="77"/>
      <c r="R158" s="81"/>
      <c r="S158" s="81"/>
      <c r="T158" s="81"/>
      <c r="U158" s="81"/>
      <c r="V158" s="51"/>
      <c r="W158" s="51"/>
      <c r="X158" s="51"/>
      <c r="Y158" s="51"/>
      <c r="Z158" s="50"/>
      <c r="AA158" s="72">
        <v>158</v>
      </c>
      <c r="AB158" s="72"/>
      <c r="AC158" s="73"/>
      <c r="AD158" s="97" t="s">
        <v>1298</v>
      </c>
      <c r="AE158" s="79" t="s">
        <v>1506</v>
      </c>
      <c r="AF158" s="79" t="s">
        <v>1560</v>
      </c>
      <c r="AG158" s="79" t="s">
        <v>1560</v>
      </c>
      <c r="AH158" s="2"/>
      <c r="AI158" s="3"/>
      <c r="AJ158" s="3"/>
      <c r="AK158" s="3"/>
      <c r="AL158" s="3"/>
    </row>
    <row r="159" spans="1:38" ht="15">
      <c r="A159" s="65" t="s">
        <v>338</v>
      </c>
      <c r="B159" s="66"/>
      <c r="C159" s="66" t="s">
        <v>65</v>
      </c>
      <c r="D159" s="67"/>
      <c r="E159" s="69"/>
      <c r="F159" s="66" t="str">
        <f>Vertices[[#This Row],[thumbnail_URL_t1]]</f>
        <v>https://library.oapen.org/bitstream/handle/20.500.12657/32394/611245.pdf.jpg</v>
      </c>
      <c r="G159" s="66"/>
      <c r="H159" s="70"/>
      <c r="I159" s="71"/>
      <c r="J159" s="71"/>
      <c r="K159" s="71" t="str">
        <f>Vertices[[#This Row],[title]]</f>
        <v>Fachspezifische und fachübergreifende Argumentation am Beispiel von Schöpfung und Evolution : Theoretische Grundlagen – Empirische Analysen – Jugendtheologische Konsequenzen</v>
      </c>
      <c r="L159" s="74"/>
      <c r="M159" s="75">
        <v>3750.08349609375</v>
      </c>
      <c r="N159" s="75">
        <v>4114.01708984375</v>
      </c>
      <c r="O159" s="76"/>
      <c r="P159" s="77"/>
      <c r="Q159" s="77"/>
      <c r="R159" s="81"/>
      <c r="S159" s="81"/>
      <c r="T159" s="81"/>
      <c r="U159" s="81"/>
      <c r="V159" s="51"/>
      <c r="W159" s="51"/>
      <c r="X159" s="51"/>
      <c r="Y159" s="51"/>
      <c r="Z159" s="50"/>
      <c r="AA159" s="72">
        <v>159</v>
      </c>
      <c r="AB159" s="72"/>
      <c r="AC159" s="73"/>
      <c r="AD159" s="97" t="s">
        <v>1299</v>
      </c>
      <c r="AE159" s="79" t="s">
        <v>1507</v>
      </c>
      <c r="AF159" s="79" t="s">
        <v>1560</v>
      </c>
      <c r="AG159" s="79" t="s">
        <v>1560</v>
      </c>
      <c r="AH159" s="2"/>
      <c r="AI159" s="3"/>
      <c r="AJ159" s="3"/>
      <c r="AK159" s="3"/>
      <c r="AL159" s="3"/>
    </row>
    <row r="160" spans="1:38" ht="15">
      <c r="A160" s="65" t="s">
        <v>337</v>
      </c>
      <c r="B160" s="66"/>
      <c r="C160" s="66" t="s">
        <v>65</v>
      </c>
      <c r="D160" s="67"/>
      <c r="E160" s="69"/>
      <c r="F160" s="66" t="str">
        <f>Vertices[[#This Row],[thumbnail_URL_t1]]</f>
        <v>https://library.oapen.org/bitstream/handle/20.500.12657/29396/1000561.pdf.jpg</v>
      </c>
      <c r="G160" s="66"/>
      <c r="H160" s="70"/>
      <c r="I160" s="71"/>
      <c r="J160" s="71"/>
      <c r="K160" s="71" t="str">
        <f>Vertices[[#This Row],[title]]</f>
        <v>Der „jüdisch-christliche“ Dialog veränderte die Theologie : Ein Paradigmenwechsel aus ExpertInnensicht</v>
      </c>
      <c r="L160" s="74"/>
      <c r="M160" s="75">
        <v>3995.337646484375</v>
      </c>
      <c r="N160" s="75">
        <v>4527.26123046875</v>
      </c>
      <c r="O160" s="76"/>
      <c r="P160" s="77"/>
      <c r="Q160" s="77"/>
      <c r="R160" s="81"/>
      <c r="S160" s="81"/>
      <c r="T160" s="81"/>
      <c r="U160" s="81"/>
      <c r="V160" s="51"/>
      <c r="W160" s="51"/>
      <c r="X160" s="51"/>
      <c r="Y160" s="51"/>
      <c r="Z160" s="50"/>
      <c r="AA160" s="72">
        <v>160</v>
      </c>
      <c r="AB160" s="72"/>
      <c r="AC160" s="73"/>
      <c r="AD160" s="97" t="s">
        <v>1300</v>
      </c>
      <c r="AE160" s="79" t="s">
        <v>1508</v>
      </c>
      <c r="AF160" s="79" t="s">
        <v>1560</v>
      </c>
      <c r="AG160" s="79" t="s">
        <v>1560</v>
      </c>
      <c r="AH160" s="2"/>
      <c r="AI160" s="3"/>
      <c r="AJ160" s="3"/>
      <c r="AK160" s="3"/>
      <c r="AL160" s="3"/>
    </row>
    <row r="161" spans="1:38" ht="15">
      <c r="A161" s="65" t="s">
        <v>339</v>
      </c>
      <c r="B161" s="66"/>
      <c r="C161" s="66" t="s">
        <v>65</v>
      </c>
      <c r="D161" s="67"/>
      <c r="E161" s="69"/>
      <c r="F161" s="66" t="str">
        <f>Vertices[[#This Row],[thumbnail_URL_t1]]</f>
        <v>https://library.oapen.org/bitstream/handle/20.500.12657/33402/480333.pdf.jpg</v>
      </c>
      <c r="G161" s="66"/>
      <c r="H161" s="70"/>
      <c r="I161" s="71"/>
      <c r="J161" s="71"/>
      <c r="K161" s="71" t="str">
        <f>Vertices[[#This Row],[title]]</f>
        <v>Philosophische Theologie im Umbruch (II/1) : Wider den ungöttlichen Gott - Infragestellung Philosophischer Theologie durch Fideismus und Atheismus</v>
      </c>
      <c r="L161" s="74"/>
      <c r="M161" s="75">
        <v>4225.68994140625</v>
      </c>
      <c r="N161" s="75">
        <v>3327.827392578125</v>
      </c>
      <c r="O161" s="76"/>
      <c r="P161" s="77"/>
      <c r="Q161" s="77"/>
      <c r="R161" s="81"/>
      <c r="S161" s="81"/>
      <c r="T161" s="81"/>
      <c r="U161" s="81"/>
      <c r="V161" s="51"/>
      <c r="W161" s="51"/>
      <c r="X161" s="51"/>
      <c r="Y161" s="51"/>
      <c r="Z161" s="50"/>
      <c r="AA161" s="72">
        <v>161</v>
      </c>
      <c r="AB161" s="72"/>
      <c r="AC161" s="73"/>
      <c r="AD161" s="97" t="s">
        <v>1301</v>
      </c>
      <c r="AE161" s="79" t="s">
        <v>1509</v>
      </c>
      <c r="AF161" s="79" t="s">
        <v>1560</v>
      </c>
      <c r="AG161" s="79" t="s">
        <v>1560</v>
      </c>
      <c r="AH161" s="2"/>
      <c r="AI161" s="3"/>
      <c r="AJ161" s="3"/>
      <c r="AK161" s="3"/>
      <c r="AL161" s="3"/>
    </row>
    <row r="162" spans="1:38" ht="15">
      <c r="A162" s="65" t="s">
        <v>340</v>
      </c>
      <c r="B162" s="66"/>
      <c r="C162" s="66" t="s">
        <v>65</v>
      </c>
      <c r="D162" s="67"/>
      <c r="E162" s="69"/>
      <c r="F162" s="66" t="str">
        <f>Vertices[[#This Row],[thumbnail_URL_t1]]</f>
        <v>https://library.oapen.org/bitstream/handle/20.500.12657/31321/631317.pdf.jpg</v>
      </c>
      <c r="G162" s="66"/>
      <c r="H162" s="70"/>
      <c r="I162" s="71"/>
      <c r="J162" s="71"/>
      <c r="K162" s="71" t="str">
        <f>Vertices[[#This Row],[title]]</f>
        <v>Religionsunterricht vor den Herausforderungen religiöser Pluralität : Eine qualitativ-empirische Studie in Wien</v>
      </c>
      <c r="L162" s="74"/>
      <c r="M162" s="75">
        <v>4338.1728515625</v>
      </c>
      <c r="N162" s="75">
        <v>4234.1533203125</v>
      </c>
      <c r="O162" s="76"/>
      <c r="P162" s="77"/>
      <c r="Q162" s="77"/>
      <c r="R162" s="81"/>
      <c r="S162" s="81"/>
      <c r="T162" s="81"/>
      <c r="U162" s="81"/>
      <c r="V162" s="51"/>
      <c r="W162" s="51"/>
      <c r="X162" s="51"/>
      <c r="Y162" s="51"/>
      <c r="Z162" s="50"/>
      <c r="AA162" s="72">
        <v>162</v>
      </c>
      <c r="AB162" s="72"/>
      <c r="AC162" s="73"/>
      <c r="AD162" s="97" t="s">
        <v>1302</v>
      </c>
      <c r="AE162" s="79" t="s">
        <v>1510</v>
      </c>
      <c r="AF162" s="79" t="s">
        <v>1560</v>
      </c>
      <c r="AG162" s="79" t="s">
        <v>1560</v>
      </c>
      <c r="AH162" s="2"/>
      <c r="AI162" s="3"/>
      <c r="AJ162" s="3"/>
      <c r="AK162" s="3"/>
      <c r="AL162" s="3"/>
    </row>
    <row r="163" spans="1:38" ht="15">
      <c r="A163" s="65" t="s">
        <v>341</v>
      </c>
      <c r="B163" s="66"/>
      <c r="C163" s="66" t="s">
        <v>65</v>
      </c>
      <c r="D163" s="67"/>
      <c r="E163" s="69"/>
      <c r="F163" s="66" t="str">
        <f>Vertices[[#This Row],[thumbnail_URL_t1]]</f>
        <v>https://library.oapen.org/bitstream/handle/20.500.12657/31320/631318.pdf.jpg</v>
      </c>
      <c r="G163" s="66"/>
      <c r="H163" s="70"/>
      <c r="I163" s="71"/>
      <c r="J163" s="71"/>
      <c r="K163" s="71" t="str">
        <f>Vertices[[#This Row],[title]]</f>
        <v>Religious Education Faces the Challenge of Religious Plurality : A Qualitative-Empirical Study in Vienna</v>
      </c>
      <c r="L163" s="74"/>
      <c r="M163" s="75">
        <v>4316.81201171875</v>
      </c>
      <c r="N163" s="75">
        <v>3856.0068359375</v>
      </c>
      <c r="O163" s="76"/>
      <c r="P163" s="77"/>
      <c r="Q163" s="77"/>
      <c r="R163" s="81"/>
      <c r="S163" s="81"/>
      <c r="T163" s="81"/>
      <c r="U163" s="81"/>
      <c r="V163" s="51"/>
      <c r="W163" s="51"/>
      <c r="X163" s="51"/>
      <c r="Y163" s="51"/>
      <c r="Z163" s="50"/>
      <c r="AA163" s="72">
        <v>163</v>
      </c>
      <c r="AB163" s="72"/>
      <c r="AC163" s="73"/>
      <c r="AD163" s="97" t="s">
        <v>1303</v>
      </c>
      <c r="AE163" s="79" t="s">
        <v>1511</v>
      </c>
      <c r="AF163" s="79" t="s">
        <v>1560</v>
      </c>
      <c r="AG163" s="79" t="s">
        <v>1560</v>
      </c>
      <c r="AH163" s="2"/>
      <c r="AI163" s="3"/>
      <c r="AJ163" s="3"/>
      <c r="AK163" s="3"/>
      <c r="AL163" s="3"/>
    </row>
    <row r="164" spans="1:38" ht="15">
      <c r="A164" s="65" t="s">
        <v>342</v>
      </c>
      <c r="B164" s="66"/>
      <c r="C164" s="66" t="s">
        <v>65</v>
      </c>
      <c r="D164" s="67"/>
      <c r="E164" s="69"/>
      <c r="F164" s="66" t="str">
        <f>Vertices[[#This Row],[thumbnail_URL_t1]]</f>
        <v>https://library.oapen.org/bitstream/handle/20.500.12657/34375/437204.pdf.jpg</v>
      </c>
      <c r="G164" s="66"/>
      <c r="H164" s="70"/>
      <c r="I164" s="71"/>
      <c r="J164" s="71"/>
      <c r="K164" s="71" t="str">
        <f>Vertices[[#This Row],[title]]</f>
        <v>Viktor Franz Freiherr von Andrian-Werburg : Österreich wird meine Stimme erkennen lernen wie die Stimme Gottes in der Wüste, Tagebücher 1839–1858, Band 3: Tagebücher 1854-1858</v>
      </c>
      <c r="L164" s="74"/>
      <c r="M164" s="75">
        <v>3013.707763671875</v>
      </c>
      <c r="N164" s="75">
        <v>4093.491943359375</v>
      </c>
      <c r="O164" s="76"/>
      <c r="P164" s="77"/>
      <c r="Q164" s="77"/>
      <c r="R164" s="81"/>
      <c r="S164" s="81"/>
      <c r="T164" s="81"/>
      <c r="U164" s="81"/>
      <c r="V164" s="51"/>
      <c r="W164" s="51"/>
      <c r="X164" s="51"/>
      <c r="Y164" s="51"/>
      <c r="Z164" s="50"/>
      <c r="AA164" s="72">
        <v>164</v>
      </c>
      <c r="AB164" s="72"/>
      <c r="AC164" s="73"/>
      <c r="AD164" s="97" t="s">
        <v>1304</v>
      </c>
      <c r="AE164" s="79" t="s">
        <v>1512</v>
      </c>
      <c r="AF164" s="79" t="s">
        <v>1560</v>
      </c>
      <c r="AG164" s="79" t="s">
        <v>1560</v>
      </c>
      <c r="AH164" s="2"/>
      <c r="AI164" s="3"/>
      <c r="AJ164" s="3"/>
      <c r="AK164" s="3"/>
      <c r="AL164" s="3"/>
    </row>
    <row r="165" spans="1:38" ht="15">
      <c r="A165" s="65" t="s">
        <v>346</v>
      </c>
      <c r="B165" s="66"/>
      <c r="C165" s="66" t="s">
        <v>65</v>
      </c>
      <c r="D165" s="67"/>
      <c r="E165" s="69"/>
      <c r="F165" s="66" t="str">
        <f>Vertices[[#This Row],[thumbnail_URL_t1]]</f>
        <v>https://library.oapen.org/bitstream/handle/20.500.12657/34377/437202.pdf.jpg</v>
      </c>
      <c r="G165" s="66"/>
      <c r="H165" s="70"/>
      <c r="I165" s="71"/>
      <c r="J165" s="71"/>
      <c r="K165" s="71" t="str">
        <f>Vertices[[#This Row],[title]]</f>
        <v>Viktor Franz Freiherr von Andrian-Werburg : Österreich wird meine Stimme erkennen lernen wie die Stimme Gottes in der Wüste, Tagebücher 1839–1858, Band 1: Einleitung Tagebücher 1839-1847</v>
      </c>
      <c r="L165" s="74"/>
      <c r="M165" s="75">
        <v>3543.48681640625</v>
      </c>
      <c r="N165" s="75">
        <v>3295.37353515625</v>
      </c>
      <c r="O165" s="76"/>
      <c r="P165" s="77"/>
      <c r="Q165" s="77"/>
      <c r="R165" s="81"/>
      <c r="S165" s="81"/>
      <c r="T165" s="81"/>
      <c r="U165" s="81"/>
      <c r="V165" s="51"/>
      <c r="W165" s="51"/>
      <c r="X165" s="51"/>
      <c r="Y165" s="51"/>
      <c r="Z165" s="50"/>
      <c r="AA165" s="72">
        <v>165</v>
      </c>
      <c r="AB165" s="72"/>
      <c r="AC165" s="73"/>
      <c r="AD165" s="97" t="s">
        <v>1305</v>
      </c>
      <c r="AE165" s="79" t="s">
        <v>1513</v>
      </c>
      <c r="AF165" s="79" t="s">
        <v>1560</v>
      </c>
      <c r="AG165" s="79" t="s">
        <v>1560</v>
      </c>
      <c r="AH165" s="2"/>
      <c r="AI165" s="3"/>
      <c r="AJ165" s="3"/>
      <c r="AK165" s="3"/>
      <c r="AL165" s="3"/>
    </row>
    <row r="166" spans="1:38" ht="15">
      <c r="A166" s="65" t="s">
        <v>345</v>
      </c>
      <c r="B166" s="66"/>
      <c r="C166" s="66" t="s">
        <v>65</v>
      </c>
      <c r="D166" s="67"/>
      <c r="E166" s="69"/>
      <c r="F166" s="66" t="str">
        <f>Vertices[[#This Row],[thumbnail_URL_t1]]</f>
        <v>https://library.oapen.org/bitstream/handle/20.500.12657/34376/437203.pdf.jpg</v>
      </c>
      <c r="G166" s="66"/>
      <c r="H166" s="70"/>
      <c r="I166" s="71"/>
      <c r="J166" s="71"/>
      <c r="K166" s="71" t="str">
        <f>Vertices[[#This Row],[title]]</f>
        <v>Viktor Franz Freiherr von Andrian-Werburg : Österreich wird meine Stimme erkennen lernen wie die Stimme Gottes in der Wüste, Tagebücher 1839–1858, Band 2: Tagebücher 1848-1853</v>
      </c>
      <c r="L166" s="74"/>
      <c r="M166" s="75">
        <v>2950.4560546875</v>
      </c>
      <c r="N166" s="75">
        <v>4034.85986328125</v>
      </c>
      <c r="O166" s="76"/>
      <c r="P166" s="77"/>
      <c r="Q166" s="77"/>
      <c r="R166" s="81"/>
      <c r="S166" s="81"/>
      <c r="T166" s="81"/>
      <c r="U166" s="81"/>
      <c r="V166" s="51"/>
      <c r="W166" s="51"/>
      <c r="X166" s="51"/>
      <c r="Y166" s="51"/>
      <c r="Z166" s="50"/>
      <c r="AA166" s="72">
        <v>166</v>
      </c>
      <c r="AB166" s="72"/>
      <c r="AC166" s="73"/>
      <c r="AD166" s="97" t="s">
        <v>1306</v>
      </c>
      <c r="AE166" s="79" t="s">
        <v>1514</v>
      </c>
      <c r="AF166" s="79" t="s">
        <v>1560</v>
      </c>
      <c r="AG166" s="79" t="s">
        <v>1560</v>
      </c>
      <c r="AH166" s="2"/>
      <c r="AI166" s="3"/>
      <c r="AJ166" s="3"/>
      <c r="AK166" s="3"/>
      <c r="AL166" s="3"/>
    </row>
    <row r="167" spans="1:38" ht="15">
      <c r="A167" s="65" t="s">
        <v>343</v>
      </c>
      <c r="B167" s="66"/>
      <c r="C167" s="66" t="s">
        <v>65</v>
      </c>
      <c r="D167" s="67"/>
      <c r="E167" s="69"/>
      <c r="F167" s="66" t="str">
        <f>Vertices[[#This Row],[thumbnail_URL_t1]]</f>
        <v>https://library.oapen.org/bitstream/handle/20.500.12657/30273/647850.pdf.jpg</v>
      </c>
      <c r="G167" s="66"/>
      <c r="H167" s="70"/>
      <c r="I167" s="71"/>
      <c r="J167" s="71"/>
      <c r="K167" s="71" t="str">
        <f>Vertices[[#This Row],[title]]</f>
        <v>Viktor E. Frankl - Gesammelte Werke: Psychotherapie, Psychiatrie und Religion : Über das Grenzgebiet zwischen Seelenheilkunde und Glauben</v>
      </c>
      <c r="L167" s="74"/>
      <c r="M167" s="75">
        <v>3222.102783203125</v>
      </c>
      <c r="N167" s="75">
        <v>3380.3056640625</v>
      </c>
      <c r="O167" s="76"/>
      <c r="P167" s="77"/>
      <c r="Q167" s="77"/>
      <c r="R167" s="81"/>
      <c r="S167" s="81"/>
      <c r="T167" s="81"/>
      <c r="U167" s="81"/>
      <c r="V167" s="51"/>
      <c r="W167" s="51"/>
      <c r="X167" s="51"/>
      <c r="Y167" s="51"/>
      <c r="Z167" s="50"/>
      <c r="AA167" s="72">
        <v>167</v>
      </c>
      <c r="AB167" s="72"/>
      <c r="AC167" s="73"/>
      <c r="AD167" s="97" t="s">
        <v>1307</v>
      </c>
      <c r="AE167" s="79" t="s">
        <v>1515</v>
      </c>
      <c r="AF167" s="79" t="s">
        <v>1560</v>
      </c>
      <c r="AG167" s="79" t="s">
        <v>1560</v>
      </c>
      <c r="AH167" s="2"/>
      <c r="AI167" s="3"/>
      <c r="AJ167" s="3"/>
      <c r="AK167" s="3"/>
      <c r="AL167" s="3"/>
    </row>
    <row r="168" spans="1:38" ht="15">
      <c r="A168" s="65" t="s">
        <v>344</v>
      </c>
      <c r="B168" s="66"/>
      <c r="C168" s="66" t="s">
        <v>65</v>
      </c>
      <c r="D168" s="67"/>
      <c r="E168" s="69"/>
      <c r="F168" s="66" t="str">
        <f>Vertices[[#This Row],[thumbnail_URL_t1]]</f>
        <v>https://library.oapen.org/bitstream/handle/20.500.12657/23780/1006363.pdf.jpg</v>
      </c>
      <c r="G168" s="66"/>
      <c r="H168" s="70"/>
      <c r="I168" s="71"/>
      <c r="J168" s="71"/>
      <c r="K168" s="71" t="str">
        <f>Vertices[[#This Row],[title]]</f>
        <v>Franz Brentano und sein philosophischer Nachlass</v>
      </c>
      <c r="L168" s="74"/>
      <c r="M168" s="75">
        <v>3117.40380859375</v>
      </c>
      <c r="N168" s="75">
        <v>2487.985107421875</v>
      </c>
      <c r="O168" s="76"/>
      <c r="P168" s="77"/>
      <c r="Q168" s="77"/>
      <c r="R168" s="81"/>
      <c r="S168" s="81"/>
      <c r="T168" s="81"/>
      <c r="U168" s="81"/>
      <c r="V168" s="51"/>
      <c r="W168" s="51"/>
      <c r="X168" s="51"/>
      <c r="Y168" s="51"/>
      <c r="Z168" s="50"/>
      <c r="AA168" s="72">
        <v>168</v>
      </c>
      <c r="AB168" s="72"/>
      <c r="AC168" s="73"/>
      <c r="AD168" s="97" t="s">
        <v>1308</v>
      </c>
      <c r="AE168" s="79" t="s">
        <v>1516</v>
      </c>
      <c r="AF168" s="79" t="s">
        <v>1560</v>
      </c>
      <c r="AG168" s="79" t="s">
        <v>1560</v>
      </c>
      <c r="AH168" s="2"/>
      <c r="AI168" s="3"/>
      <c r="AJ168" s="3"/>
      <c r="AK168" s="3"/>
      <c r="AL168" s="3"/>
    </row>
    <row r="169" spans="1:38" ht="15">
      <c r="A169" s="65" t="s">
        <v>347</v>
      </c>
      <c r="B169" s="66"/>
      <c r="C169" s="66" t="s">
        <v>65</v>
      </c>
      <c r="D169" s="67"/>
      <c r="E169" s="69"/>
      <c r="F169" s="66" t="str">
        <f>Vertices[[#This Row],[thumbnail_URL_t1]]</f>
        <v>https://library.oapen.org/bitstream/handle/20.500.12657/34440/D_4088_Hopfer_Geraubte_Identit_t.pdf.jpg</v>
      </c>
      <c r="G169" s="66"/>
      <c r="H169" s="70"/>
      <c r="I169" s="71"/>
      <c r="J169" s="71"/>
      <c r="K169" s="71" t="str">
        <f>Vertices[[#This Row],[title]]</f>
        <v>Geraubte Identität : Die gewaltsame "Eindeutschung" von polnischen Kindern in der NS-Zeit</v>
      </c>
      <c r="L169" s="74"/>
      <c r="M169" s="75">
        <v>3467.790283203125</v>
      </c>
      <c r="N169" s="75">
        <v>3730.379638671875</v>
      </c>
      <c r="O169" s="76"/>
      <c r="P169" s="77"/>
      <c r="Q169" s="77"/>
      <c r="R169" s="81"/>
      <c r="S169" s="81"/>
      <c r="T169" s="81"/>
      <c r="U169" s="81"/>
      <c r="V169" s="51"/>
      <c r="W169" s="51"/>
      <c r="X169" s="51"/>
      <c r="Y169" s="51"/>
      <c r="Z169" s="50"/>
      <c r="AA169" s="72">
        <v>169</v>
      </c>
      <c r="AB169" s="72"/>
      <c r="AC169" s="73"/>
      <c r="AD169" s="97" t="s">
        <v>1309</v>
      </c>
      <c r="AE169" s="79" t="s">
        <v>1517</v>
      </c>
      <c r="AF169" s="79" t="s">
        <v>1560</v>
      </c>
      <c r="AG169" s="79" t="s">
        <v>1560</v>
      </c>
      <c r="AH169" s="2"/>
      <c r="AI169" s="3"/>
      <c r="AJ169" s="3"/>
      <c r="AK169" s="3"/>
      <c r="AL169" s="3"/>
    </row>
    <row r="170" spans="1:38" ht="15">
      <c r="A170" s="65" t="s">
        <v>348</v>
      </c>
      <c r="B170" s="66"/>
      <c r="C170" s="66" t="s">
        <v>65</v>
      </c>
      <c r="D170" s="67"/>
      <c r="E170" s="69"/>
      <c r="F170" s="66" t="str">
        <f>Vertices[[#This Row],[thumbnail_URL_t1]]</f>
        <v>https://library.oapen.org/bitstream/handle/20.500.12657/34435/437146.pdf.jpg</v>
      </c>
      <c r="G170" s="66"/>
      <c r="H170" s="70"/>
      <c r="I170" s="71"/>
      <c r="J170" s="71"/>
      <c r="K170" s="71" t="str">
        <f>Vertices[[#This Row],[title]]</f>
        <v>Kulturraum Österreich : Die Identität der Regionen in der bildenden Kunst des 19. Jahrhunderts</v>
      </c>
      <c r="L170" s="74"/>
      <c r="M170" s="75">
        <v>2990.435302734375</v>
      </c>
      <c r="N170" s="75">
        <v>4372.16748046875</v>
      </c>
      <c r="O170" s="76"/>
      <c r="P170" s="77"/>
      <c r="Q170" s="77"/>
      <c r="R170" s="81"/>
      <c r="S170" s="81"/>
      <c r="T170" s="81"/>
      <c r="U170" s="81"/>
      <c r="V170" s="51"/>
      <c r="W170" s="51"/>
      <c r="X170" s="51"/>
      <c r="Y170" s="51"/>
      <c r="Z170" s="50"/>
      <c r="AA170" s="72">
        <v>170</v>
      </c>
      <c r="AB170" s="72"/>
      <c r="AC170" s="73"/>
      <c r="AD170" s="97" t="s">
        <v>1310</v>
      </c>
      <c r="AE170" s="79" t="s">
        <v>1518</v>
      </c>
      <c r="AF170" s="79" t="s">
        <v>1560</v>
      </c>
      <c r="AG170" s="79" t="s">
        <v>1560</v>
      </c>
      <c r="AH170" s="2"/>
      <c r="AI170" s="3"/>
      <c r="AJ170" s="3"/>
      <c r="AK170" s="3"/>
      <c r="AL170" s="3"/>
    </row>
    <row r="171" spans="1:38" ht="15">
      <c r="A171" s="65" t="s">
        <v>349</v>
      </c>
      <c r="B171" s="66"/>
      <c r="C171" s="66" t="s">
        <v>65</v>
      </c>
      <c r="D171" s="67"/>
      <c r="E171" s="69"/>
      <c r="F171" s="66" t="str">
        <f>Vertices[[#This Row],[thumbnail_URL_t1]]</f>
        <v>https://library.oapen.org/bitstream/handle/20.500.12657/33113/574655.pdf.jpg</v>
      </c>
      <c r="G171" s="66"/>
      <c r="H171" s="70"/>
      <c r="I171" s="71"/>
      <c r="J171" s="71"/>
      <c r="K171" s="71" t="str">
        <f>Vertices[[#This Row],[title]]</f>
        <v>Rasende Reporter : Eine Kulturgeschichte des Fotojournalismus. Fotografie, Presse und Gesellschaft in Österreich 1890 bis 1945</v>
      </c>
      <c r="L171" s="74"/>
      <c r="M171" s="75">
        <v>2897.7099609375</v>
      </c>
      <c r="N171" s="75">
        <v>4431.13623046875</v>
      </c>
      <c r="O171" s="76"/>
      <c r="P171" s="77"/>
      <c r="Q171" s="77"/>
      <c r="R171" s="81"/>
      <c r="S171" s="81"/>
      <c r="T171" s="81"/>
      <c r="U171" s="81"/>
      <c r="V171" s="51"/>
      <c r="W171" s="51"/>
      <c r="X171" s="51"/>
      <c r="Y171" s="51"/>
      <c r="Z171" s="50"/>
      <c r="AA171" s="72">
        <v>171</v>
      </c>
      <c r="AB171" s="72"/>
      <c r="AC171" s="73"/>
      <c r="AD171" s="97" t="s">
        <v>1311</v>
      </c>
      <c r="AE171" s="79" t="s">
        <v>1519</v>
      </c>
      <c r="AF171" s="79" t="s">
        <v>1560</v>
      </c>
      <c r="AG171" s="79" t="s">
        <v>1560</v>
      </c>
      <c r="AH171" s="2"/>
      <c r="AI171" s="3"/>
      <c r="AJ171" s="3"/>
      <c r="AK171" s="3"/>
      <c r="AL171" s="3"/>
    </row>
    <row r="172" spans="1:38" ht="15">
      <c r="A172" s="65" t="s">
        <v>350</v>
      </c>
      <c r="B172" s="66"/>
      <c r="C172" s="66" t="s">
        <v>65</v>
      </c>
      <c r="D172" s="67"/>
      <c r="E172" s="69"/>
      <c r="F172" s="66" t="str">
        <f>Vertices[[#This Row],[thumbnail_URL_t1]]</f>
        <v>https://library.oapen.org/bitstream/handle/20.500.12657/34365/437214.pdf.jpg</v>
      </c>
      <c r="G172" s="66"/>
      <c r="H172" s="70"/>
      <c r="I172" s="71"/>
      <c r="J172" s="71"/>
      <c r="K172" s="71" t="str">
        <f>Vertices[[#This Row],[title]]</f>
        <v>Die Rothschild'schen Gemäldesammlungen in Wien</v>
      </c>
      <c r="L172" s="74"/>
      <c r="M172" s="75">
        <v>2829.672119140625</v>
      </c>
      <c r="N172" s="75">
        <v>4347.57666015625</v>
      </c>
      <c r="O172" s="76"/>
      <c r="P172" s="77"/>
      <c r="Q172" s="77"/>
      <c r="R172" s="81"/>
      <c r="S172" s="81"/>
      <c r="T172" s="81"/>
      <c r="U172" s="81"/>
      <c r="V172" s="51"/>
      <c r="W172" s="51"/>
      <c r="X172" s="51"/>
      <c r="Y172" s="51"/>
      <c r="Z172" s="50"/>
      <c r="AA172" s="72">
        <v>172</v>
      </c>
      <c r="AB172" s="72"/>
      <c r="AC172" s="73"/>
      <c r="AD172" s="97" t="s">
        <v>1312</v>
      </c>
      <c r="AE172" s="79" t="s">
        <v>1520</v>
      </c>
      <c r="AF172" s="79" t="s">
        <v>1560</v>
      </c>
      <c r="AG172" s="79" t="s">
        <v>1560</v>
      </c>
      <c r="AH172" s="2"/>
      <c r="AI172" s="3"/>
      <c r="AJ172" s="3"/>
      <c r="AK172" s="3"/>
      <c r="AL172" s="3"/>
    </row>
    <row r="173" spans="1:38" ht="15">
      <c r="A173" s="65" t="s">
        <v>351</v>
      </c>
      <c r="B173" s="66"/>
      <c r="C173" s="66" t="s">
        <v>65</v>
      </c>
      <c r="D173" s="67"/>
      <c r="E173" s="69"/>
      <c r="F173" s="66" t="str">
        <f>Vertices[[#This Row],[thumbnail_URL_t1]]</f>
        <v>https://library.oapen.org/bitstream/handle/20.500.12657/33292/508003.pdf.jpg</v>
      </c>
      <c r="G173" s="66"/>
      <c r="H173" s="70"/>
      <c r="I173" s="71"/>
      <c r="J173" s="71"/>
      <c r="K173" s="71" t="str">
        <f>Vertices[[#This Row],[title]]</f>
        <v>Kreuzenstein : Die mittelalterliche Burg als Konstruktion der Moderne</v>
      </c>
      <c r="L173" s="74"/>
      <c r="M173" s="75">
        <v>2765.3203125</v>
      </c>
      <c r="N173" s="75">
        <v>4242.98779296875</v>
      </c>
      <c r="O173" s="76"/>
      <c r="P173" s="77"/>
      <c r="Q173" s="77"/>
      <c r="R173" s="81"/>
      <c r="S173" s="81"/>
      <c r="T173" s="81"/>
      <c r="U173" s="81"/>
      <c r="V173" s="51"/>
      <c r="W173" s="51"/>
      <c r="X173" s="51"/>
      <c r="Y173" s="51"/>
      <c r="Z173" s="50"/>
      <c r="AA173" s="72">
        <v>173</v>
      </c>
      <c r="AB173" s="72"/>
      <c r="AC173" s="73"/>
      <c r="AD173" s="97" t="s">
        <v>1313</v>
      </c>
      <c r="AE173" s="79" t="s">
        <v>1521</v>
      </c>
      <c r="AF173" s="79" t="s">
        <v>1560</v>
      </c>
      <c r="AG173" s="79" t="s">
        <v>1560</v>
      </c>
      <c r="AH173" s="2"/>
      <c r="AI173" s="3"/>
      <c r="AJ173" s="3"/>
      <c r="AK173" s="3"/>
      <c r="AL173" s="3"/>
    </row>
    <row r="174" spans="1:38" ht="15">
      <c r="A174" s="65" t="s">
        <v>352</v>
      </c>
      <c r="B174" s="66"/>
      <c r="C174" s="66" t="s">
        <v>65</v>
      </c>
      <c r="D174" s="67"/>
      <c r="E174" s="69"/>
      <c r="F174" s="66" t="str">
        <f>Vertices[[#This Row],[thumbnail_URL_t1]]</f>
        <v>https://library.oapen.org/bitstream/handle/20.500.12657/32138/615740.pdf.jpg</v>
      </c>
      <c r="G174" s="66"/>
      <c r="H174" s="70"/>
      <c r="I174" s="71"/>
      <c r="J174" s="71"/>
      <c r="K174" s="71" t="str">
        <f>Vertices[[#This Row],[title]]</f>
        <v>Die Gemeinschaftlichkeit der Beweismittel : Ein Beitrag zur Lehre von den prozessualen Mitwirkungspflichten</v>
      </c>
      <c r="L174" s="74"/>
      <c r="M174" s="75">
        <v>8778.3154296875</v>
      </c>
      <c r="N174" s="75">
        <v>3438.96240234375</v>
      </c>
      <c r="O174" s="76"/>
      <c r="P174" s="77"/>
      <c r="Q174" s="77"/>
      <c r="R174" s="81"/>
      <c r="S174" s="81"/>
      <c r="T174" s="81"/>
      <c r="U174" s="81"/>
      <c r="V174" s="51"/>
      <c r="W174" s="51"/>
      <c r="X174" s="51"/>
      <c r="Y174" s="51"/>
      <c r="Z174" s="50"/>
      <c r="AA174" s="72">
        <v>174</v>
      </c>
      <c r="AB174" s="72"/>
      <c r="AC174" s="73"/>
      <c r="AD174" s="97" t="s">
        <v>1314</v>
      </c>
      <c r="AE174" s="79" t="s">
        <v>1522</v>
      </c>
      <c r="AF174" s="79" t="s">
        <v>1560</v>
      </c>
      <c r="AG174" s="79" t="s">
        <v>1560</v>
      </c>
      <c r="AH174" s="2"/>
      <c r="AI174" s="3"/>
      <c r="AJ174" s="3"/>
      <c r="AK174" s="3"/>
      <c r="AL174" s="3"/>
    </row>
    <row r="175" spans="1:38" ht="15">
      <c r="A175" s="65" t="s">
        <v>353</v>
      </c>
      <c r="B175" s="66"/>
      <c r="C175" s="66" t="s">
        <v>65</v>
      </c>
      <c r="D175" s="67"/>
      <c r="E175" s="69"/>
      <c r="F175" s="66" t="str">
        <f>Vertices[[#This Row],[thumbnail_URL_t1]]</f>
        <v>https://library.oapen.org/bitstream/handle/20.500.12657/23201/1006953.pdf.jpg</v>
      </c>
      <c r="G175" s="66"/>
      <c r="H175" s="70"/>
      <c r="I175" s="71"/>
      <c r="J175" s="71"/>
      <c r="K175" s="71" t="str">
        <f>Vertices[[#This Row],[title]]</f>
        <v>Kooperation und Geheimnisschutz bei Beweisschwierigkeiten im Zivilprozess : Möglichkeiten der geschützten Verwertung von Unternehmensgeheimnissen im Spannungsfeld von rechtlichem Gehör, effektivem Rechtsschutz und prozessualen Kooperationspflichten</v>
      </c>
      <c r="L175" s="74"/>
      <c r="M175" s="75">
        <v>8194.509765625</v>
      </c>
      <c r="N175" s="75">
        <v>2889.88427734375</v>
      </c>
      <c r="O175" s="76"/>
      <c r="P175" s="77"/>
      <c r="Q175" s="77"/>
      <c r="R175" s="81"/>
      <c r="S175" s="81"/>
      <c r="T175" s="81"/>
      <c r="U175" s="81"/>
      <c r="V175" s="51"/>
      <c r="W175" s="51"/>
      <c r="X175" s="51"/>
      <c r="Y175" s="51"/>
      <c r="Z175" s="50"/>
      <c r="AA175" s="72">
        <v>175</v>
      </c>
      <c r="AB175" s="72"/>
      <c r="AC175" s="73"/>
      <c r="AD175" s="97" t="s">
        <v>1315</v>
      </c>
      <c r="AE175" s="79" t="s">
        <v>1523</v>
      </c>
      <c r="AF175" s="79" t="s">
        <v>1560</v>
      </c>
      <c r="AG175" s="79" t="s">
        <v>1560</v>
      </c>
      <c r="AH175" s="2"/>
      <c r="AI175" s="3"/>
      <c r="AJ175" s="3"/>
      <c r="AK175" s="3"/>
      <c r="AL175" s="3"/>
    </row>
    <row r="176" spans="1:38" ht="15">
      <c r="A176" s="65" t="s">
        <v>354</v>
      </c>
      <c r="B176" s="66"/>
      <c r="C176" s="66" t="s">
        <v>65</v>
      </c>
      <c r="D176" s="67"/>
      <c r="E176" s="69"/>
      <c r="F176" s="66" t="str">
        <f>Vertices[[#This Row],[thumbnail_URL_t1]]</f>
        <v>https://library.oapen.org/bitstream/handle/20.500.12657/31423/628295.pdf.jpg</v>
      </c>
      <c r="G176" s="66"/>
      <c r="H176" s="70"/>
      <c r="I176" s="71"/>
      <c r="J176" s="71"/>
      <c r="K176" s="71" t="str">
        <f>Vertices[[#This Row],[title]]</f>
        <v>Wende und Übergang : Die Kulturpolitik Bulgariens, 1989-2012</v>
      </c>
      <c r="L176" s="74"/>
      <c r="M176" s="75">
        <v>9680.560546875</v>
      </c>
      <c r="N176" s="75">
        <v>1473.841064453125</v>
      </c>
      <c r="O176" s="76"/>
      <c r="P176" s="77"/>
      <c r="Q176" s="77"/>
      <c r="R176" s="81"/>
      <c r="S176" s="81"/>
      <c r="T176" s="81"/>
      <c r="U176" s="81"/>
      <c r="V176" s="51"/>
      <c r="W176" s="51"/>
      <c r="X176" s="51"/>
      <c r="Y176" s="51"/>
      <c r="Z176" s="50"/>
      <c r="AA176" s="72">
        <v>176</v>
      </c>
      <c r="AB176" s="72"/>
      <c r="AC176" s="73"/>
      <c r="AD176" s="97" t="s">
        <v>1316</v>
      </c>
      <c r="AE176" s="79" t="s">
        <v>1524</v>
      </c>
      <c r="AF176" s="79" t="s">
        <v>1560</v>
      </c>
      <c r="AG176" s="79" t="s">
        <v>1560</v>
      </c>
      <c r="AH176" s="2"/>
      <c r="AI176" s="3"/>
      <c r="AJ176" s="3"/>
      <c r="AK176" s="3"/>
      <c r="AL176" s="3"/>
    </row>
    <row r="177" spans="1:38" ht="15">
      <c r="A177" s="65" t="s">
        <v>355</v>
      </c>
      <c r="B177" s="66"/>
      <c r="C177" s="66" t="s">
        <v>65</v>
      </c>
      <c r="D177" s="67"/>
      <c r="E177" s="69"/>
      <c r="F177" s="66" t="str">
        <f>Vertices[[#This Row],[thumbnail_URL_t1]]</f>
        <v>https://library.oapen.org/bitstream/handle/20.500.12657/31422/628296.pdf.jpg</v>
      </c>
      <c r="G177" s="66"/>
      <c r="H177" s="70"/>
      <c r="I177" s="71"/>
      <c r="J177" s="71"/>
      <c r="K177" s="71" t="str">
        <f>Vertices[[#This Row],[title]]</f>
        <v>Revolution and Transition : Cultural Policy in Bulgaria, 1989-2012</v>
      </c>
      <c r="L177" s="74"/>
      <c r="M177" s="75">
        <v>9393.96484375</v>
      </c>
      <c r="N177" s="75">
        <v>433.482666015625</v>
      </c>
      <c r="O177" s="76"/>
      <c r="P177" s="77"/>
      <c r="Q177" s="77"/>
      <c r="R177" s="81"/>
      <c r="S177" s="81"/>
      <c r="T177" s="81"/>
      <c r="U177" s="81"/>
      <c r="V177" s="51"/>
      <c r="W177" s="51"/>
      <c r="X177" s="51"/>
      <c r="Y177" s="51"/>
      <c r="Z177" s="50"/>
      <c r="AA177" s="72">
        <v>177</v>
      </c>
      <c r="AB177" s="72"/>
      <c r="AC177" s="73"/>
      <c r="AD177" s="97" t="s">
        <v>1317</v>
      </c>
      <c r="AE177" s="79" t="s">
        <v>1525</v>
      </c>
      <c r="AF177" s="79" t="s">
        <v>1560</v>
      </c>
      <c r="AG177" s="79" t="s">
        <v>1560</v>
      </c>
      <c r="AH177" s="2"/>
      <c r="AI177" s="3"/>
      <c r="AJ177" s="3"/>
      <c r="AK177" s="3"/>
      <c r="AL177" s="3"/>
    </row>
    <row r="178" spans="1:38" ht="15">
      <c r="A178" s="65" t="s">
        <v>356</v>
      </c>
      <c r="B178" s="66"/>
      <c r="C178" s="66" t="s">
        <v>65</v>
      </c>
      <c r="D178" s="67"/>
      <c r="E178" s="69"/>
      <c r="F178" s="66" t="str">
        <f>Vertices[[#This Row],[thumbnail_URL_t1]]</f>
        <v>https://library.oapen.org/bitstream/handle/20.500.12657/34404/437175.pdf.jpg</v>
      </c>
      <c r="G178" s="66"/>
      <c r="H178" s="70"/>
      <c r="I178" s="71"/>
      <c r="J178" s="71"/>
      <c r="K178" s="71" t="str">
        <f>Vertices[[#This Row],[title]]</f>
        <v>Wien und die jüdische Erfahrung 1900-1938 : Akkulturation - Antisemitismus - Zionismus</v>
      </c>
      <c r="L178" s="74"/>
      <c r="M178" s="75">
        <v>2295.974365234375</v>
      </c>
      <c r="N178" s="75">
        <v>5438.8662109375</v>
      </c>
      <c r="O178" s="76"/>
      <c r="P178" s="77"/>
      <c r="Q178" s="77"/>
      <c r="R178" s="81"/>
      <c r="S178" s="81"/>
      <c r="T178" s="81"/>
      <c r="U178" s="81"/>
      <c r="V178" s="51"/>
      <c r="W178" s="51"/>
      <c r="X178" s="51"/>
      <c r="Y178" s="51"/>
      <c r="Z178" s="50"/>
      <c r="AA178" s="72">
        <v>178</v>
      </c>
      <c r="AB178" s="72"/>
      <c r="AC178" s="73"/>
      <c r="AD178" s="97" t="s">
        <v>1318</v>
      </c>
      <c r="AE178" s="79" t="s">
        <v>1526</v>
      </c>
      <c r="AF178" s="79" t="s">
        <v>1560</v>
      </c>
      <c r="AG178" s="79" t="s">
        <v>1560</v>
      </c>
      <c r="AH178" s="2"/>
      <c r="AI178" s="3"/>
      <c r="AJ178" s="3"/>
      <c r="AK178" s="3"/>
      <c r="AL178" s="3"/>
    </row>
    <row r="179" spans="1:38" ht="15">
      <c r="A179" s="65" t="s">
        <v>357</v>
      </c>
      <c r="B179" s="66"/>
      <c r="C179" s="66" t="s">
        <v>65</v>
      </c>
      <c r="D179" s="67"/>
      <c r="E179" s="69"/>
      <c r="F179" s="66" t="str">
        <f>Vertices[[#This Row],[thumbnail_URL_t1]]</f>
        <v>https://library.oapen.org/bitstream/handle/20.500.12657/31424/628294.pdf.jpg</v>
      </c>
      <c r="G179" s="66"/>
      <c r="H179" s="70"/>
      <c r="I179" s="71"/>
      <c r="J179" s="71"/>
      <c r="K179" s="71" t="str">
        <f>Vertices[[#This Row],[title]]</f>
        <v>Das schwarze Wien : Bautätigkeit im Ständestaat 1934-1938</v>
      </c>
      <c r="L179" s="74"/>
      <c r="M179" s="75">
        <v>2029.123046875</v>
      </c>
      <c r="N179" s="75">
        <v>5477.47509765625</v>
      </c>
      <c r="O179" s="76"/>
      <c r="P179" s="77"/>
      <c r="Q179" s="77"/>
      <c r="R179" s="81"/>
      <c r="S179" s="81"/>
      <c r="T179" s="81"/>
      <c r="U179" s="81"/>
      <c r="V179" s="51"/>
      <c r="W179" s="51"/>
      <c r="X179" s="51"/>
      <c r="Y179" s="51"/>
      <c r="Z179" s="50"/>
      <c r="AA179" s="72">
        <v>179</v>
      </c>
      <c r="AB179" s="72"/>
      <c r="AC179" s="73"/>
      <c r="AD179" s="97" t="s">
        <v>1319</v>
      </c>
      <c r="AE179" s="79" t="s">
        <v>1527</v>
      </c>
      <c r="AF179" s="79" t="s">
        <v>1560</v>
      </c>
      <c r="AG179" s="79" t="s">
        <v>1560</v>
      </c>
      <c r="AH179" s="2"/>
      <c r="AI179" s="3"/>
      <c r="AJ179" s="3"/>
      <c r="AK179" s="3"/>
      <c r="AL179" s="3"/>
    </row>
    <row r="180" spans="1:38" ht="15">
      <c r="A180" s="65" t="s">
        <v>358</v>
      </c>
      <c r="B180" s="66"/>
      <c r="C180" s="66" t="s">
        <v>65</v>
      </c>
      <c r="D180" s="67"/>
      <c r="E180" s="69"/>
      <c r="F180" s="66" t="str">
        <f>Vertices[[#This Row],[thumbnail_URL_t1]]</f>
        <v>https://library.oapen.org/bitstream/handle/20.500.12657/32362/612286.pdf.jpg</v>
      </c>
      <c r="G180" s="66"/>
      <c r="H180" s="70"/>
      <c r="I180" s="71"/>
      <c r="J180" s="71"/>
      <c r="K180" s="71" t="str">
        <f>Vertices[[#This Row],[title]]</f>
        <v>Zum jüdischen Erbe in der Wiener Architektur : Der Beitrag jüdischer ArchitektInnen am Wiener Baugeschehen 1868-1938</v>
      </c>
      <c r="L180" s="74"/>
      <c r="M180" s="75">
        <v>1965.1602783203125</v>
      </c>
      <c r="N180" s="75">
        <v>5366.0966796875</v>
      </c>
      <c r="O180" s="76"/>
      <c r="P180" s="77"/>
      <c r="Q180" s="77"/>
      <c r="R180" s="81"/>
      <c r="S180" s="81"/>
      <c r="T180" s="81"/>
      <c r="U180" s="81"/>
      <c r="V180" s="51"/>
      <c r="W180" s="51"/>
      <c r="X180" s="51"/>
      <c r="Y180" s="51"/>
      <c r="Z180" s="50"/>
      <c r="AA180" s="72">
        <v>180</v>
      </c>
      <c r="AB180" s="72"/>
      <c r="AC180" s="73"/>
      <c r="AD180" s="97" t="s">
        <v>1320</v>
      </c>
      <c r="AE180" s="79" t="s">
        <v>1528</v>
      </c>
      <c r="AF180" s="79" t="s">
        <v>1560</v>
      </c>
      <c r="AG180" s="79" t="s">
        <v>1560</v>
      </c>
      <c r="AH180" s="2"/>
      <c r="AI180" s="3"/>
      <c r="AJ180" s="3"/>
      <c r="AK180" s="3"/>
      <c r="AL180" s="3"/>
    </row>
    <row r="181" spans="1:38" ht="15">
      <c r="A181" s="65" t="s">
        <v>359</v>
      </c>
      <c r="B181" s="66"/>
      <c r="C181" s="66" t="s">
        <v>65</v>
      </c>
      <c r="D181" s="67"/>
      <c r="E181" s="69"/>
      <c r="F181" s="66" t="str">
        <f>Vertices[[#This Row],[thumbnail_URL_t1]]</f>
        <v>https://library.oapen.org/bitstream/handle/20.500.12657/32405/611234.pdf.jpg</v>
      </c>
      <c r="G181" s="66"/>
      <c r="H181" s="70"/>
      <c r="I181" s="71"/>
      <c r="J181" s="71"/>
      <c r="K181" s="71" t="str">
        <f>Vertices[[#This Row],[title]]</f>
        <v>biografiA. Lexikon österreichischer Frauen, Band 4 : Band 04, Registern</v>
      </c>
      <c r="L181" s="74"/>
      <c r="M181" s="75">
        <v>1873.3359375</v>
      </c>
      <c r="N181" s="75">
        <v>5093.330078125</v>
      </c>
      <c r="O181" s="76"/>
      <c r="P181" s="77"/>
      <c r="Q181" s="77"/>
      <c r="R181" s="81"/>
      <c r="S181" s="81"/>
      <c r="T181" s="81"/>
      <c r="U181" s="81"/>
      <c r="V181" s="51"/>
      <c r="W181" s="51"/>
      <c r="X181" s="51"/>
      <c r="Y181" s="51"/>
      <c r="Z181" s="50"/>
      <c r="AA181" s="72">
        <v>181</v>
      </c>
      <c r="AB181" s="72"/>
      <c r="AC181" s="73"/>
      <c r="AD181" s="97" t="s">
        <v>1321</v>
      </c>
      <c r="AE181" s="79" t="s">
        <v>1529</v>
      </c>
      <c r="AF181" s="79" t="s">
        <v>1560</v>
      </c>
      <c r="AG181" s="79" t="s">
        <v>1560</v>
      </c>
      <c r="AH181" s="2"/>
      <c r="AI181" s="3"/>
      <c r="AJ181" s="3"/>
      <c r="AK181" s="3"/>
      <c r="AL181" s="3"/>
    </row>
    <row r="182" spans="1:38" ht="15">
      <c r="A182" s="65" t="s">
        <v>360</v>
      </c>
      <c r="B182" s="66"/>
      <c r="C182" s="66" t="s">
        <v>65</v>
      </c>
      <c r="D182" s="67"/>
      <c r="E182" s="69"/>
      <c r="F182" s="66" t="str">
        <f>Vertices[[#This Row],[thumbnail_URL_t1]]</f>
        <v>https://library.oapen.org/bitstream/handle/20.500.12657/33441/472311.pdf.jpg</v>
      </c>
      <c r="G182" s="66"/>
      <c r="H182" s="70"/>
      <c r="I182" s="71"/>
      <c r="J182" s="71"/>
      <c r="K182" s="71" t="str">
        <f>Vertices[[#This Row],[title]]</f>
        <v>Gesichter der Gewalt : Beiträge aus phänomenologischer Sicht</v>
      </c>
      <c r="L182" s="74"/>
      <c r="M182" s="75">
        <v>1445.6844482421875</v>
      </c>
      <c r="N182" s="75">
        <v>3288.2333984375</v>
      </c>
      <c r="O182" s="76"/>
      <c r="P182" s="77"/>
      <c r="Q182" s="77"/>
      <c r="R182" s="81"/>
      <c r="S182" s="81"/>
      <c r="T182" s="81"/>
      <c r="U182" s="81"/>
      <c r="V182" s="51"/>
      <c r="W182" s="51"/>
      <c r="X182" s="51"/>
      <c r="Y182" s="51"/>
      <c r="Z182" s="50"/>
      <c r="AA182" s="72">
        <v>182</v>
      </c>
      <c r="AB182" s="72"/>
      <c r="AC182" s="73"/>
      <c r="AD182" s="97" t="s">
        <v>1322</v>
      </c>
      <c r="AE182" s="79" t="s">
        <v>1530</v>
      </c>
      <c r="AF182" s="79" t="s">
        <v>1560</v>
      </c>
      <c r="AG182" s="79" t="s">
        <v>1560</v>
      </c>
      <c r="AH182" s="2"/>
      <c r="AI182" s="3"/>
      <c r="AJ182" s="3"/>
      <c r="AK182" s="3"/>
      <c r="AL182" s="3"/>
    </row>
    <row r="183" spans="1:38" ht="15">
      <c r="A183" s="65" t="s">
        <v>361</v>
      </c>
      <c r="B183" s="66"/>
      <c r="C183" s="66" t="s">
        <v>65</v>
      </c>
      <c r="D183" s="67"/>
      <c r="E183" s="69"/>
      <c r="F183" s="66" t="str">
        <f>Vertices[[#This Row],[thumbnail_URL_t1]]</f>
        <v>https://library.oapen.org/bitstream/handle/20.500.12657/33064/574830.pdf.jpg</v>
      </c>
      <c r="G183" s="66"/>
      <c r="H183" s="70"/>
      <c r="I183" s="71"/>
      <c r="J183" s="71"/>
      <c r="K183" s="71" t="str">
        <f>Vertices[[#This Row],[title]]</f>
        <v>Karl Kraus und Peter Altenberg : Eine Typologie moderner Haltungen</v>
      </c>
      <c r="L183" s="74"/>
      <c r="M183" s="75">
        <v>2252.5185546875</v>
      </c>
      <c r="N183" s="75">
        <v>5016.19091796875</v>
      </c>
      <c r="O183" s="76"/>
      <c r="P183" s="77"/>
      <c r="Q183" s="77"/>
      <c r="R183" s="81"/>
      <c r="S183" s="81"/>
      <c r="T183" s="81"/>
      <c r="U183" s="81"/>
      <c r="V183" s="51"/>
      <c r="W183" s="51"/>
      <c r="X183" s="51"/>
      <c r="Y183" s="51"/>
      <c r="Z183" s="50"/>
      <c r="AA183" s="72">
        <v>183</v>
      </c>
      <c r="AB183" s="72"/>
      <c r="AC183" s="73"/>
      <c r="AD183" s="97" t="s">
        <v>1323</v>
      </c>
      <c r="AE183" s="79" t="s">
        <v>1531</v>
      </c>
      <c r="AF183" s="79" t="s">
        <v>1560</v>
      </c>
      <c r="AG183" s="79" t="s">
        <v>1560</v>
      </c>
      <c r="AH183" s="2"/>
      <c r="AI183" s="3"/>
      <c r="AJ183" s="3"/>
      <c r="AK183" s="3"/>
      <c r="AL183" s="3"/>
    </row>
    <row r="184" spans="1:38" ht="15">
      <c r="A184" s="65" t="s">
        <v>362</v>
      </c>
      <c r="B184" s="66"/>
      <c r="C184" s="66" t="s">
        <v>65</v>
      </c>
      <c r="D184" s="67"/>
      <c r="E184" s="69"/>
      <c r="F184" s="66" t="str">
        <f>Vertices[[#This Row],[thumbnail_URL_t1]]</f>
        <v>https://library.oapen.org/bitstream/handle/20.500.12657/34401/437178.pdf.jpg</v>
      </c>
      <c r="G184" s="66"/>
      <c r="H184" s="70"/>
      <c r="I184" s="71"/>
      <c r="J184" s="71"/>
      <c r="K184" s="71" t="str">
        <f>Vertices[[#This Row],[title]]</f>
        <v>Weana Tanz (Wiener Tänze) : Teil 1: Geschichte und Typologie</v>
      </c>
      <c r="L184" s="74"/>
      <c r="M184" s="75">
        <v>1491.8076171875</v>
      </c>
      <c r="N184" s="75">
        <v>6292.623046875</v>
      </c>
      <c r="O184" s="76"/>
      <c r="P184" s="77"/>
      <c r="Q184" s="77"/>
      <c r="R184" s="81"/>
      <c r="S184" s="81"/>
      <c r="T184" s="81"/>
      <c r="U184" s="81"/>
      <c r="V184" s="51"/>
      <c r="W184" s="51"/>
      <c r="X184" s="51"/>
      <c r="Y184" s="51"/>
      <c r="Z184" s="50"/>
      <c r="AA184" s="72">
        <v>184</v>
      </c>
      <c r="AB184" s="72"/>
      <c r="AC184" s="73"/>
      <c r="AD184" s="97" t="s">
        <v>1324</v>
      </c>
      <c r="AE184" s="79" t="s">
        <v>1532</v>
      </c>
      <c r="AF184" s="79" t="s">
        <v>1560</v>
      </c>
      <c r="AG184" s="79" t="s">
        <v>1560</v>
      </c>
      <c r="AH184" s="2"/>
      <c r="AI184" s="3"/>
      <c r="AJ184" s="3"/>
      <c r="AK184" s="3"/>
      <c r="AL184" s="3"/>
    </row>
    <row r="185" spans="1:38" ht="15">
      <c r="A185" s="65" t="s">
        <v>363</v>
      </c>
      <c r="B185" s="66"/>
      <c r="C185" s="66" t="s">
        <v>65</v>
      </c>
      <c r="D185" s="67"/>
      <c r="E185" s="69"/>
      <c r="F185" s="66" t="str">
        <f>Vertices[[#This Row],[thumbnail_URL_t1]]</f>
        <v>https://library.oapen.org/bitstream/handle/20.500.12657/33096/574669.pdf.jpg</v>
      </c>
      <c r="G185" s="66"/>
      <c r="H185" s="70"/>
      <c r="I185" s="71"/>
      <c r="J185" s="71"/>
      <c r="K185" s="71" t="str">
        <f>Vertices[[#This Row],[title]]</f>
        <v>Die synchronisierte Stadt : Öffentliche Uhren und Zeitwahrnehmung, Wien 1850 bis heute</v>
      </c>
      <c r="L185" s="74"/>
      <c r="M185" s="75">
        <v>1890.0478515625</v>
      </c>
      <c r="N185" s="75">
        <v>5794.31640625</v>
      </c>
      <c r="O185" s="76"/>
      <c r="P185" s="77"/>
      <c r="Q185" s="77"/>
      <c r="R185" s="81"/>
      <c r="S185" s="81"/>
      <c r="T185" s="81"/>
      <c r="U185" s="81"/>
      <c r="V185" s="51"/>
      <c r="W185" s="51"/>
      <c r="X185" s="51"/>
      <c r="Y185" s="51"/>
      <c r="Z185" s="50"/>
      <c r="AA185" s="72">
        <v>185</v>
      </c>
      <c r="AB185" s="72"/>
      <c r="AC185" s="73"/>
      <c r="AD185" s="97" t="s">
        <v>1325</v>
      </c>
      <c r="AE185" s="79" t="s">
        <v>1533</v>
      </c>
      <c r="AF185" s="79" t="s">
        <v>1560</v>
      </c>
      <c r="AG185" s="79" t="s">
        <v>1560</v>
      </c>
      <c r="AH185" s="2"/>
      <c r="AI185" s="3"/>
      <c r="AJ185" s="3"/>
      <c r="AK185" s="3"/>
      <c r="AL185" s="3"/>
    </row>
    <row r="186" spans="1:38" ht="15">
      <c r="A186" s="65" t="s">
        <v>364</v>
      </c>
      <c r="B186" s="66"/>
      <c r="C186" s="66" t="s">
        <v>65</v>
      </c>
      <c r="D186" s="67"/>
      <c r="E186" s="69"/>
      <c r="F186" s="66" t="str">
        <f>Vertices[[#This Row],[thumbnail_URL_t1]]</f>
        <v>https://library.oapen.org/bitstream/handle/20.500.12657/33104/574662.pdf.jpg</v>
      </c>
      <c r="G186" s="66"/>
      <c r="H186" s="70"/>
      <c r="I186" s="71"/>
      <c r="J186" s="71"/>
      <c r="K186" s="71" t="str">
        <f>Vertices[[#This Row],[title]]</f>
        <v>Erica Tietze-Conrat, Tagebücher (1937-1938) : Band II: Mit den Mitteln der Disziplin</v>
      </c>
      <c r="L186" s="74"/>
      <c r="M186" s="75">
        <v>2372.336181640625</v>
      </c>
      <c r="N186" s="75">
        <v>6660.626953125</v>
      </c>
      <c r="O186" s="76"/>
      <c r="P186" s="77"/>
      <c r="Q186" s="77"/>
      <c r="R186" s="81"/>
      <c r="S186" s="81"/>
      <c r="T186" s="81"/>
      <c r="U186" s="81"/>
      <c r="V186" s="51"/>
      <c r="W186" s="51"/>
      <c r="X186" s="51"/>
      <c r="Y186" s="51"/>
      <c r="Z186" s="50"/>
      <c r="AA186" s="72">
        <v>186</v>
      </c>
      <c r="AB186" s="72"/>
      <c r="AC186" s="73"/>
      <c r="AD186" s="97" t="s">
        <v>1326</v>
      </c>
      <c r="AE186" s="79" t="s">
        <v>1534</v>
      </c>
      <c r="AF186" s="79" t="s">
        <v>1560</v>
      </c>
      <c r="AG186" s="79" t="s">
        <v>1560</v>
      </c>
      <c r="AH186" s="2"/>
      <c r="AI186" s="3"/>
      <c r="AJ186" s="3"/>
      <c r="AK186" s="3"/>
      <c r="AL186" s="3"/>
    </row>
    <row r="187" spans="1:38" ht="15">
      <c r="A187" s="65" t="s">
        <v>365</v>
      </c>
      <c r="B187" s="66"/>
      <c r="C187" s="66" t="s">
        <v>65</v>
      </c>
      <c r="D187" s="67"/>
      <c r="E187" s="69"/>
      <c r="F187" s="66" t="str">
        <f>Vertices[[#This Row],[thumbnail_URL_t1]]</f>
        <v>https://library.oapen.org/bitstream/handle/20.500.12657/33105/574661.pdf.jpg</v>
      </c>
      <c r="G187" s="66"/>
      <c r="H187" s="70"/>
      <c r="I187" s="71"/>
      <c r="J187" s="71"/>
      <c r="K187" s="71" t="str">
        <f>Vertices[[#This Row],[title]]</f>
        <v>Erica Tietze-Conrat, Tagebücher (1923-1926) : Band I: Der Wiener Vasari</v>
      </c>
      <c r="L187" s="74"/>
      <c r="M187" s="75">
        <v>2524.372802734375</v>
      </c>
      <c r="N187" s="75">
        <v>5783.14306640625</v>
      </c>
      <c r="O187" s="76"/>
      <c r="P187" s="77"/>
      <c r="Q187" s="77"/>
      <c r="R187" s="81"/>
      <c r="S187" s="81"/>
      <c r="T187" s="81"/>
      <c r="U187" s="81"/>
      <c r="V187" s="51"/>
      <c r="W187" s="51"/>
      <c r="X187" s="51"/>
      <c r="Y187" s="51"/>
      <c r="Z187" s="50"/>
      <c r="AA187" s="72">
        <v>187</v>
      </c>
      <c r="AB187" s="72"/>
      <c r="AC187" s="73"/>
      <c r="AD187" s="97" t="s">
        <v>1327</v>
      </c>
      <c r="AE187" s="79" t="s">
        <v>1535</v>
      </c>
      <c r="AF187" s="79" t="s">
        <v>1560</v>
      </c>
      <c r="AG187" s="79" t="s">
        <v>1560</v>
      </c>
      <c r="AH187" s="2"/>
      <c r="AI187" s="3"/>
      <c r="AJ187" s="3"/>
      <c r="AK187" s="3"/>
      <c r="AL187" s="3"/>
    </row>
    <row r="188" spans="1:38" ht="15">
      <c r="A188" s="65" t="s">
        <v>366</v>
      </c>
      <c r="B188" s="66"/>
      <c r="C188" s="66" t="s">
        <v>65</v>
      </c>
      <c r="D188" s="67"/>
      <c r="E188" s="69"/>
      <c r="F188" s="66" t="str">
        <f>Vertices[[#This Row],[thumbnail_URL_t1]]</f>
        <v>https://library.oapen.org/bitstream/handle/20.500.12657/33103/574663.pdf.jpg</v>
      </c>
      <c r="G188" s="66"/>
      <c r="H188" s="70"/>
      <c r="I188" s="71"/>
      <c r="J188" s="71"/>
      <c r="K188" s="71" t="str">
        <f>Vertices[[#This Row],[title]]</f>
        <v>Erica Tietze-Conrat, Tagebücher : Band III: Register</v>
      </c>
      <c r="L188" s="74"/>
      <c r="M188" s="75">
        <v>2115.034423828125</v>
      </c>
      <c r="N188" s="75">
        <v>6081.373046875</v>
      </c>
      <c r="O188" s="76"/>
      <c r="P188" s="77"/>
      <c r="Q188" s="77"/>
      <c r="R188" s="81"/>
      <c r="S188" s="81"/>
      <c r="T188" s="81"/>
      <c r="U188" s="81"/>
      <c r="V188" s="51"/>
      <c r="W188" s="51"/>
      <c r="X188" s="51"/>
      <c r="Y188" s="51"/>
      <c r="Z188" s="50"/>
      <c r="AA188" s="72">
        <v>188</v>
      </c>
      <c r="AB188" s="72"/>
      <c r="AC188" s="73"/>
      <c r="AD188" s="97" t="s">
        <v>1328</v>
      </c>
      <c r="AE188" s="79" t="s">
        <v>1536</v>
      </c>
      <c r="AF188" s="79" t="s">
        <v>1560</v>
      </c>
      <c r="AG188" s="79" t="s">
        <v>1560</v>
      </c>
      <c r="AH188" s="2"/>
      <c r="AI188" s="3"/>
      <c r="AJ188" s="3"/>
      <c r="AK188" s="3"/>
      <c r="AL188" s="3"/>
    </row>
    <row r="189" spans="1:38" ht="15">
      <c r="A189" s="65" t="s">
        <v>367</v>
      </c>
      <c r="B189" s="66"/>
      <c r="C189" s="66" t="s">
        <v>65</v>
      </c>
      <c r="D189" s="67"/>
      <c r="E189" s="69"/>
      <c r="F189" s="66" t="str">
        <f>Vertices[[#This Row],[thumbnail_URL_t1]]</f>
        <v>https://library.oapen.org/bitstream/handle/20.500.12657/34361/437218.pdf.jpg</v>
      </c>
      <c r="G189" s="66"/>
      <c r="H189" s="70"/>
      <c r="I189" s="71"/>
      <c r="J189" s="71"/>
      <c r="K189" s="71" t="str">
        <f>Vertices[[#This Row],[title]]</f>
        <v>Im Nebel : Der junge Georg Lukács und Wien</v>
      </c>
      <c r="L189" s="74"/>
      <c r="M189" s="75">
        <v>1896.5255126953125</v>
      </c>
      <c r="N189" s="75">
        <v>4632.28369140625</v>
      </c>
      <c r="O189" s="76"/>
      <c r="P189" s="77"/>
      <c r="Q189" s="77"/>
      <c r="R189" s="81"/>
      <c r="S189" s="81"/>
      <c r="T189" s="81"/>
      <c r="U189" s="81"/>
      <c r="V189" s="51"/>
      <c r="W189" s="51"/>
      <c r="X189" s="51"/>
      <c r="Y189" s="51"/>
      <c r="Z189" s="50"/>
      <c r="AA189" s="72">
        <v>189</v>
      </c>
      <c r="AB189" s="72"/>
      <c r="AC189" s="73"/>
      <c r="AD189" s="97" t="s">
        <v>1329</v>
      </c>
      <c r="AE189" s="79" t="s">
        <v>1537</v>
      </c>
      <c r="AF189" s="79" t="s">
        <v>1560</v>
      </c>
      <c r="AG189" s="79" t="s">
        <v>1560</v>
      </c>
      <c r="AH189" s="2"/>
      <c r="AI189" s="3"/>
      <c r="AJ189" s="3"/>
      <c r="AK189" s="3"/>
      <c r="AL189" s="3"/>
    </row>
    <row r="190" spans="1:38" ht="15">
      <c r="A190" s="65" t="s">
        <v>368</v>
      </c>
      <c r="B190" s="66"/>
      <c r="C190" s="66" t="s">
        <v>65</v>
      </c>
      <c r="D190" s="67"/>
      <c r="E190" s="69"/>
      <c r="F190" s="66" t="str">
        <f>Vertices[[#This Row],[thumbnail_URL_t1]]</f>
        <v>https://library.oapen.org/bitstream/handle/20.500.12657/34407/437172.pdf.jpg</v>
      </c>
      <c r="G190" s="66"/>
      <c r="H190" s="70"/>
      <c r="I190" s="71"/>
      <c r="J190" s="71"/>
      <c r="K190" s="71" t="str">
        <f>Vertices[[#This Row],[title]]</f>
        <v>Trauerspiele mit Gesang und Tanz : Zur Ästhetik und Dramaturgie jüdischer Theatertexte</v>
      </c>
      <c r="L190" s="74"/>
      <c r="M190" s="75">
        <v>2304.885986328125</v>
      </c>
      <c r="N190" s="75">
        <v>5171.83935546875</v>
      </c>
      <c r="O190" s="76"/>
      <c r="P190" s="77"/>
      <c r="Q190" s="77"/>
      <c r="R190" s="81"/>
      <c r="S190" s="81"/>
      <c r="T190" s="81"/>
      <c r="U190" s="81"/>
      <c r="V190" s="51"/>
      <c r="W190" s="51"/>
      <c r="X190" s="51"/>
      <c r="Y190" s="51"/>
      <c r="Z190" s="50"/>
      <c r="AA190" s="72">
        <v>190</v>
      </c>
      <c r="AB190" s="72"/>
      <c r="AC190" s="73"/>
      <c r="AD190" s="97" t="s">
        <v>1330</v>
      </c>
      <c r="AE190" s="79" t="s">
        <v>1538</v>
      </c>
      <c r="AF190" s="79" t="s">
        <v>1560</v>
      </c>
      <c r="AG190" s="79" t="s">
        <v>1560</v>
      </c>
      <c r="AH190" s="2"/>
      <c r="AI190" s="3"/>
      <c r="AJ190" s="3"/>
      <c r="AK190" s="3"/>
      <c r="AL190" s="3"/>
    </row>
    <row r="191" spans="1:38" ht="15">
      <c r="A191" s="65" t="s">
        <v>369</v>
      </c>
      <c r="B191" s="66"/>
      <c r="C191" s="66" t="s">
        <v>65</v>
      </c>
      <c r="D191" s="67"/>
      <c r="E191" s="69"/>
      <c r="F191" s="66" t="str">
        <f>Vertices[[#This Row],[thumbnail_URL_t1]]</f>
        <v>https://library.oapen.org/bitstream/handle/20.500.12657/30272/647851.pdf.jpg</v>
      </c>
      <c r="G191" s="66"/>
      <c r="H191" s="70"/>
      <c r="I191" s="71"/>
      <c r="J191" s="71"/>
      <c r="K191" s="71" t="str">
        <f>Vertices[[#This Row],[title]]</f>
        <v>Hermann Bahr Arthur Schnitzler – Briefwechsel, Aufzeichnungen, Dokumente 1891-1931</v>
      </c>
      <c r="L191" s="74"/>
      <c r="M191" s="75">
        <v>1938.121337890625</v>
      </c>
      <c r="N191" s="75">
        <v>5633.4462890625</v>
      </c>
      <c r="O191" s="76"/>
      <c r="P191" s="77"/>
      <c r="Q191" s="77"/>
      <c r="R191" s="81"/>
      <c r="S191" s="81"/>
      <c r="T191" s="81"/>
      <c r="U191" s="81"/>
      <c r="V191" s="51"/>
      <c r="W191" s="51"/>
      <c r="X191" s="51"/>
      <c r="Y191" s="51"/>
      <c r="Z191" s="50"/>
      <c r="AA191" s="72">
        <v>191</v>
      </c>
      <c r="AB191" s="72"/>
      <c r="AC191" s="73"/>
      <c r="AD191" s="97" t="s">
        <v>1331</v>
      </c>
      <c r="AE191" s="79" t="s">
        <v>1539</v>
      </c>
      <c r="AF191" s="79" t="s">
        <v>1560</v>
      </c>
      <c r="AG191" s="79" t="s">
        <v>1560</v>
      </c>
      <c r="AH191" s="2"/>
      <c r="AI191" s="3"/>
      <c r="AJ191" s="3"/>
      <c r="AK191" s="3"/>
      <c r="AL191" s="3"/>
    </row>
    <row r="192" spans="1:38" ht="15">
      <c r="A192" s="65" t="s">
        <v>370</v>
      </c>
      <c r="B192" s="66"/>
      <c r="C192" s="66" t="s">
        <v>65</v>
      </c>
      <c r="D192" s="67"/>
      <c r="E192" s="69"/>
      <c r="F192" s="66" t="str">
        <f>Vertices[[#This Row],[thumbnail_URL_t1]]</f>
        <v>https://library.oapen.org/bitstream/handle/20.500.12657/25868/1004216.pdf.jpg</v>
      </c>
      <c r="G192" s="66"/>
      <c r="H192" s="70"/>
      <c r="I192" s="71"/>
      <c r="J192" s="71"/>
      <c r="K192" s="71" t="str">
        <f>Vertices[[#This Row],[title]]</f>
        <v>Anton Kuh : Biographie</v>
      </c>
      <c r="L192" s="74"/>
      <c r="M192" s="75">
        <v>2157.475341796875</v>
      </c>
      <c r="N192" s="75">
        <v>6248.0703125</v>
      </c>
      <c r="O192" s="76"/>
      <c r="P192" s="77"/>
      <c r="Q192" s="77"/>
      <c r="R192" s="81"/>
      <c r="S192" s="81"/>
      <c r="T192" s="81"/>
      <c r="U192" s="81"/>
      <c r="V192" s="51"/>
      <c r="W192" s="51"/>
      <c r="X192" s="51"/>
      <c r="Y192" s="51"/>
      <c r="Z192" s="50"/>
      <c r="AA192" s="72">
        <v>192</v>
      </c>
      <c r="AB192" s="72"/>
      <c r="AC192" s="73"/>
      <c r="AD192" s="97" t="s">
        <v>1332</v>
      </c>
      <c r="AE192" s="79" t="s">
        <v>1540</v>
      </c>
      <c r="AF192" s="79" t="s">
        <v>1560</v>
      </c>
      <c r="AG192" s="79" t="s">
        <v>1560</v>
      </c>
      <c r="AH192" s="2"/>
      <c r="AI192" s="3"/>
      <c r="AJ192" s="3"/>
      <c r="AK192" s="3"/>
      <c r="AL192" s="3"/>
    </row>
    <row r="193" spans="1:38" ht="15">
      <c r="A193" s="65" t="s">
        <v>371</v>
      </c>
      <c r="B193" s="66"/>
      <c r="C193" s="66" t="s">
        <v>65</v>
      </c>
      <c r="D193" s="67"/>
      <c r="E193" s="69"/>
      <c r="F193" s="66" t="str">
        <f>Vertices[[#This Row],[thumbnail_URL_t1]]</f>
        <v>https://library.oapen.org/bitstream/handle/20.500.12657/25069/1005025.pdf.jpg</v>
      </c>
      <c r="G193" s="66"/>
      <c r="H193" s="70"/>
      <c r="I193" s="71"/>
      <c r="J193" s="71"/>
      <c r="K193" s="71" t="str">
        <f>Vertices[[#This Row],[title]]</f>
        <v>Der lange Schatten des &gt;Roten Oktober&lt; : Zur Relevanz und Rezeption sowjet-russischer Kunst, Kultur und Literatur in Österreich 1918-1938</v>
      </c>
      <c r="L193" s="74"/>
      <c r="M193" s="75">
        <v>2250.21533203125</v>
      </c>
      <c r="N193" s="75">
        <v>5228.16796875</v>
      </c>
      <c r="O193" s="76"/>
      <c r="P193" s="77"/>
      <c r="Q193" s="77"/>
      <c r="R193" s="81"/>
      <c r="S193" s="81"/>
      <c r="T193" s="81"/>
      <c r="U193" s="81"/>
      <c r="V193" s="51"/>
      <c r="W193" s="51"/>
      <c r="X193" s="51"/>
      <c r="Y193" s="51"/>
      <c r="Z193" s="50"/>
      <c r="AA193" s="72">
        <v>193</v>
      </c>
      <c r="AB193" s="72"/>
      <c r="AC193" s="73"/>
      <c r="AD193" s="97" t="s">
        <v>1333</v>
      </c>
      <c r="AE193" s="79" t="s">
        <v>1541</v>
      </c>
      <c r="AF193" s="79" t="s">
        <v>1560</v>
      </c>
      <c r="AG193" s="79" t="s">
        <v>1560</v>
      </c>
      <c r="AH193" s="2"/>
      <c r="AI193" s="3"/>
      <c r="AJ193" s="3"/>
      <c r="AK193" s="3"/>
      <c r="AL193" s="3"/>
    </row>
    <row r="194" spans="1:38" ht="15">
      <c r="A194" s="65" t="s">
        <v>372</v>
      </c>
      <c r="B194" s="66"/>
      <c r="C194" s="66" t="s">
        <v>65</v>
      </c>
      <c r="D194" s="67"/>
      <c r="E194" s="69"/>
      <c r="F194" s="66" t="str">
        <f>Vertices[[#This Row],[thumbnail_URL_t1]]</f>
        <v>https://library.oapen.org/bitstream/handle/20.500.12657/32358/612510.pdf.jpg</v>
      </c>
      <c r="G194" s="66"/>
      <c r="H194" s="70"/>
      <c r="I194" s="71"/>
      <c r="J194" s="71"/>
      <c r="K194" s="71" t="str">
        <f>Vertices[[#This Row],[title]]</f>
        <v>On the Jewish Legacy in Viennese Architecture : The contribution of Jewish architects to building in Vienna 1868–1938</v>
      </c>
      <c r="L194" s="74"/>
      <c r="M194" s="75">
        <v>1883.728759765625</v>
      </c>
      <c r="N194" s="75">
        <v>5534.17724609375</v>
      </c>
      <c r="O194" s="76"/>
      <c r="P194" s="77"/>
      <c r="Q194" s="77"/>
      <c r="R194" s="81"/>
      <c r="S194" s="81"/>
      <c r="T194" s="81"/>
      <c r="U194" s="81"/>
      <c r="V194" s="51"/>
      <c r="W194" s="51"/>
      <c r="X194" s="51"/>
      <c r="Y194" s="51"/>
      <c r="Z194" s="50"/>
      <c r="AA194" s="72">
        <v>194</v>
      </c>
      <c r="AB194" s="72"/>
      <c r="AC194" s="73"/>
      <c r="AD194" s="97" t="s">
        <v>1334</v>
      </c>
      <c r="AE194" s="79" t="s">
        <v>1542</v>
      </c>
      <c r="AF194" s="79" t="s">
        <v>1560</v>
      </c>
      <c r="AG194" s="79" t="s">
        <v>1560</v>
      </c>
      <c r="AH194" s="2"/>
      <c r="AI194" s="3"/>
      <c r="AJ194" s="3"/>
      <c r="AK194" s="3"/>
      <c r="AL194" s="3"/>
    </row>
    <row r="195" spans="1:38" ht="15">
      <c r="A195" s="65" t="s">
        <v>373</v>
      </c>
      <c r="B195" s="66"/>
      <c r="C195" s="66" t="s">
        <v>65</v>
      </c>
      <c r="D195" s="67"/>
      <c r="E195" s="69"/>
      <c r="F195" s="66" t="str">
        <f>Vertices[[#This Row],[thumbnail_URL_t1]]</f>
        <v>https://library.oapen.org/bitstream/handle/20.500.12657/33070/574824.pdf.jpg</v>
      </c>
      <c r="G195" s="66"/>
      <c r="H195" s="70"/>
      <c r="I195" s="71"/>
      <c r="J195" s="71"/>
      <c r="K195" s="71" t="str">
        <f>Vertices[[#This Row],[title]]</f>
        <v>Architekten- und Designer-Ehepaar Jacques und Jacqueline Groag : Zwei vergessene Künstler der Wiener Moderne</v>
      </c>
      <c r="L195" s="74"/>
      <c r="M195" s="75">
        <v>1977.5369873046875</v>
      </c>
      <c r="N195" s="75">
        <v>5796.27685546875</v>
      </c>
      <c r="O195" s="76"/>
      <c r="P195" s="77"/>
      <c r="Q195" s="77"/>
      <c r="R195" s="81"/>
      <c r="S195" s="81"/>
      <c r="T195" s="81"/>
      <c r="U195" s="81"/>
      <c r="V195" s="51"/>
      <c r="W195" s="51"/>
      <c r="X195" s="51"/>
      <c r="Y195" s="51"/>
      <c r="Z195" s="50"/>
      <c r="AA195" s="72">
        <v>195</v>
      </c>
      <c r="AB195" s="72"/>
      <c r="AC195" s="73"/>
      <c r="AD195" s="97" t="s">
        <v>1335</v>
      </c>
      <c r="AE195" s="79" t="s">
        <v>1543</v>
      </c>
      <c r="AF195" s="79" t="s">
        <v>1560</v>
      </c>
      <c r="AG195" s="79" t="s">
        <v>1560</v>
      </c>
      <c r="AH195" s="2"/>
      <c r="AI195" s="3"/>
      <c r="AJ195" s="3"/>
      <c r="AK195" s="3"/>
      <c r="AL195" s="3"/>
    </row>
    <row r="196" spans="1:38" ht="15">
      <c r="A196" s="65" t="s">
        <v>374</v>
      </c>
      <c r="B196" s="66"/>
      <c r="C196" s="66" t="s">
        <v>65</v>
      </c>
      <c r="D196" s="67"/>
      <c r="E196" s="69"/>
      <c r="F196" s="66" t="str">
        <f>Vertices[[#This Row],[thumbnail_URL_t1]]</f>
        <v>https://library.oapen.org/bitstream/handle/20.500.12657/34400/437179.pdf.jpg</v>
      </c>
      <c r="G196" s="66"/>
      <c r="H196" s="70"/>
      <c r="I196" s="71"/>
      <c r="J196" s="71"/>
      <c r="K196" s="71" t="str">
        <f>Vertices[[#This Row],[title]]</f>
        <v>Geburten/Kontrolle : Reproduktionspolitik im 20. Jahrhundert</v>
      </c>
      <c r="L196" s="74"/>
      <c r="M196" s="75">
        <v>8778.3154296875</v>
      </c>
      <c r="N196" s="75">
        <v>1907.32373046875</v>
      </c>
      <c r="O196" s="76"/>
      <c r="P196" s="77"/>
      <c r="Q196" s="77"/>
      <c r="R196" s="81"/>
      <c r="S196" s="81"/>
      <c r="T196" s="81"/>
      <c r="U196" s="81"/>
      <c r="V196" s="51"/>
      <c r="W196" s="51"/>
      <c r="X196" s="51"/>
      <c r="Y196" s="51"/>
      <c r="Z196" s="50"/>
      <c r="AA196" s="72">
        <v>196</v>
      </c>
      <c r="AB196" s="72"/>
      <c r="AC196" s="73"/>
      <c r="AD196" s="97" t="s">
        <v>1336</v>
      </c>
      <c r="AE196" s="79" t="s">
        <v>1544</v>
      </c>
      <c r="AF196" s="79" t="s">
        <v>1560</v>
      </c>
      <c r="AG196" s="79" t="s">
        <v>1560</v>
      </c>
      <c r="AH196" s="2"/>
      <c r="AI196" s="3"/>
      <c r="AJ196" s="3"/>
      <c r="AK196" s="3"/>
      <c r="AL196" s="3"/>
    </row>
    <row r="197" spans="1:38" ht="15">
      <c r="A197" s="65" t="s">
        <v>375</v>
      </c>
      <c r="B197" s="66"/>
      <c r="C197" s="66" t="s">
        <v>65</v>
      </c>
      <c r="D197" s="67"/>
      <c r="E197" s="69"/>
      <c r="F197" s="66" t="str">
        <f>Vertices[[#This Row],[thumbnail_URL_t1]]</f>
        <v>https://library.oapen.org/bitstream/handle/20.500.12657/25173/1004916.pdf.jpg</v>
      </c>
      <c r="G197" s="66"/>
      <c r="H197" s="70"/>
      <c r="I197" s="71"/>
      <c r="J197" s="71"/>
      <c r="K197" s="71" t="str">
        <f>Vertices[[#This Row],[title]]</f>
        <v>Re-Reading Hanslick’s Aesthetics : Die Rezeption Eduard Hanslicks im englischen Sprachraum und ihre diskursiven Grundlagen</v>
      </c>
      <c r="L197" s="74"/>
      <c r="M197" s="75">
        <v>8194.509765625</v>
      </c>
      <c r="N197" s="75">
        <v>2456.40185546875</v>
      </c>
      <c r="O197" s="76"/>
      <c r="P197" s="77"/>
      <c r="Q197" s="77"/>
      <c r="R197" s="81"/>
      <c r="S197" s="81"/>
      <c r="T197" s="81"/>
      <c r="U197" s="81"/>
      <c r="V197" s="51"/>
      <c r="W197" s="51"/>
      <c r="X197" s="51"/>
      <c r="Y197" s="51"/>
      <c r="Z197" s="50"/>
      <c r="AA197" s="72">
        <v>197</v>
      </c>
      <c r="AB197" s="72"/>
      <c r="AC197" s="73"/>
      <c r="AD197" s="97" t="s">
        <v>1337</v>
      </c>
      <c r="AE197" s="79" t="s">
        <v>1545</v>
      </c>
      <c r="AF197" s="79" t="s">
        <v>1560</v>
      </c>
      <c r="AG197" s="79" t="s">
        <v>1560</v>
      </c>
      <c r="AH197" s="2"/>
      <c r="AI197" s="3"/>
      <c r="AJ197" s="3"/>
      <c r="AK197" s="3"/>
      <c r="AL197" s="3"/>
    </row>
    <row r="198" spans="1:38" ht="15">
      <c r="A198" s="65" t="s">
        <v>376</v>
      </c>
      <c r="B198" s="66"/>
      <c r="C198" s="66" t="s">
        <v>65</v>
      </c>
      <c r="D198" s="67"/>
      <c r="E198" s="69"/>
      <c r="F198" s="66" t="str">
        <f>Vertices[[#This Row],[thumbnail_URL_t1]]</f>
        <v>https://library.oapen.org/bitstream/handle/20.500.12657/23622/1006524.pdf.jpg</v>
      </c>
      <c r="G198" s="66"/>
      <c r="H198" s="70"/>
      <c r="I198" s="71"/>
      <c r="J198" s="71"/>
      <c r="K198" s="71" t="str">
        <f>Vertices[[#This Row],[title]]</f>
        <v>(Fremd)Körper : Die Stigmatisierung der Neuchristen im Spanien der Frühen Neuzeit</v>
      </c>
      <c r="L198" s="74"/>
      <c r="M198" s="75">
        <v>7876.06982421875</v>
      </c>
      <c r="N198" s="75">
        <v>1141.50439453125</v>
      </c>
      <c r="O198" s="76"/>
      <c r="P198" s="77"/>
      <c r="Q198" s="77"/>
      <c r="R198" s="81"/>
      <c r="S198" s="81"/>
      <c r="T198" s="81"/>
      <c r="U198" s="81"/>
      <c r="V198" s="51"/>
      <c r="W198" s="51"/>
      <c r="X198" s="51"/>
      <c r="Y198" s="51"/>
      <c r="Z198" s="50"/>
      <c r="AA198" s="72">
        <v>198</v>
      </c>
      <c r="AB198" s="72"/>
      <c r="AC198" s="73"/>
      <c r="AD198" s="97" t="s">
        <v>1338</v>
      </c>
      <c r="AE198" s="79" t="s">
        <v>1546</v>
      </c>
      <c r="AF198" s="79" t="s">
        <v>1560</v>
      </c>
      <c r="AG198" s="79" t="s">
        <v>1560</v>
      </c>
      <c r="AH198" s="2"/>
      <c r="AI198" s="3"/>
      <c r="AJ198" s="3"/>
      <c r="AK198" s="3"/>
      <c r="AL198" s="3"/>
    </row>
    <row r="199" spans="1:38" ht="15">
      <c r="A199" s="65" t="s">
        <v>377</v>
      </c>
      <c r="B199" s="66"/>
      <c r="C199" s="66" t="s">
        <v>65</v>
      </c>
      <c r="D199" s="67"/>
      <c r="E199" s="69"/>
      <c r="F199" s="66" t="str">
        <f>Vertices[[#This Row],[thumbnail_URL_t1]]</f>
        <v>https://library.oapen.org/bitstream/handle/20.500.12657/39507/978-3-205-20303-2.pdf.jpg</v>
      </c>
      <c r="G199" s="66"/>
      <c r="H199" s="70"/>
      <c r="I199" s="71"/>
      <c r="J199" s="71"/>
      <c r="K199" s="71" t="str">
        <f>Vertices[[#This Row],[title]]</f>
        <v>(Foreign) Bodies: Stigmatizing New Christians in Early Modern Spain</v>
      </c>
      <c r="L199" s="74"/>
      <c r="M199" s="75">
        <v>7430.2548828125</v>
      </c>
      <c r="N199" s="75">
        <v>433.482666015625</v>
      </c>
      <c r="O199" s="76"/>
      <c r="P199" s="77"/>
      <c r="Q199" s="77"/>
      <c r="R199" s="81"/>
      <c r="S199" s="81"/>
      <c r="T199" s="81"/>
      <c r="U199" s="81"/>
      <c r="V199" s="51"/>
      <c r="W199" s="51"/>
      <c r="X199" s="51"/>
      <c r="Y199" s="51"/>
      <c r="Z199" s="50"/>
      <c r="AA199" s="72">
        <v>199</v>
      </c>
      <c r="AB199" s="72"/>
      <c r="AC199" s="73"/>
      <c r="AD199" s="97" t="s">
        <v>1339</v>
      </c>
      <c r="AE199" s="79" t="s">
        <v>1547</v>
      </c>
      <c r="AF199" s="79" t="s">
        <v>1561</v>
      </c>
      <c r="AG199" s="79" t="s">
        <v>1561</v>
      </c>
      <c r="AH199" s="2"/>
      <c r="AI199" s="3"/>
      <c r="AJ199" s="3"/>
      <c r="AK199" s="3"/>
      <c r="AL199" s="3"/>
    </row>
    <row r="200" spans="1:38" ht="15">
      <c r="A200" s="65" t="s">
        <v>378</v>
      </c>
      <c r="B200" s="66"/>
      <c r="C200" s="66" t="s">
        <v>65</v>
      </c>
      <c r="D200" s="67"/>
      <c r="E200" s="69"/>
      <c r="F200" s="66" t="str">
        <f>Vertices[[#This Row],[thumbnail_URL_t1]]</f>
        <v>https://library.oapen.org/bitstream/handle/20.500.12657/34434/437147.pdf.jpg</v>
      </c>
      <c r="G200" s="66"/>
      <c r="H200" s="70"/>
      <c r="I200" s="71"/>
      <c r="J200" s="71"/>
      <c r="K200" s="71" t="str">
        <f>Vertices[[#This Row],[title]]</f>
        <v>Alpenverein : Die Städter entdecken die Alpen</v>
      </c>
      <c r="L200" s="74"/>
      <c r="M200" s="75">
        <v>8396.1875</v>
      </c>
      <c r="N200" s="75">
        <v>7083.08251953125</v>
      </c>
      <c r="O200" s="76"/>
      <c r="P200" s="77"/>
      <c r="Q200" s="77"/>
      <c r="R200" s="81"/>
      <c r="S200" s="81"/>
      <c r="T200" s="81"/>
      <c r="U200" s="81"/>
      <c r="V200" s="51"/>
      <c r="W200" s="51"/>
      <c r="X200" s="51"/>
      <c r="Y200" s="51"/>
      <c r="Z200" s="50"/>
      <c r="AA200" s="72">
        <v>200</v>
      </c>
      <c r="AB200" s="72"/>
      <c r="AC200" s="73"/>
      <c r="AD200" s="97" t="s">
        <v>1340</v>
      </c>
      <c r="AE200" s="79" t="s">
        <v>1548</v>
      </c>
      <c r="AF200" s="79" t="s">
        <v>1560</v>
      </c>
      <c r="AG200" s="79" t="s">
        <v>1560</v>
      </c>
      <c r="AH200" s="2"/>
      <c r="AI200" s="3"/>
      <c r="AJ200" s="3"/>
      <c r="AK200" s="3"/>
      <c r="AL200" s="3"/>
    </row>
    <row r="201" spans="1:38" ht="15">
      <c r="A201" s="65" t="s">
        <v>379</v>
      </c>
      <c r="B201" s="66"/>
      <c r="C201" s="66" t="s">
        <v>65</v>
      </c>
      <c r="D201" s="67"/>
      <c r="E201" s="69"/>
      <c r="F201" s="66" t="str">
        <f>Vertices[[#This Row],[thumbnail_URL_t1]]</f>
        <v>https://library.oapen.org/bitstream/handle/20.500.12657/33118/574651.pdf.jpg</v>
      </c>
      <c r="G201" s="66"/>
      <c r="H201" s="70"/>
      <c r="I201" s="71"/>
      <c r="J201" s="71"/>
      <c r="K201" s="71" t="str">
        <f>Vertices[[#This Row],[title]]</f>
        <v>Die Politik des Waldes</v>
      </c>
      <c r="L201" s="74"/>
      <c r="M201" s="75">
        <v>7874.830078125</v>
      </c>
      <c r="N201" s="75">
        <v>7398.10400390625</v>
      </c>
      <c r="O201" s="76"/>
      <c r="P201" s="77"/>
      <c r="Q201" s="77"/>
      <c r="R201" s="81"/>
      <c r="S201" s="81"/>
      <c r="T201" s="81"/>
      <c r="U201" s="81"/>
      <c r="V201" s="51"/>
      <c r="W201" s="51"/>
      <c r="X201" s="51"/>
      <c r="Y201" s="51"/>
      <c r="Z201" s="50"/>
      <c r="AA201" s="72">
        <v>201</v>
      </c>
      <c r="AB201" s="72"/>
      <c r="AC201" s="73"/>
      <c r="AD201" s="97" t="s">
        <v>1341</v>
      </c>
      <c r="AE201" s="79" t="s">
        <v>1549</v>
      </c>
      <c r="AF201" s="79" t="s">
        <v>1560</v>
      </c>
      <c r="AG201" s="79" t="s">
        <v>1560</v>
      </c>
      <c r="AH201" s="2"/>
      <c r="AI201" s="3"/>
      <c r="AJ201" s="3"/>
      <c r="AK201" s="3"/>
      <c r="AL201" s="3"/>
    </row>
    <row r="202" spans="1:38" ht="15">
      <c r="A202" s="65" t="s">
        <v>380</v>
      </c>
      <c r="B202" s="66"/>
      <c r="C202" s="66" t="s">
        <v>65</v>
      </c>
      <c r="D202" s="67"/>
      <c r="E202" s="69"/>
      <c r="F202" s="66" t="str">
        <f>Vertices[[#This Row],[thumbnail_URL_t1]]</f>
        <v>https://library.oapen.org/bitstream/handle/20.500.12657/34446/437135.pdf.jpg</v>
      </c>
      <c r="G202" s="66"/>
      <c r="H202" s="70"/>
      <c r="I202" s="71"/>
      <c r="J202" s="71"/>
      <c r="K202" s="71" t="str">
        <f>Vertices[[#This Row],[title]]</f>
        <v>NATO, Neutrality and National Identity: the case of Austria and Hungary</v>
      </c>
      <c r="L202" s="74"/>
      <c r="M202" s="75">
        <v>4055.0556640625</v>
      </c>
      <c r="N202" s="75">
        <v>7077.17578125</v>
      </c>
      <c r="O202" s="76"/>
      <c r="P202" s="77"/>
      <c r="Q202" s="77"/>
      <c r="R202" s="81"/>
      <c r="S202" s="81"/>
      <c r="T202" s="81"/>
      <c r="U202" s="81"/>
      <c r="V202" s="51"/>
      <c r="W202" s="51"/>
      <c r="X202" s="51"/>
      <c r="Y202" s="51"/>
      <c r="Z202" s="50"/>
      <c r="AA202" s="72">
        <v>202</v>
      </c>
      <c r="AB202" s="72"/>
      <c r="AC202" s="73"/>
      <c r="AD202" s="97" t="s">
        <v>1342</v>
      </c>
      <c r="AE202" s="79" t="s">
        <v>1550</v>
      </c>
      <c r="AF202" s="79" t="s">
        <v>1560</v>
      </c>
      <c r="AG202" s="79" t="s">
        <v>1560</v>
      </c>
      <c r="AH202" s="2"/>
      <c r="AI202" s="3"/>
      <c r="AJ202" s="3"/>
      <c r="AK202" s="3"/>
      <c r="AL202" s="3"/>
    </row>
    <row r="203" spans="1:38" ht="15">
      <c r="A203" s="65" t="s">
        <v>381</v>
      </c>
      <c r="B203" s="66"/>
      <c r="C203" s="66" t="s">
        <v>65</v>
      </c>
      <c r="D203" s="67"/>
      <c r="E203" s="69"/>
      <c r="F203" s="66" t="str">
        <f>Vertices[[#This Row],[thumbnail_URL_t1]]</f>
        <v>https://library.oapen.org/bitstream/handle/20.500.12657/33061/575226.pdf.jpg</v>
      </c>
      <c r="G203" s="66"/>
      <c r="H203" s="70"/>
      <c r="I203" s="71"/>
      <c r="J203" s="71"/>
      <c r="K203" s="71" t="str">
        <f>Vertices[[#This Row],[title]]</f>
        <v>Ungleiche Entwicklung in Zentraleuropa : Überregionale Arbeitsteilung und imperiale Politik</v>
      </c>
      <c r="L203" s="74"/>
      <c r="M203" s="75">
        <v>4091.725341796875</v>
      </c>
      <c r="N203" s="75">
        <v>5708.95703125</v>
      </c>
      <c r="O203" s="76"/>
      <c r="P203" s="77"/>
      <c r="Q203" s="77"/>
      <c r="R203" s="81"/>
      <c r="S203" s="81"/>
      <c r="T203" s="81"/>
      <c r="U203" s="81"/>
      <c r="V203" s="51"/>
      <c r="W203" s="51"/>
      <c r="X203" s="51"/>
      <c r="Y203" s="51"/>
      <c r="Z203" s="50"/>
      <c r="AA203" s="72">
        <v>203</v>
      </c>
      <c r="AB203" s="72"/>
      <c r="AC203" s="73"/>
      <c r="AD203" s="97" t="s">
        <v>1343</v>
      </c>
      <c r="AE203" s="79" t="s">
        <v>1551</v>
      </c>
      <c r="AF203" s="79" t="s">
        <v>1560</v>
      </c>
      <c r="AG203" s="79" t="s">
        <v>1560</v>
      </c>
      <c r="AH203" s="2"/>
      <c r="AI203" s="3"/>
      <c r="AJ203" s="3"/>
      <c r="AK203" s="3"/>
      <c r="AL203" s="3"/>
    </row>
    <row r="204" spans="1:38" ht="15">
      <c r="A204" s="65" t="s">
        <v>382</v>
      </c>
      <c r="B204" s="66"/>
      <c r="C204" s="66" t="s">
        <v>65</v>
      </c>
      <c r="D204" s="67"/>
      <c r="E204" s="69"/>
      <c r="F204" s="66" t="str">
        <f>Vertices[[#This Row],[thumbnail_URL_t1]]</f>
        <v>https://library.oapen.org/bitstream/handle/20.500.12657/33369/497777.pdf.jpg</v>
      </c>
      <c r="G204" s="66"/>
      <c r="H204" s="70"/>
      <c r="I204" s="71"/>
      <c r="J204" s="71"/>
      <c r="K204" s="71" t="str">
        <f>Vertices[[#This Row],[title]]</f>
        <v>Sarah Kofman : Eine Biographie</v>
      </c>
      <c r="L204" s="74"/>
      <c r="M204" s="75">
        <v>7345.33740234375</v>
      </c>
      <c r="N204" s="75">
        <v>8593.361328125</v>
      </c>
      <c r="O204" s="76"/>
      <c r="P204" s="77"/>
      <c r="Q204" s="77"/>
      <c r="R204" s="81"/>
      <c r="S204" s="81"/>
      <c r="T204" s="81"/>
      <c r="U204" s="81"/>
      <c r="V204" s="51"/>
      <c r="W204" s="51"/>
      <c r="X204" s="51"/>
      <c r="Y204" s="51"/>
      <c r="Z204" s="50"/>
      <c r="AA204" s="72">
        <v>204</v>
      </c>
      <c r="AB204" s="72"/>
      <c r="AC204" s="73"/>
      <c r="AD204" s="97" t="s">
        <v>1344</v>
      </c>
      <c r="AE204" s="79" t="s">
        <v>1552</v>
      </c>
      <c r="AF204" s="79" t="s">
        <v>1560</v>
      </c>
      <c r="AG204" s="79" t="s">
        <v>1560</v>
      </c>
      <c r="AH204" s="2"/>
      <c r="AI204" s="3"/>
      <c r="AJ204" s="3"/>
      <c r="AK204" s="3"/>
      <c r="AL204" s="3"/>
    </row>
    <row r="205" spans="1:38" ht="15">
      <c r="A205" s="65" t="s">
        <v>383</v>
      </c>
      <c r="B205" s="66"/>
      <c r="C205" s="66" t="s">
        <v>65</v>
      </c>
      <c r="D205" s="67"/>
      <c r="E205" s="69"/>
      <c r="F205" s="66" t="str">
        <f>Vertices[[#This Row],[thumbnail_URL_t1]]</f>
        <v>https://library.oapen.org/bitstream/handle/20.500.12657/32363/612285.pdf.jpg</v>
      </c>
      <c r="G205" s="66"/>
      <c r="H205" s="70"/>
      <c r="I205" s="71"/>
      <c r="J205" s="71"/>
      <c r="K205" s="71" t="str">
        <f>Vertices[[#This Row],[title]]</f>
        <v>Actors and the Art of Performance : Under Exposure</v>
      </c>
      <c r="L205" s="74"/>
      <c r="M205" s="75">
        <v>7665.27197265625</v>
      </c>
      <c r="N205" s="75">
        <v>8923.2822265625</v>
      </c>
      <c r="O205" s="76"/>
      <c r="P205" s="77"/>
      <c r="Q205" s="77"/>
      <c r="R205" s="81"/>
      <c r="S205" s="81"/>
      <c r="T205" s="81"/>
      <c r="U205" s="81"/>
      <c r="V205" s="51"/>
      <c r="W205" s="51"/>
      <c r="X205" s="51"/>
      <c r="Y205" s="51"/>
      <c r="Z205" s="50"/>
      <c r="AA205" s="72">
        <v>205</v>
      </c>
      <c r="AB205" s="72"/>
      <c r="AC205" s="73"/>
      <c r="AD205" s="97" t="s">
        <v>1345</v>
      </c>
      <c r="AE205" s="79" t="s">
        <v>1553</v>
      </c>
      <c r="AF205" s="79" t="s">
        <v>1560</v>
      </c>
      <c r="AG205" s="79" t="s">
        <v>1560</v>
      </c>
      <c r="AH205" s="2"/>
      <c r="AI205" s="3"/>
      <c r="AJ205" s="3"/>
      <c r="AK205" s="3"/>
      <c r="AL205" s="3"/>
    </row>
    <row r="206" spans="1:38" ht="15">
      <c r="A206" s="65" t="s">
        <v>384</v>
      </c>
      <c r="B206" s="66"/>
      <c r="C206" s="66" t="s">
        <v>65</v>
      </c>
      <c r="D206" s="67"/>
      <c r="E206" s="69"/>
      <c r="F206" s="66" t="str">
        <f>Vertices[[#This Row],[thumbnail_URL_t1]]</f>
        <v>https://library.oapen.org/bitstream/handle/20.500.12657/33297/507998.pdf.jpg</v>
      </c>
      <c r="G206" s="66"/>
      <c r="H206" s="70"/>
      <c r="I206" s="71"/>
      <c r="J206" s="71"/>
      <c r="K206" s="71" t="str">
        <f>Vertices[[#This Row],[title]]</f>
        <v>Opera buffa und Spielkultur : Eine spieltheoretische Untersuchung am Beispiel des venezianischen Repertoires des späten 18. Jahrhunderts</v>
      </c>
      <c r="L206" s="74"/>
      <c r="M206" s="75">
        <v>7551.24169921875</v>
      </c>
      <c r="N206" s="75">
        <v>9565.517578125</v>
      </c>
      <c r="O206" s="76"/>
      <c r="P206" s="77"/>
      <c r="Q206" s="77"/>
      <c r="R206" s="81"/>
      <c r="S206" s="81"/>
      <c r="T206" s="81"/>
      <c r="U206" s="81"/>
      <c r="V206" s="51"/>
      <c r="W206" s="51"/>
      <c r="X206" s="51"/>
      <c r="Y206" s="51"/>
      <c r="Z206" s="50"/>
      <c r="AA206" s="72">
        <v>206</v>
      </c>
      <c r="AB206" s="72"/>
      <c r="AC206" s="73"/>
      <c r="AD206" s="97" t="s">
        <v>1346</v>
      </c>
      <c r="AE206" s="79" t="s">
        <v>1554</v>
      </c>
      <c r="AF206" s="79" t="s">
        <v>1560</v>
      </c>
      <c r="AG206" s="79" t="s">
        <v>1560</v>
      </c>
      <c r="AH206" s="2"/>
      <c r="AI206" s="3"/>
      <c r="AJ206" s="3"/>
      <c r="AK206" s="3"/>
      <c r="AL206" s="3"/>
    </row>
    <row r="207" spans="1:38" ht="15">
      <c r="A207" s="65" t="s">
        <v>385</v>
      </c>
      <c r="B207" s="66"/>
      <c r="C207" s="66" t="s">
        <v>65</v>
      </c>
      <c r="D207" s="67"/>
      <c r="E207" s="69"/>
      <c r="F207" s="66" t="str">
        <f>Vertices[[#This Row],[thumbnail_URL_t1]]</f>
        <v>https://library.oapen.org/bitstream/handle/20.500.12657/33115/574654.pdf.jpg</v>
      </c>
      <c r="G207" s="66"/>
      <c r="H207" s="70"/>
      <c r="I207" s="71"/>
      <c r="J207" s="71"/>
      <c r="K207" s="71" t="str">
        <f>Vertices[[#This Row],[title]]</f>
        <v>Protokolle des Ministerrates der Ersten Republik, Kabinett Dr. Kurt Schuschnigg, Band 8 (4. Juni 1937 – 21. Februar 1938)</v>
      </c>
      <c r="L207" s="74"/>
      <c r="M207" s="75">
        <v>1354.445556640625</v>
      </c>
      <c r="N207" s="75">
        <v>4540.75048828125</v>
      </c>
      <c r="O207" s="76"/>
      <c r="P207" s="77"/>
      <c r="Q207" s="77"/>
      <c r="R207" s="81"/>
      <c r="S207" s="81"/>
      <c r="T207" s="81"/>
      <c r="U207" s="81"/>
      <c r="V207" s="51"/>
      <c r="W207" s="51"/>
      <c r="X207" s="51"/>
      <c r="Y207" s="51"/>
      <c r="Z207" s="50"/>
      <c r="AA207" s="72">
        <v>207</v>
      </c>
      <c r="AB207" s="72"/>
      <c r="AC207" s="73"/>
      <c r="AD207" s="97" t="s">
        <v>1347</v>
      </c>
      <c r="AE207" s="79" t="s">
        <v>1555</v>
      </c>
      <c r="AF207" s="79" t="s">
        <v>1560</v>
      </c>
      <c r="AG207" s="79" t="s">
        <v>1560</v>
      </c>
      <c r="AH207" s="2"/>
      <c r="AI207" s="3"/>
      <c r="AJ207" s="3"/>
      <c r="AK207" s="3"/>
      <c r="AL207" s="3"/>
    </row>
    <row r="208" spans="1:38" ht="15">
      <c r="A208" s="65" t="s">
        <v>386</v>
      </c>
      <c r="B208" s="66"/>
      <c r="C208" s="66" t="s">
        <v>65</v>
      </c>
      <c r="D208" s="67"/>
      <c r="E208" s="69"/>
      <c r="F208" s="66" t="str">
        <f>Vertices[[#This Row],[thumbnail_URL_t1]]</f>
        <v>https://library.oapen.org/bitstream/handle/20.500.12657/33511/462243.pdf.jpg</v>
      </c>
      <c r="G208" s="66"/>
      <c r="H208" s="70"/>
      <c r="I208" s="71"/>
      <c r="J208" s="71"/>
      <c r="K208" s="71" t="str">
        <f>Vertices[[#This Row],[title]]</f>
        <v>Geschichtsmythen über Hispanoamerika : Entdeckung, Eroberung und Kolonisierung in deutschen und österreichischen Schulbüchern des 21. Jahrhunderts</v>
      </c>
      <c r="L208" s="74"/>
      <c r="M208" s="75">
        <v>1006.4421997070312</v>
      </c>
      <c r="N208" s="75">
        <v>3715.4462890625</v>
      </c>
      <c r="O208" s="76"/>
      <c r="P208" s="77"/>
      <c r="Q208" s="77"/>
      <c r="R208" s="81"/>
      <c r="S208" s="81"/>
      <c r="T208" s="81"/>
      <c r="U208" s="81"/>
      <c r="V208" s="51"/>
      <c r="W208" s="51"/>
      <c r="X208" s="51"/>
      <c r="Y208" s="51"/>
      <c r="Z208" s="50"/>
      <c r="AA208" s="72">
        <v>208</v>
      </c>
      <c r="AB208" s="72"/>
      <c r="AC208" s="73"/>
      <c r="AD208" s="97" t="s">
        <v>1348</v>
      </c>
      <c r="AE208" s="79" t="s">
        <v>1556</v>
      </c>
      <c r="AF208" s="79" t="s">
        <v>1560</v>
      </c>
      <c r="AG208" s="79" t="s">
        <v>1560</v>
      </c>
      <c r="AH208" s="2"/>
      <c r="AI208" s="3"/>
      <c r="AJ208" s="3"/>
      <c r="AK208" s="3"/>
      <c r="AL208" s="3"/>
    </row>
    <row r="209" spans="1:38" ht="15">
      <c r="A209" s="65" t="s">
        <v>387</v>
      </c>
      <c r="B209" s="66"/>
      <c r="C209" s="66" t="s">
        <v>65</v>
      </c>
      <c r="D209" s="67"/>
      <c r="E209" s="69"/>
      <c r="F209" s="66" t="str">
        <f>Vertices[[#This Row],[thumbnail_URL_t1]]</f>
        <v>https://library.oapen.org/bitstream/handle/20.500.12657/33417/477711.pdf.jpg</v>
      </c>
      <c r="G209" s="66"/>
      <c r="H209" s="70"/>
      <c r="I209" s="71"/>
      <c r="J209" s="71"/>
      <c r="K209" s="71" t="str">
        <f>Vertices[[#This Row],[title]]</f>
        <v>agency@? : Cyber-Diskurse, Subjektkonstituierung und Handlungsfähigkeit im Feld des Politischen</v>
      </c>
      <c r="L209" s="74"/>
      <c r="M209" s="75">
        <v>1092.1104736328125</v>
      </c>
      <c r="N209" s="75">
        <v>3329.1357421875</v>
      </c>
      <c r="O209" s="76"/>
      <c r="P209" s="77"/>
      <c r="Q209" s="77"/>
      <c r="R209" s="81"/>
      <c r="S209" s="81"/>
      <c r="T209" s="81"/>
      <c r="U209" s="81"/>
      <c r="V209" s="51"/>
      <c r="W209" s="51"/>
      <c r="X209" s="51"/>
      <c r="Y209" s="51"/>
      <c r="Z209" s="50"/>
      <c r="AA209" s="72">
        <v>209</v>
      </c>
      <c r="AB209" s="72"/>
      <c r="AC209" s="73"/>
      <c r="AD209" s="97" t="s">
        <v>1349</v>
      </c>
      <c r="AE209" s="79" t="s">
        <v>1557</v>
      </c>
      <c r="AF209" s="79" t="s">
        <v>1560</v>
      </c>
      <c r="AG209" s="79" t="s">
        <v>1560</v>
      </c>
      <c r="AH209" s="2"/>
      <c r="AI209" s="3"/>
      <c r="AJ209" s="3"/>
      <c r="AK209" s="3"/>
      <c r="AL209" s="3"/>
    </row>
    <row r="210" spans="1:38" ht="15">
      <c r="A210" s="65" t="s">
        <v>388</v>
      </c>
      <c r="B210" s="66"/>
      <c r="C210" s="66" t="s">
        <v>65</v>
      </c>
      <c r="D210" s="67"/>
      <c r="E210" s="69"/>
      <c r="F210" s="66" t="str">
        <f>Vertices[[#This Row],[thumbnail_URL_t1]]</f>
        <v>https://library.oapen.org/bitstream/handle/20.500.12657/33076/574819.pdf.jpg</v>
      </c>
      <c r="G210" s="66"/>
      <c r="H210" s="70"/>
      <c r="I210" s="71"/>
      <c r="J210" s="71"/>
      <c r="K210" s="71" t="str">
        <f>Vertices[[#This Row],[title]]</f>
        <v>Die virtuelle Dimension : Architektur, Subjektivität und Cyberspace</v>
      </c>
      <c r="L210" s="74"/>
      <c r="M210" s="75">
        <v>820.9171752929688</v>
      </c>
      <c r="N210" s="75">
        <v>2339.630859375</v>
      </c>
      <c r="O210" s="76"/>
      <c r="P210" s="77"/>
      <c r="Q210" s="77"/>
      <c r="R210" s="81"/>
      <c r="S210" s="81"/>
      <c r="T210" s="81"/>
      <c r="U210" s="81"/>
      <c r="V210" s="51"/>
      <c r="W210" s="51"/>
      <c r="X210" s="51"/>
      <c r="Y210" s="51"/>
      <c r="Z210" s="50"/>
      <c r="AA210" s="72">
        <v>210</v>
      </c>
      <c r="AB210" s="72"/>
      <c r="AC210" s="73"/>
      <c r="AD210" s="97" t="s">
        <v>1350</v>
      </c>
      <c r="AE210" s="79" t="s">
        <v>1558</v>
      </c>
      <c r="AF210" s="79" t="s">
        <v>1560</v>
      </c>
      <c r="AG210" s="79" t="s">
        <v>1560</v>
      </c>
      <c r="AH210" s="2"/>
      <c r="AI210" s="3"/>
      <c r="AJ210" s="3"/>
      <c r="AK210" s="3"/>
      <c r="AL210" s="3"/>
    </row>
    <row r="211" spans="1:38" ht="15">
      <c r="A211" s="82" t="s">
        <v>389</v>
      </c>
      <c r="B211" s="83"/>
      <c r="C211" s="66" t="s">
        <v>65</v>
      </c>
      <c r="D211" s="84"/>
      <c r="E211" s="85"/>
      <c r="F211" s="83" t="str">
        <f>Vertices[[#This Row],[thumbnail_URL_t1]]</f>
        <v>https://library.oapen.org/bitstream/handle/20.500.12657/33109/574658.pdf.jpg</v>
      </c>
      <c r="G211" s="83"/>
      <c r="H211" s="86"/>
      <c r="I211" s="87"/>
      <c r="J211" s="87"/>
      <c r="K211" s="71" t="str">
        <f>Vertices[[#This Row],[title]]</f>
        <v>Six Canonical Projects by Rem Koolhaas : Essays on the History of Ideas</v>
      </c>
      <c r="L211" s="88"/>
      <c r="M211" s="89">
        <v>906.2357177734375</v>
      </c>
      <c r="N211" s="89">
        <v>1259.603515625</v>
      </c>
      <c r="O211" s="90"/>
      <c r="P211" s="91"/>
      <c r="Q211" s="91"/>
      <c r="R211" s="92"/>
      <c r="S211" s="92"/>
      <c r="T211" s="92"/>
      <c r="U211" s="92"/>
      <c r="V211" s="93"/>
      <c r="W211" s="93"/>
      <c r="X211" s="93"/>
      <c r="Y211" s="93"/>
      <c r="Z211" s="94"/>
      <c r="AA211" s="95">
        <v>211</v>
      </c>
      <c r="AB211" s="95"/>
      <c r="AC211" s="96"/>
      <c r="AD211" s="97" t="s">
        <v>1351</v>
      </c>
      <c r="AE211" s="79" t="s">
        <v>1559</v>
      </c>
      <c r="AF211" s="79" t="s">
        <v>1560</v>
      </c>
      <c r="AG211" s="79" t="s">
        <v>1560</v>
      </c>
      <c r="AH211" s="2"/>
      <c r="AI211" s="3"/>
      <c r="AJ211" s="3"/>
      <c r="AK211" s="3"/>
      <c r="AL2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1"/>
    <dataValidation allowBlank="1" errorTitle="Invalid Vertex Visibility" error="You have entered an unrecognized vertex visibility.  Try selecting from the drop-down list instead." sqref="AH3"/>
    <dataValidation allowBlank="1" showErrorMessage="1" sqref="AH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52"/>
    <dataValidation allowBlank="1" showInputMessage="1" promptTitle="Vertex Tooltip" prompt="Enter optional text that will pop up when the mouse is hovered over the vertex." errorTitle="Invalid Vertex Image Key" sqref="K3:K7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52"/>
    <dataValidation allowBlank="1" showInputMessage="1" promptTitle="Vertex Label Fill Color" prompt="To select an optional fill color for the Label shape, right-click and select Select Color on the right-click menu." sqref="I3:I752"/>
    <dataValidation allowBlank="1" showInputMessage="1" promptTitle="Vertex Image File" prompt="Enter the path to an image file.  Hover over the column header for examples." errorTitle="Invalid Vertex Image Key" sqref="F3:F752"/>
    <dataValidation allowBlank="1" showInputMessage="1" promptTitle="Vertex Color" prompt="To select an optional vertex color, right-click and select Select Color on the right-click menu." sqref="B3:B752"/>
    <dataValidation allowBlank="1" showInputMessage="1" promptTitle="Vertex Opacity" prompt="Enter an optional vertex opacity between 0 (transparent) and 100 (opaque)." errorTitle="Invalid Vertex Opacity" error="The optional vertex opacity must be a whole number between 0 and 10." sqref="E3:E752"/>
    <dataValidation type="list" allowBlank="1" showInputMessage="1" showErrorMessage="1" promptTitle="Vertex Shape" prompt="Select an optional vertex shape." errorTitle="Invalid Vertex Shape" error="You have entered an invalid vertex shape.  Try selecting from the drop-down list instead." sqref="C3:C7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52">
      <formula1>ValidVertexLabelPositions</formula1>
    </dataValidation>
    <dataValidation allowBlank="1" showInputMessage="1" showErrorMessage="1" promptTitle="Vertex Name" prompt="Enter the name of the vertex." sqref="A3:A752"/>
  </dataValidations>
  <hyperlinks>
    <hyperlink ref="AD3" r:id="rId1" display="https://library.oapen.org/bitstream/handle/20.500.12657/24772/1005338.pdf.jpg"/>
    <hyperlink ref="AD4" r:id="rId2" display="https://library.oapen.org/bitstream/handle/20.500.12657/24773/1005337.pdf.jpg"/>
    <hyperlink ref="AD5" r:id="rId3" display="https://library.oapen.org/bitstream/handle/20.500.12657/33872/450775.pdf.jpg"/>
    <hyperlink ref="AD6" r:id="rId4" display="https://library.oapen.org/bitstream/handle/20.500.12657/33874/449862.pdf.jpg"/>
    <hyperlink ref="AD7" r:id="rId5" display="https://library.oapen.org/bitstream/handle/20.500.12657/33279/512624.pdf.jpg"/>
    <hyperlink ref="AD8" r:id="rId6" display="https://library.oapen.org/bitstream/handle/20.500.12657/33280/512623.pdf.jpg"/>
    <hyperlink ref="AD9" r:id="rId7" display="https://library.oapen.org/bitstream/handle/20.500.12657/33301/507995.pdf.jpg"/>
    <hyperlink ref="AD10" r:id="rId8" display="https://library.oapen.org/bitstream/handle/20.500.12657/33302/507994.pdf.jpg"/>
    <hyperlink ref="AD11" r:id="rId9" display="https://library.oapen.org/bitstream/handle/20.500.12657/32131/617073.pdf.jpg"/>
    <hyperlink ref="AD12" r:id="rId10" display="https://library.oapen.org/bitstream/handle/20.500.12657/32132/617072.pdf.jpg"/>
    <hyperlink ref="AD13" r:id="rId11" display="https://library.oapen.org/bitstream/handle/20.500.12657/32805/604870.pdf.jpg"/>
    <hyperlink ref="AD14" r:id="rId12" display="https://library.oapen.org/bitstream/handle/20.500.12657/32804/604871.pdf.jpg"/>
    <hyperlink ref="AD15" r:id="rId13" display="https://library.oapen.org/bitstream/handle/20.500.12657/22376/1007806.pdf.jpg"/>
    <hyperlink ref="AD16" r:id="rId14" display="https://library.oapen.org/bitstream/handle/20.500.12657/22435/1007744.pdf.jpg"/>
    <hyperlink ref="AD17" r:id="rId15" display="https://library.oapen.org/bitstream/handle/20.500.12657/33305/507992.pdf.jpg"/>
    <hyperlink ref="AD18" r:id="rId16" display="https://library.oapen.org/bitstream/handle/20.500.12657/34416/437164.pdf.jpg"/>
    <hyperlink ref="AD19" r:id="rId17" display="https://library.oapen.org/bitstream/handle/20.500.12657/32392/611246.pdf.jpg"/>
    <hyperlink ref="AD20" r:id="rId18" display="https://library.oapen.org/bitstream/handle/20.500.12657/31963/620584.pdf.jpg"/>
    <hyperlink ref="AD21" r:id="rId19" display="https://library.oapen.org/bitstream/handle/20.500.12657/31020/9783205207122.pdf.jpg"/>
    <hyperlink ref="AD22" r:id="rId20" display="https://library.oapen.org/bitstream/handle/20.500.12657/31170/637194.pdf.jpg"/>
    <hyperlink ref="AD23" r:id="rId21" display="https://library.oapen.org/bitstream/handle/20.500.12657/34422/437159.pdf.jpg"/>
    <hyperlink ref="AD24" r:id="rId22" display="https://library.oapen.org/bitstream/handle/20.500.12657/34378/437201.pdf.jpg"/>
    <hyperlink ref="AD25" r:id="rId23" display="https://library.oapen.org/bitstream/handle/20.500.12657/33394/482373.pdf.jpg"/>
    <hyperlink ref="AD26" r:id="rId24" display="https://library.oapen.org/bitstream/handle/20.500.12657/33052/576950.pdf.jpg"/>
    <hyperlink ref="AD27" r:id="rId25" display="https://library.oapen.org/bitstream/handle/20.500.12657/22332/1007849.pdf.jpg"/>
    <hyperlink ref="AD28" r:id="rId26" display="https://library.oapen.org/bitstream/handle/20.500.12657/33894/446019.pdf.jpg"/>
    <hyperlink ref="AD29" r:id="rId27" display="https://library.oapen.org/bitstream/handle/20.500.12657/23779/1006364.pdf.jpg"/>
    <hyperlink ref="AD30" r:id="rId28" display="https://library.oapen.org/bitstream/handle/20.500.12657/34363/437216.pdf.jpg"/>
    <hyperlink ref="AD31" r:id="rId29" display="https://library.oapen.org/bitstream/handle/20.500.12657/31318/631319.pdf.jpg"/>
    <hyperlink ref="AD32" r:id="rId30" display="https://library.oapen.org/bitstream/handle/20.500.12657/34380/437199.pdf.jpg"/>
    <hyperlink ref="AD33" r:id="rId31" display="https://library.oapen.org/bitstream/handle/20.500.12657/41785/9783839449981.pdf.jpg"/>
    <hyperlink ref="AD34" r:id="rId32" display="https://library.oapen.org/bitstream/handle/20.500.12657/34386/437193.pdf.jpg"/>
    <hyperlink ref="AD35" r:id="rId33" display="https://library.oapen.org/bitstream/handle/20.500.12657/34411/437169.pdf.jpg"/>
    <hyperlink ref="AD36" r:id="rId34" display="https://library.oapen.org/bitstream/handle/20.500.12657/33459/470590.pdf.jpg"/>
    <hyperlink ref="AD37" r:id="rId35" display="https://library.oapen.org/bitstream/handle/20.500.12657/34372/437207.pdf.jpg"/>
    <hyperlink ref="AD38" r:id="rId36" display="https://library.oapen.org/bitstream/handle/20.500.12657/30997/640566.pdf.jpg"/>
    <hyperlink ref="AD39" r:id="rId37" display="https://library.oapen.org/bitstream/handle/20.500.12657/33449/471650.pdf.jpg"/>
    <hyperlink ref="AD40" r:id="rId38" display="https://library.oapen.org/bitstream/handle/20.500.12657/29392/1000565.pdf.jpg"/>
    <hyperlink ref="AD41" r:id="rId39" display="https://library.oapen.org/bitstream/handle/20.500.12657/29394/1000563.pdf.jpg"/>
    <hyperlink ref="AD42" r:id="rId40" display="https://library.oapen.org/bitstream/handle/20.500.12657/29395/1000562.pdf.jpg"/>
    <hyperlink ref="AD43" r:id="rId41" display="https://library.oapen.org/bitstream/handle/20.500.12657/24765/1005345.pdf.jpg"/>
    <hyperlink ref="AD44" r:id="rId42" display="https://library.oapen.org/bitstream/handle/20.500.12657/24775/1005335.pdf.jpg"/>
    <hyperlink ref="AD45" r:id="rId43" display="https://library.oapen.org/bitstream/handle/20.500.12657/24774/1005336.pdf.jpg"/>
    <hyperlink ref="AD46" r:id="rId44" display="https://library.oapen.org/bitstream/handle/20.500.12657/24769/1005341.pdf.jpg"/>
    <hyperlink ref="AD47" r:id="rId45" display="https://library.oapen.org/bitstream/handle/20.500.12657/34366/437213.pdf.jpg"/>
    <hyperlink ref="AD48" r:id="rId46" display="https://library.oapen.org/bitstream/handle/20.500.12657/34398/437181.pdf.jpg"/>
    <hyperlink ref="AD49" r:id="rId47" display="https://library.oapen.org/bitstream/handle/20.500.12657/34384/437195.pdf.jpg"/>
    <hyperlink ref="AD50" r:id="rId48" display="https://library.oapen.org/bitstream/handle/20.500.12657/33366/497779.pdf.jpg"/>
    <hyperlink ref="AD51" r:id="rId49" display="https://library.oapen.org/bitstream/handle/20.500.12657/29410/1000531.pdf.jpg"/>
    <hyperlink ref="AD52" r:id="rId50" display="https://library.oapen.org/bitstream/handle/20.500.12657/34387/437192.pdf.jpg"/>
    <hyperlink ref="AD53" r:id="rId51" display="https://library.oapen.org/bitstream/handle/20.500.12657/34427/437154.pdf.jpg"/>
    <hyperlink ref="AD54" r:id="rId52" display="https://library.oapen.org/bitstream/handle/20.500.12657/34438/437143.pdf.jpg"/>
    <hyperlink ref="AD55" r:id="rId53" display="https://library.oapen.org/bitstream/handle/20.500.12657/34437/437144.pdf.jpg"/>
    <hyperlink ref="AD56" r:id="rId54" display="https://library.oapen.org/bitstream/handle/20.500.12657/24764/1005346.pdf.jpg"/>
    <hyperlink ref="AD57" r:id="rId55" display="https://library.oapen.org/bitstream/handle/20.500.12657/24768/1005342.pdf.jpg"/>
    <hyperlink ref="AD58" r:id="rId56" display="https://library.oapen.org/bitstream/handle/20.500.12657/24770/1005340.pdf.jpg"/>
    <hyperlink ref="AD59" r:id="rId57" display="https://library.oapen.org/bitstream/handle/20.500.12657/33290/512194.pdf.jpg"/>
    <hyperlink ref="AD60" r:id="rId58" display="https://library.oapen.org/bitstream/handle/20.500.12657/32406/611233.pdf.jpg"/>
    <hyperlink ref="AD61" r:id="rId59" display="https://library.oapen.org/bitstream/handle/20.500.12657/32407/611232.pdf.jpg"/>
    <hyperlink ref="AD62" r:id="rId60" display="https://library.oapen.org/bitstream/handle/20.500.12657/32404/611235.pdf.jpg"/>
    <hyperlink ref="AD63" r:id="rId61" display="https://library.oapen.org/bitstream/handle/20.500.12657/34382/437197.pdf.jpg"/>
    <hyperlink ref="AD64" r:id="rId62" display="https://library.oapen.org/bitstream/handle/20.500.12657/33917/442082.pdf.jpg"/>
    <hyperlink ref="AD65" r:id="rId63" display="https://library.oapen.org/bitstream/handle/20.500.12657/33100/574666.pdf.jpg"/>
    <hyperlink ref="AD66" r:id="rId64" display="https://library.oapen.org/bitstream/handle/20.500.12657/25870/1004214.pdf.jpg"/>
    <hyperlink ref="AD67" r:id="rId65" display="https://library.oapen.org/bitstream/handle/20.500.12657/33088/574677.pdf.jpg"/>
    <hyperlink ref="AD68" r:id="rId66" display="https://library.oapen.org/bitstream/handle/20.500.12657/33089/574676.pdf.jpg"/>
    <hyperlink ref="AD69" r:id="rId67" display="https://library.oapen.org/bitstream/handle/20.500.12657/30711/643751.pdf.jpg"/>
    <hyperlink ref="AD70" r:id="rId68" display="https://library.oapen.org/bitstream/handle/20.500.12657/30998/640565.pdf.jpg"/>
    <hyperlink ref="AD71" r:id="rId69" display="https://library.oapen.org/bitstream/handle/20.500.12657/33081/574814.pdf.jpg"/>
    <hyperlink ref="AD72" r:id="rId70" display="https://library.oapen.org/bitstream/handle/20.500.12657/30857/641612.pdf.jpg"/>
    <hyperlink ref="AD73" r:id="rId71" display="https://library.oapen.org/bitstream/handle/20.500.12657/31400/628437.pdf.jpg"/>
    <hyperlink ref="AD74" r:id="rId72" display="https://library.oapen.org/bitstream/handle/20.500.12657/34419/437162.pdf.jpg"/>
    <hyperlink ref="AD75" r:id="rId73" display="https://library.oapen.org/bitstream/handle/20.500.12657/31058/639917.pdf.jpg"/>
    <hyperlink ref="AD76" r:id="rId74" display="https://library.oapen.org/bitstream/handle/20.500.12657/33066/574828.pdf.jpg"/>
    <hyperlink ref="AD77" r:id="rId75" display="https://library.oapen.org/bitstream/handle/20.500.12657/34394/437185.pdf.jpg"/>
    <hyperlink ref="AD78" r:id="rId76" display="https://library.oapen.org/bitstream/handle/20.500.12657/33846/453610.pdf.jpg"/>
    <hyperlink ref="AD79" r:id="rId77" display="https://library.oapen.org/bitstream/handle/20.500.12657/31968/620579.pdf.jpg"/>
    <hyperlink ref="AD80" r:id="rId78" display="https://library.oapen.org/bitstream/handle/20.500.12657/32397/611242.pdf.jpg"/>
    <hyperlink ref="AD81" r:id="rId79" display="https://library.oapen.org/bitstream/handle/20.500.12657/32396/611243.pdf.jpg"/>
    <hyperlink ref="AD82" r:id="rId80" display="https://library.oapen.org/bitstream/handle/20.500.12657/33286/512256.pdf.jpg"/>
    <hyperlink ref="AD83" r:id="rId81" display="https://library.oapen.org/bitstream/handle/20.500.12657/29393/1000564.pdf.jpg"/>
    <hyperlink ref="AD84" r:id="rId82" display="https://library.oapen.org/bitstream/handle/20.500.12657/31956/621074.pdf.jpg"/>
    <hyperlink ref="AD85" r:id="rId83" display="https://library.oapen.org/bitstream/handle/20.500.12657/29391/1000566.pdf.jpg"/>
    <hyperlink ref="AD86" r:id="rId84" display="https://library.oapen.org/bitstream/handle/20.500.12657/31605/626455.pdf.jpg"/>
    <hyperlink ref="AD87" r:id="rId85" display="https://library.oapen.org/bitstream/handle/20.500.12657/33031/578178.pdf.jpg"/>
    <hyperlink ref="AD88" r:id="rId86" display="https://library.oapen.org/bitstream/handle/20.500.12657/34383/437196.pdf.jpg"/>
    <hyperlink ref="AD89" r:id="rId87" display="https://library.oapen.org/bitstream/handle/20.500.12657/34399/437180.pdf.jpg"/>
    <hyperlink ref="AD90" r:id="rId88" display="https://library.oapen.org/bitstream/handle/20.500.12657/29411/1000530.pdf.jpg"/>
    <hyperlink ref="AD91" r:id="rId89" display="https://library.oapen.org/bitstream/handle/20.500.12657/24383/1005731.pdf.jpg"/>
    <hyperlink ref="AD92" r:id="rId90" display="https://library.oapen.org/bitstream/handle/20.500.12657/33842/453614.pdf.jpg"/>
    <hyperlink ref="AD93" r:id="rId91" display="https://library.oapen.org/bitstream/handle/20.500.12657/33398/482143.pdf.jpg"/>
    <hyperlink ref="AD94" r:id="rId92" display="https://library.oapen.org/bitstream/handle/20.500.12657/29403/1000551.pdf.jpg"/>
    <hyperlink ref="AD95" r:id="rId93" display="https://library.oapen.org/bitstream/handle/20.500.12657/33407/478912.pdf.jpg"/>
    <hyperlink ref="AD96" r:id="rId94" display="https://library.oapen.org/bitstream/handle/20.500.12657/31371/629712.pdf.jpg"/>
    <hyperlink ref="AD97" r:id="rId95" display="https://library.oapen.org/bitstream/handle/20.500.12657/34353/437226.pdf.jpg"/>
    <hyperlink ref="AD98" r:id="rId96" display="https://library.oapen.org/bitstream/handle/20.500.12657/29402/1000553.pdf.jpg"/>
    <hyperlink ref="AD99" r:id="rId97" display="https://oapen.fra1.digitaloceanspaces.com/70c932d5749640daad811c215cd3400e.jpg"/>
    <hyperlink ref="AD100" r:id="rId98" display="https://library.oapen.org/bitstream/handle/20.500.12657/34425/437156.pdf.jpg"/>
    <hyperlink ref="AD101" r:id="rId99" display="https://library.oapen.org/bitstream/handle/20.500.12657/34431/437150.pdf.jpg"/>
    <hyperlink ref="AD102" r:id="rId100" display="https://library.oapen.org/bitstream/handle/20.500.12657/33495/465870.pdf.jpg"/>
    <hyperlink ref="AD103" r:id="rId101" display="https://library.oapen.org/bitstream/handle/20.500.12657/33833/455991.pdf.jpg"/>
    <hyperlink ref="AD104" r:id="rId102" display="https://library.oapen.org/bitstream/handle/20.500.12657/34379/437200.pdf.jpg"/>
    <hyperlink ref="AD105" r:id="rId103" display="https://library.oapen.org/bitstream/handle/20.500.12657/33873/450282.pdf.jpg"/>
    <hyperlink ref="AD106" r:id="rId104" display="https://library.oapen.org/bitstream/handle/20.500.12657/33424/475171.pdf.jpg"/>
    <hyperlink ref="AD107" r:id="rId105" display="https://library.oapen.org/bitstream/handle/20.500.12657/33456/470930.pdf.jpg"/>
    <hyperlink ref="AD108" r:id="rId106" display="https://library.oapen.org/bitstream/handle/20.500.12657/33425/475170.pdf.jpg"/>
    <hyperlink ref="AD109" r:id="rId107" display="https://library.oapen.org/bitstream/handle/20.500.12657/34441/437140.pdf.jpg"/>
    <hyperlink ref="AD110" r:id="rId108" display="https://library.oapen.org/bitstream/handle/20.500.12657/33116/574653.pdf.jpg"/>
    <hyperlink ref="AD111" r:id="rId109" display="https://library.oapen.org/bitstream/handle/20.500.12657/32130/617074.pdf.jpg"/>
    <hyperlink ref="AD112" r:id="rId110" display="https://library.oapen.org/bitstream/handle/20.500.12657/34224/439214.pdf.jpg"/>
    <hyperlink ref="AD113" r:id="rId111" display="https://library.oapen.org/bitstream/handle/20.500.12657/33494/465871.pdf.jpg"/>
    <hyperlink ref="AD114" r:id="rId112" display="https://library.oapen.org/bitstream/handle/20.500.12657/33295/508000.pdf.jpg"/>
    <hyperlink ref="AD115" r:id="rId113" display="https://library.oapen.org/bitstream/handle/20.500.12657/34352/437227.pdf.jpg"/>
    <hyperlink ref="AD116" r:id="rId114" display="https://library.oapen.org/bitstream/handle/20.500.12657/25866/1004217.pdf.jpg"/>
    <hyperlink ref="AD117" r:id="rId115" display="https://library.oapen.org/bitstream/handle/20.500.12657/32942/586250.pdf.jpg"/>
    <hyperlink ref="AD118" r:id="rId116" display="https://library.oapen.org/bitstream/handle/20.500.12657/34385/437194.pdf.jpg"/>
    <hyperlink ref="AD119" r:id="rId117" display="https://library.oapen.org/bitstream/handle/20.500.12657/31966/620581.pdf.jpg"/>
    <hyperlink ref="AD120" r:id="rId118" display="https://library.oapen.org/bitstream/handle/20.500.12657/34428/437153.pdf.jpg"/>
    <hyperlink ref="AD121" r:id="rId119" display="https://library.oapen.org/bitstream/handle/20.500.12657/29397/1000559.pdf.jpg"/>
    <hyperlink ref="AD122" r:id="rId120" display="https://library.oapen.org/bitstream/handle/20.500.12657/33896/445402.pdf.jpg"/>
    <hyperlink ref="AD123" r:id="rId121" display="https://library.oapen.org/bitstream/handle/20.500.12657/33050/576952.pdf.jpg"/>
    <hyperlink ref="AD124" r:id="rId122" display="https://library.oapen.org/bitstream/handle/20.500.12657/33051/576951.pdf.jpg"/>
    <hyperlink ref="AD125" r:id="rId123" display="https://library.oapen.org/bitstream/handle/20.500.12657/31104/638531.pdf.jpg"/>
    <hyperlink ref="AD126" r:id="rId124" display="https://library.oapen.org/bitstream/handle/20.500.12657/31103/638532.pdf.jpg"/>
    <hyperlink ref="AD127" r:id="rId125" display="https://library.oapen.org/bitstream/handle/20.500.12657/32828/604163.pdf.jpg"/>
    <hyperlink ref="AD128" r:id="rId126" display="https://library.oapen.org/bitstream/handle/20.500.12657/32829/604162.pdf.jpg"/>
    <hyperlink ref="AD129" r:id="rId127" display="https://library.oapen.org/bitstream/handle/20.500.12657/33703/459331.pdf.jpg"/>
    <hyperlink ref="AD130" r:id="rId128" display="https://library.oapen.org/bitstream/handle/20.500.12657/32139/615739.pdf.jpg"/>
    <hyperlink ref="AD131" r:id="rId129" display="https://library.oapen.org/bitstream/handle/20.500.12657/31886/623411.pdf.jpg"/>
    <hyperlink ref="AD132" r:id="rId130" display="https://library.oapen.org/bitstream/handle/20.500.12657/31845/624639.pdf.jpg"/>
    <hyperlink ref="AD133" r:id="rId131" display="https://library.oapen.org/bitstream/handle/20.500.12657/33110/574657.pdf.jpg"/>
    <hyperlink ref="AD134" r:id="rId132" display="https://library.oapen.org/bitstream/handle/20.500.12657/33891/446788.pdf.jpg"/>
    <hyperlink ref="AD135" r:id="rId133" display="https://library.oapen.org/bitstream/handle/20.500.12657/23408/1006742.pdf.jpg"/>
    <hyperlink ref="AD136" r:id="rId134" display="https://library.oapen.org/bitstream/handle/20.500.12657/34396/437183.pdf.jpg"/>
    <hyperlink ref="AD137" r:id="rId135" display="https://oapen.fra1.digitaloceanspaces.com/70c932d5749640daad811c215cd3400e.jpg"/>
    <hyperlink ref="AD138" r:id="rId136" display="https://library.oapen.org/bitstream/handle/20.500.12657/33288/512254.pdf.jpg"/>
    <hyperlink ref="AD139" r:id="rId137" display="https://library.oapen.org/bitstream/handle/20.500.12657/30939/641014.pdf.jpg"/>
    <hyperlink ref="AD140" r:id="rId138" display="https://library.oapen.org/bitstream/handle/20.500.12657/23504/1006649.pdf.jpg"/>
    <hyperlink ref="AD141" r:id="rId139" display="https://library.oapen.org/bitstream/handle/20.500.12657/33521/461430.pdf.jpg"/>
    <hyperlink ref="AD142" r:id="rId140" display="https://library.oapen.org/bitstream/handle/20.500.12657/33296/507999.pdf.jpg"/>
    <hyperlink ref="AD143" r:id="rId141" display="https://library.oapen.org/bitstream/handle/20.500.12657/33119/574650.pdf.jpg"/>
    <hyperlink ref="AD144" r:id="rId142" display="https://library.oapen.org/bitstream/handle/20.500.12657/33067/574827.pdf.jpg"/>
    <hyperlink ref="AD145" r:id="rId143" display="https://library.oapen.org/bitstream/handle/20.500.12657/31373/629710.pdf.jpg"/>
    <hyperlink ref="AD146" r:id="rId144" display="https://library.oapen.org/bitstream/handle/20.500.12657/34391/437188.pdf.jpg"/>
    <hyperlink ref="AD147" r:id="rId145" display="https://library.oapen.org/bitstream/handle/20.500.12657/33848/453608.pdf.jpg"/>
    <hyperlink ref="AD148" r:id="rId146" display="https://library.oapen.org/bitstream/handle/20.500.12657/33278/513160.pdf.jpg"/>
    <hyperlink ref="AD149" r:id="rId147" display="https://library.oapen.org/bitstream/handle/20.500.12657/30597/645109.pdf.jpg"/>
    <hyperlink ref="AD150" r:id="rId148" display="https://library.oapen.org/bitstream/handle/20.500.12657/33095/574670.pdf.jpg"/>
    <hyperlink ref="AD151" r:id="rId149" display="https://library.oapen.org/bitstream/handle/20.500.12657/33281/512622.pdf.jpg"/>
    <hyperlink ref="AD152" r:id="rId150" display="https://library.oapen.org/bitstream/handle/20.500.12657/31673/626330.pdf.jpg"/>
    <hyperlink ref="AD153" r:id="rId151" display="https://library.oapen.org/bitstream/handle/20.500.12657/31171/637049.pdf.jpg"/>
    <hyperlink ref="AD154" r:id="rId152" display="https://library.oapen.org/bitstream/handle/20.500.12657/33498/465030.pdf.jpg"/>
    <hyperlink ref="AD155" r:id="rId153" display="https://library.oapen.org/bitstream/handle/20.500.12657/32825/604250.pdf.jpg"/>
    <hyperlink ref="AD156" r:id="rId154" display="https://library.oapen.org/bitstream/handle/20.500.12657/29409/1000532.pdf.jpg"/>
    <hyperlink ref="AD157" r:id="rId155" display="https://library.oapen.org/bitstream/handle/20.500.12657/29399/1000557.pdf.jpg"/>
    <hyperlink ref="AD158" r:id="rId156" display="https://library.oapen.org/bitstream/handle/20.500.12657/34374/437205.pdf.jpg"/>
    <hyperlink ref="AD159" r:id="rId157" display="https://library.oapen.org/bitstream/handle/20.500.12657/32394/611245.pdf.jpg"/>
    <hyperlink ref="AD160" r:id="rId158" display="https://library.oapen.org/bitstream/handle/20.500.12657/29396/1000561.pdf.jpg"/>
    <hyperlink ref="AD161" r:id="rId159" display="https://library.oapen.org/bitstream/handle/20.500.12657/33402/480333.pdf.jpg"/>
    <hyperlink ref="AD162" r:id="rId160" display="https://library.oapen.org/bitstream/handle/20.500.12657/31321/631317.pdf.jpg"/>
    <hyperlink ref="AD163" r:id="rId161" display="https://library.oapen.org/bitstream/handle/20.500.12657/31320/631318.pdf.jpg"/>
    <hyperlink ref="AD164" r:id="rId162" display="https://library.oapen.org/bitstream/handle/20.500.12657/34375/437204.pdf.jpg"/>
    <hyperlink ref="AD165" r:id="rId163" display="https://library.oapen.org/bitstream/handle/20.500.12657/34377/437202.pdf.jpg"/>
    <hyperlink ref="AD166" r:id="rId164" display="https://library.oapen.org/bitstream/handle/20.500.12657/34376/437203.pdf.jpg"/>
    <hyperlink ref="AD167" r:id="rId165" display="https://library.oapen.org/bitstream/handle/20.500.12657/30273/647850.pdf.jpg"/>
    <hyperlink ref="AD168" r:id="rId166" display="https://library.oapen.org/bitstream/handle/20.500.12657/23780/1006363.pdf.jpg"/>
    <hyperlink ref="AD169" r:id="rId167" display="https://library.oapen.org/bitstream/handle/20.500.12657/34440/D_4088_Hopfer_Geraubte_Identit_t.pdf.jpg"/>
    <hyperlink ref="AD170" r:id="rId168" display="https://library.oapen.org/bitstream/handle/20.500.12657/34435/437146.pdf.jpg"/>
    <hyperlink ref="AD171" r:id="rId169" display="https://library.oapen.org/bitstream/handle/20.500.12657/33113/574655.pdf.jpg"/>
    <hyperlink ref="AD172" r:id="rId170" display="https://library.oapen.org/bitstream/handle/20.500.12657/34365/437214.pdf.jpg"/>
    <hyperlink ref="AD173" r:id="rId171" display="https://library.oapen.org/bitstream/handle/20.500.12657/33292/508003.pdf.jpg"/>
    <hyperlink ref="AD174" r:id="rId172" display="https://library.oapen.org/bitstream/handle/20.500.12657/32138/615740.pdf.jpg"/>
    <hyperlink ref="AD175" r:id="rId173" display="https://library.oapen.org/bitstream/handle/20.500.12657/23201/1006953.pdf.jpg"/>
    <hyperlink ref="AD176" r:id="rId174" display="https://library.oapen.org/bitstream/handle/20.500.12657/31423/628295.pdf.jpg"/>
    <hyperlink ref="AD177" r:id="rId175" display="https://library.oapen.org/bitstream/handle/20.500.12657/31422/628296.pdf.jpg"/>
    <hyperlink ref="AD178" r:id="rId176" display="https://library.oapen.org/bitstream/handle/20.500.12657/34404/437175.pdf.jpg"/>
    <hyperlink ref="AD179" r:id="rId177" display="https://library.oapen.org/bitstream/handle/20.500.12657/31424/628294.pdf.jpg"/>
    <hyperlink ref="AD180" r:id="rId178" display="https://library.oapen.org/bitstream/handle/20.500.12657/32362/612286.pdf.jpg"/>
    <hyperlink ref="AD181" r:id="rId179" display="https://library.oapen.org/bitstream/handle/20.500.12657/32405/611234.pdf.jpg"/>
    <hyperlink ref="AD182" r:id="rId180" display="https://library.oapen.org/bitstream/handle/20.500.12657/33441/472311.pdf.jpg"/>
    <hyperlink ref="AD183" r:id="rId181" display="https://library.oapen.org/bitstream/handle/20.500.12657/33064/574830.pdf.jpg"/>
    <hyperlink ref="AD184" r:id="rId182" display="https://library.oapen.org/bitstream/handle/20.500.12657/34401/437178.pdf.jpg"/>
    <hyperlink ref="AD185" r:id="rId183" display="https://library.oapen.org/bitstream/handle/20.500.12657/33096/574669.pdf.jpg"/>
    <hyperlink ref="AD186" r:id="rId184" display="https://library.oapen.org/bitstream/handle/20.500.12657/33104/574662.pdf.jpg"/>
    <hyperlink ref="AD187" r:id="rId185" display="https://library.oapen.org/bitstream/handle/20.500.12657/33105/574661.pdf.jpg"/>
    <hyperlink ref="AD188" r:id="rId186" display="https://library.oapen.org/bitstream/handle/20.500.12657/33103/574663.pdf.jpg"/>
    <hyperlink ref="AD189" r:id="rId187" display="https://library.oapen.org/bitstream/handle/20.500.12657/34361/437218.pdf.jpg"/>
    <hyperlink ref="AD190" r:id="rId188" display="https://library.oapen.org/bitstream/handle/20.500.12657/34407/437172.pdf.jpg"/>
    <hyperlink ref="AD191" r:id="rId189" display="https://library.oapen.org/bitstream/handle/20.500.12657/30272/647851.pdf.jpg"/>
    <hyperlink ref="AD192" r:id="rId190" display="https://library.oapen.org/bitstream/handle/20.500.12657/25868/1004216.pdf.jpg"/>
    <hyperlink ref="AD193" r:id="rId191" display="https://library.oapen.org/bitstream/handle/20.500.12657/25069/1005025.pdf.jpg"/>
    <hyperlink ref="AD194" r:id="rId192" display="https://library.oapen.org/bitstream/handle/20.500.12657/32358/612510.pdf.jpg"/>
    <hyperlink ref="AD195" r:id="rId193" display="https://library.oapen.org/bitstream/handle/20.500.12657/33070/574824.pdf.jpg"/>
    <hyperlink ref="AD196" r:id="rId194" display="https://library.oapen.org/bitstream/handle/20.500.12657/34400/437179.pdf.jpg"/>
    <hyperlink ref="AD197" r:id="rId195" display="https://library.oapen.org/bitstream/handle/20.500.12657/25173/1004916.pdf.jpg"/>
    <hyperlink ref="AD198" r:id="rId196" display="https://library.oapen.org/bitstream/handle/20.500.12657/23622/1006524.pdf.jpg"/>
    <hyperlink ref="AD199" r:id="rId197" display="https://library.oapen.org/bitstream/handle/20.500.12657/39507/978-3-205-20303-2.pdf.jpg"/>
    <hyperlink ref="AD200" r:id="rId198" display="https://library.oapen.org/bitstream/handle/20.500.12657/34434/437147.pdf.jpg"/>
    <hyperlink ref="AD201" r:id="rId199" display="https://library.oapen.org/bitstream/handle/20.500.12657/33118/574651.pdf.jpg"/>
    <hyperlink ref="AD202" r:id="rId200" display="https://library.oapen.org/bitstream/handle/20.500.12657/34446/437135.pdf.jpg"/>
    <hyperlink ref="AD203" r:id="rId201" display="https://library.oapen.org/bitstream/handle/20.500.12657/33061/575226.pdf.jpg"/>
    <hyperlink ref="AD204" r:id="rId202" display="https://library.oapen.org/bitstream/handle/20.500.12657/33369/497777.pdf.jpg"/>
    <hyperlink ref="AD205" r:id="rId203" display="https://library.oapen.org/bitstream/handle/20.500.12657/32363/612285.pdf.jpg"/>
    <hyperlink ref="AD206" r:id="rId204" display="https://library.oapen.org/bitstream/handle/20.500.12657/33297/507998.pdf.jpg"/>
    <hyperlink ref="AD207" r:id="rId205" display="https://library.oapen.org/bitstream/handle/20.500.12657/33115/574654.pdf.jpg"/>
    <hyperlink ref="AD208" r:id="rId206" display="https://library.oapen.org/bitstream/handle/20.500.12657/33511/462243.pdf.jpg"/>
    <hyperlink ref="AD209" r:id="rId207" display="https://library.oapen.org/bitstream/handle/20.500.12657/33417/477711.pdf.jpg"/>
    <hyperlink ref="AD210" r:id="rId208" display="https://library.oapen.org/bitstream/handle/20.500.12657/33076/574819.pdf.jpg"/>
    <hyperlink ref="AD211" r:id="rId209" display="https://library.oapen.org/bitstream/handle/20.500.12657/33109/574658.pdf.jpg"/>
  </hyperlinks>
  <printOptions/>
  <pageMargins left="0.7" right="0.7" top="0.75" bottom="0.75" header="0.3" footer="0.3"/>
  <pageSetup horizontalDpi="600" verticalDpi="600" orientation="portrait" r:id="rId213"/>
  <legacyDrawing r:id="rId211"/>
  <tableParts>
    <tablePart r:id="rId2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50</v>
      </c>
    </row>
    <row r="2" ht="15" customHeight="1"/>
    <row r="3" ht="15" customHeight="1">
      <c r="A3" s="31" t="s">
        <v>51</v>
      </c>
    </row>
    <row r="21" ht="15">
      <c r="D21" s="7"/>
    </row>
  </sheetData>
  <dataValidations count="2" xWindow="63" yWindow="236">
    <dataValidation allowBlank="1" showInputMessage="1" showErrorMessage="1" promptTitle="Image ID" prompt="Enter a unique ID for the image." sqref="A2:A210"/>
    <dataValidation allowBlank="1" showInputMessage="1" showErrorMessage="1" promptTitle="Image File Path" prompt="Enter an image file path.  Hover over the column header for examples." sqref="B2:B210"/>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4"/>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hidden="1" customWidth="1"/>
    <col min="12" max="12" width="9.7109375" style="0" hidden="1" customWidth="1"/>
    <col min="13" max="13" width="13.140625" style="0" hidden="1" customWidth="1"/>
    <col min="14" max="15" width="8.421875" style="0" hidden="1" customWidth="1"/>
    <col min="16" max="16" width="18.28125" style="0" hidden="1" customWidth="1"/>
    <col min="17" max="17" width="14.8515625" style="0" hidden="1" customWidth="1"/>
    <col min="18" max="18" width="14.57421875" style="0" hidden="1" customWidth="1"/>
    <col min="19" max="21" width="24.140625" style="0" hidden="1" customWidth="1"/>
    <col min="22" max="22" width="21.28125" style="0" hidden="1" customWidth="1"/>
    <col min="23" max="23" width="19.28125" style="0" hidden="1" customWidth="1"/>
    <col min="24" max="24" width="10.00390625" style="0" hidden="1" customWidth="1"/>
    <col min="25" max="25" width="13.00390625" style="0" customWidth="1"/>
  </cols>
  <sheetData>
    <row r="1" spans="2:24" ht="15">
      <c r="B1" s="55" t="s">
        <v>40</v>
      </c>
      <c r="C1" s="56"/>
      <c r="D1" s="56"/>
      <c r="E1" s="57"/>
      <c r="F1" s="54" t="s">
        <v>44</v>
      </c>
      <c r="G1" s="58" t="s">
        <v>45</v>
      </c>
      <c r="H1" s="59"/>
      <c r="I1" s="60" t="s">
        <v>41</v>
      </c>
      <c r="J1" s="61"/>
      <c r="K1" s="62" t="s">
        <v>43</v>
      </c>
      <c r="L1" s="63"/>
      <c r="M1" s="63"/>
      <c r="N1" s="63"/>
      <c r="O1" s="63"/>
      <c r="P1" s="63"/>
      <c r="Q1" s="63"/>
      <c r="R1" s="63"/>
      <c r="S1" s="63"/>
      <c r="T1" s="63"/>
      <c r="U1" s="63"/>
      <c r="V1" s="63"/>
      <c r="W1" s="63"/>
      <c r="X1" s="63"/>
    </row>
    <row r="2" spans="1:24" s="13" customFormat="1" ht="30" customHeight="1">
      <c r="A2" s="11" t="s">
        <v>145</v>
      </c>
      <c r="B2" s="13" t="s">
        <v>21</v>
      </c>
      <c r="C2" s="13" t="s">
        <v>20</v>
      </c>
      <c r="D2" s="13" t="s">
        <v>11</v>
      </c>
      <c r="E2" s="13" t="s">
        <v>146</v>
      </c>
      <c r="F2" s="13" t="s">
        <v>47</v>
      </c>
      <c r="G2" s="13" t="s">
        <v>168</v>
      </c>
      <c r="H2" s="13" t="s">
        <v>169</v>
      </c>
      <c r="I2" s="13" t="s">
        <v>12</v>
      </c>
      <c r="J2" s="13" t="s">
        <v>167</v>
      </c>
      <c r="K2" s="13" t="s">
        <v>147</v>
      </c>
      <c r="L2" s="13" t="s">
        <v>149</v>
      </c>
      <c r="M2" s="13" t="s">
        <v>150</v>
      </c>
      <c r="N2" s="13" t="s">
        <v>151</v>
      </c>
      <c r="O2" s="13" t="s">
        <v>152</v>
      </c>
      <c r="P2" s="13" t="s">
        <v>171</v>
      </c>
      <c r="Q2" s="13" t="s">
        <v>172</v>
      </c>
      <c r="R2" s="13" t="s">
        <v>153</v>
      </c>
      <c r="S2" s="13" t="s">
        <v>154</v>
      </c>
      <c r="T2" s="13" t="s">
        <v>155</v>
      </c>
      <c r="U2" s="13" t="s">
        <v>156</v>
      </c>
      <c r="V2" s="13" t="s">
        <v>157</v>
      </c>
      <c r="W2" s="13" t="s">
        <v>158</v>
      </c>
      <c r="X2" s="13" t="s">
        <v>159</v>
      </c>
    </row>
    <row r="3" spans="1:24" ht="15">
      <c r="A3" s="65" t="s">
        <v>1562</v>
      </c>
      <c r="B3" s="66" t="s">
        <v>1594</v>
      </c>
      <c r="C3" s="66" t="s">
        <v>57</v>
      </c>
      <c r="D3" s="14"/>
      <c r="E3" s="14"/>
      <c r="F3" s="15"/>
      <c r="G3" s="64"/>
      <c r="H3" s="64"/>
      <c r="I3" s="52">
        <v>3</v>
      </c>
      <c r="J3" s="52"/>
      <c r="K3" s="47"/>
      <c r="L3" s="47"/>
      <c r="M3" s="47"/>
      <c r="N3" s="47"/>
      <c r="O3" s="47"/>
      <c r="P3" s="47"/>
      <c r="Q3" s="47"/>
      <c r="R3" s="47"/>
      <c r="S3" s="47"/>
      <c r="T3" s="47"/>
      <c r="U3" s="47"/>
      <c r="V3" s="47"/>
      <c r="W3" s="48"/>
      <c r="X3" s="48"/>
    </row>
    <row r="4" spans="1:24" ht="15">
      <c r="A4" s="65" t="s">
        <v>1563</v>
      </c>
      <c r="B4" s="66" t="s">
        <v>1595</v>
      </c>
      <c r="C4" s="66" t="s">
        <v>57</v>
      </c>
      <c r="D4" s="98"/>
      <c r="E4" s="14"/>
      <c r="F4" s="15"/>
      <c r="G4" s="64"/>
      <c r="H4" s="64"/>
      <c r="I4" s="99">
        <v>4</v>
      </c>
      <c r="J4" s="52"/>
      <c r="K4" s="47"/>
      <c r="L4" s="47"/>
      <c r="M4" s="47"/>
      <c r="N4" s="47"/>
      <c r="O4" s="47"/>
      <c r="P4" s="47"/>
      <c r="Q4" s="47"/>
      <c r="R4" s="47"/>
      <c r="S4" s="47"/>
      <c r="T4" s="47"/>
      <c r="U4" s="47"/>
      <c r="V4" s="47"/>
      <c r="W4" s="48"/>
      <c r="X4" s="48"/>
    </row>
    <row r="5" spans="1:24" ht="15">
      <c r="A5" s="65" t="s">
        <v>1564</v>
      </c>
      <c r="B5" s="66" t="s">
        <v>1596</v>
      </c>
      <c r="C5" s="66" t="s">
        <v>57</v>
      </c>
      <c r="D5" s="98"/>
      <c r="E5" s="14"/>
      <c r="F5" s="15"/>
      <c r="G5" s="64"/>
      <c r="H5" s="64"/>
      <c r="I5" s="99">
        <v>5</v>
      </c>
      <c r="J5" s="52"/>
      <c r="K5" s="47"/>
      <c r="L5" s="47"/>
      <c r="M5" s="47"/>
      <c r="N5" s="47"/>
      <c r="O5" s="47"/>
      <c r="P5" s="47"/>
      <c r="Q5" s="47"/>
      <c r="R5" s="47"/>
      <c r="S5" s="47"/>
      <c r="T5" s="47"/>
      <c r="U5" s="47"/>
      <c r="V5" s="47"/>
      <c r="W5" s="48"/>
      <c r="X5" s="48"/>
    </row>
    <row r="6" spans="1:24" ht="15">
      <c r="A6" s="65" t="s">
        <v>1565</v>
      </c>
      <c r="B6" s="66" t="s">
        <v>1597</v>
      </c>
      <c r="C6" s="66" t="s">
        <v>57</v>
      </c>
      <c r="D6" s="98"/>
      <c r="E6" s="14"/>
      <c r="F6" s="15"/>
      <c r="G6" s="64"/>
      <c r="H6" s="64"/>
      <c r="I6" s="99">
        <v>6</v>
      </c>
      <c r="J6" s="52"/>
      <c r="K6" s="47"/>
      <c r="L6" s="47"/>
      <c r="M6" s="47"/>
      <c r="N6" s="47"/>
      <c r="O6" s="47"/>
      <c r="P6" s="47"/>
      <c r="Q6" s="47"/>
      <c r="R6" s="47"/>
      <c r="S6" s="47"/>
      <c r="T6" s="47"/>
      <c r="U6" s="47"/>
      <c r="V6" s="47"/>
      <c r="W6" s="48"/>
      <c r="X6" s="48"/>
    </row>
    <row r="7" spans="1:24" ht="15">
      <c r="A7" s="65" t="s">
        <v>1566</v>
      </c>
      <c r="B7" s="66" t="s">
        <v>1598</v>
      </c>
      <c r="C7" s="66" t="s">
        <v>57</v>
      </c>
      <c r="D7" s="98"/>
      <c r="E7" s="14"/>
      <c r="F7" s="15"/>
      <c r="G7" s="64"/>
      <c r="H7" s="64"/>
      <c r="I7" s="99">
        <v>7</v>
      </c>
      <c r="J7" s="52"/>
      <c r="K7" s="47"/>
      <c r="L7" s="47"/>
      <c r="M7" s="47"/>
      <c r="N7" s="47"/>
      <c r="O7" s="47"/>
      <c r="P7" s="47"/>
      <c r="Q7" s="47"/>
      <c r="R7" s="47"/>
      <c r="S7" s="47"/>
      <c r="T7" s="47"/>
      <c r="U7" s="47"/>
      <c r="V7" s="47"/>
      <c r="W7" s="48"/>
      <c r="X7" s="48"/>
    </row>
    <row r="8" spans="1:24" ht="15">
      <c r="A8" s="65" t="s">
        <v>1567</v>
      </c>
      <c r="B8" s="66" t="s">
        <v>1599</v>
      </c>
      <c r="C8" s="66" t="s">
        <v>57</v>
      </c>
      <c r="D8" s="98"/>
      <c r="E8" s="14"/>
      <c r="F8" s="15"/>
      <c r="G8" s="64"/>
      <c r="H8" s="64"/>
      <c r="I8" s="99">
        <v>8</v>
      </c>
      <c r="J8" s="52"/>
      <c r="K8" s="47"/>
      <c r="L8" s="47"/>
      <c r="M8" s="47"/>
      <c r="N8" s="47"/>
      <c r="O8" s="47"/>
      <c r="P8" s="47"/>
      <c r="Q8" s="47"/>
      <c r="R8" s="47"/>
      <c r="S8" s="47"/>
      <c r="T8" s="47"/>
      <c r="U8" s="47"/>
      <c r="V8" s="47"/>
      <c r="W8" s="48"/>
      <c r="X8" s="48"/>
    </row>
    <row r="9" spans="1:24" ht="15">
      <c r="A9" s="65" t="s">
        <v>1568</v>
      </c>
      <c r="B9" s="66" t="s">
        <v>1600</v>
      </c>
      <c r="C9" s="66" t="s">
        <v>57</v>
      </c>
      <c r="D9" s="98"/>
      <c r="E9" s="14"/>
      <c r="F9" s="15"/>
      <c r="G9" s="64"/>
      <c r="H9" s="64"/>
      <c r="I9" s="99">
        <v>9</v>
      </c>
      <c r="J9" s="52"/>
      <c r="K9" s="47"/>
      <c r="L9" s="47"/>
      <c r="M9" s="47"/>
      <c r="N9" s="47"/>
      <c r="O9" s="47"/>
      <c r="P9" s="47"/>
      <c r="Q9" s="47"/>
      <c r="R9" s="47"/>
      <c r="S9" s="47"/>
      <c r="T9" s="47"/>
      <c r="U9" s="47"/>
      <c r="V9" s="47"/>
      <c r="W9" s="48"/>
      <c r="X9" s="48"/>
    </row>
    <row r="10" spans="1:24" ht="14.25" customHeight="1">
      <c r="A10" s="65" t="s">
        <v>1569</v>
      </c>
      <c r="B10" s="66" t="s">
        <v>1601</v>
      </c>
      <c r="C10" s="66" t="s">
        <v>57</v>
      </c>
      <c r="D10" s="98"/>
      <c r="E10" s="14"/>
      <c r="F10" s="15"/>
      <c r="G10" s="64"/>
      <c r="H10" s="64"/>
      <c r="I10" s="99">
        <v>10</v>
      </c>
      <c r="J10" s="52"/>
      <c r="K10" s="47"/>
      <c r="L10" s="47"/>
      <c r="M10" s="47"/>
      <c r="N10" s="47"/>
      <c r="O10" s="47"/>
      <c r="P10" s="47"/>
      <c r="Q10" s="47"/>
      <c r="R10" s="47"/>
      <c r="S10" s="47"/>
      <c r="T10" s="47"/>
      <c r="U10" s="47"/>
      <c r="V10" s="47"/>
      <c r="W10" s="48"/>
      <c r="X10" s="48"/>
    </row>
    <row r="11" spans="1:24" ht="15">
      <c r="A11" s="65" t="s">
        <v>1570</v>
      </c>
      <c r="B11" s="66" t="s">
        <v>1602</v>
      </c>
      <c r="C11" s="66" t="s">
        <v>57</v>
      </c>
      <c r="D11" s="98"/>
      <c r="E11" s="14"/>
      <c r="F11" s="15"/>
      <c r="G11" s="64"/>
      <c r="H11" s="64"/>
      <c r="I11" s="99">
        <v>11</v>
      </c>
      <c r="J11" s="52"/>
      <c r="K11" s="47"/>
      <c r="L11" s="47"/>
      <c r="M11" s="47"/>
      <c r="N11" s="47"/>
      <c r="O11" s="47"/>
      <c r="P11" s="47"/>
      <c r="Q11" s="47"/>
      <c r="R11" s="47"/>
      <c r="S11" s="47"/>
      <c r="T11" s="47"/>
      <c r="U11" s="47"/>
      <c r="V11" s="47"/>
      <c r="W11" s="48"/>
      <c r="X11" s="48"/>
    </row>
    <row r="12" spans="1:24" ht="15">
      <c r="A12" s="65" t="s">
        <v>1571</v>
      </c>
      <c r="B12" s="66" t="s">
        <v>1603</v>
      </c>
      <c r="C12" s="66" t="s">
        <v>57</v>
      </c>
      <c r="D12" s="98"/>
      <c r="E12" s="14"/>
      <c r="F12" s="15"/>
      <c r="G12" s="64"/>
      <c r="H12" s="64"/>
      <c r="I12" s="99">
        <v>12</v>
      </c>
      <c r="J12" s="52"/>
      <c r="K12" s="47"/>
      <c r="L12" s="47"/>
      <c r="M12" s="47"/>
      <c r="N12" s="47"/>
      <c r="O12" s="47"/>
      <c r="P12" s="47"/>
      <c r="Q12" s="47"/>
      <c r="R12" s="47"/>
      <c r="S12" s="47"/>
      <c r="T12" s="47"/>
      <c r="U12" s="47"/>
      <c r="V12" s="47"/>
      <c r="W12" s="48"/>
      <c r="X12" s="48"/>
    </row>
    <row r="13" spans="1:24" ht="15">
      <c r="A13" s="65" t="s">
        <v>1572</v>
      </c>
      <c r="B13" s="66" t="s">
        <v>1604</v>
      </c>
      <c r="C13" s="66" t="s">
        <v>57</v>
      </c>
      <c r="D13" s="98"/>
      <c r="E13" s="14"/>
      <c r="F13" s="15"/>
      <c r="G13" s="64"/>
      <c r="H13" s="64"/>
      <c r="I13" s="99">
        <v>13</v>
      </c>
      <c r="J13" s="52"/>
      <c r="K13" s="47"/>
      <c r="L13" s="47"/>
      <c r="M13" s="47"/>
      <c r="N13" s="47"/>
      <c r="O13" s="47"/>
      <c r="P13" s="47"/>
      <c r="Q13" s="47"/>
      <c r="R13" s="47"/>
      <c r="S13" s="47"/>
      <c r="T13" s="47"/>
      <c r="U13" s="47"/>
      <c r="V13" s="47"/>
      <c r="W13" s="48"/>
      <c r="X13" s="48"/>
    </row>
    <row r="14" spans="1:24" ht="15">
      <c r="A14" s="65" t="s">
        <v>1573</v>
      </c>
      <c r="B14" s="66" t="s">
        <v>1605</v>
      </c>
      <c r="C14" s="66" t="s">
        <v>57</v>
      </c>
      <c r="D14" s="98"/>
      <c r="E14" s="14"/>
      <c r="F14" s="15"/>
      <c r="G14" s="64"/>
      <c r="H14" s="64"/>
      <c r="I14" s="99">
        <v>14</v>
      </c>
      <c r="J14" s="52"/>
      <c r="K14" s="47"/>
      <c r="L14" s="47"/>
      <c r="M14" s="47"/>
      <c r="N14" s="47"/>
      <c r="O14" s="47"/>
      <c r="P14" s="47"/>
      <c r="Q14" s="47"/>
      <c r="R14" s="47"/>
      <c r="S14" s="47"/>
      <c r="T14" s="47"/>
      <c r="U14" s="47"/>
      <c r="V14" s="47"/>
      <c r="W14" s="48"/>
      <c r="X14" s="48"/>
    </row>
    <row r="15" spans="1:24" ht="15">
      <c r="A15" s="65" t="s">
        <v>1574</v>
      </c>
      <c r="B15" s="66" t="s">
        <v>1594</v>
      </c>
      <c r="C15" s="66" t="s">
        <v>60</v>
      </c>
      <c r="D15" s="98"/>
      <c r="E15" s="14"/>
      <c r="F15" s="15"/>
      <c r="G15" s="64"/>
      <c r="H15" s="64"/>
      <c r="I15" s="99">
        <v>15</v>
      </c>
      <c r="J15" s="52"/>
      <c r="K15" s="47"/>
      <c r="L15" s="47"/>
      <c r="M15" s="47"/>
      <c r="N15" s="47"/>
      <c r="O15" s="47"/>
      <c r="P15" s="47"/>
      <c r="Q15" s="47"/>
      <c r="R15" s="47"/>
      <c r="S15" s="47"/>
      <c r="T15" s="47"/>
      <c r="U15" s="47"/>
      <c r="V15" s="47"/>
      <c r="W15" s="48"/>
      <c r="X15" s="48"/>
    </row>
    <row r="16" spans="1:24" ht="15">
      <c r="A16" s="65" t="s">
        <v>1575</v>
      </c>
      <c r="B16" s="66" t="s">
        <v>1595</v>
      </c>
      <c r="C16" s="66" t="s">
        <v>60</v>
      </c>
      <c r="D16" s="98"/>
      <c r="E16" s="14"/>
      <c r="F16" s="15"/>
      <c r="G16" s="64"/>
      <c r="H16" s="64"/>
      <c r="I16" s="99">
        <v>16</v>
      </c>
      <c r="J16" s="52"/>
      <c r="K16" s="47"/>
      <c r="L16" s="47"/>
      <c r="M16" s="47"/>
      <c r="N16" s="47"/>
      <c r="O16" s="47"/>
      <c r="P16" s="47"/>
      <c r="Q16" s="47"/>
      <c r="R16" s="47"/>
      <c r="S16" s="47"/>
      <c r="T16" s="47"/>
      <c r="U16" s="47"/>
      <c r="V16" s="47"/>
      <c r="W16" s="48"/>
      <c r="X16" s="48"/>
    </row>
    <row r="17" spans="1:24" ht="15">
      <c r="A17" s="65" t="s">
        <v>1576</v>
      </c>
      <c r="B17" s="66" t="s">
        <v>1596</v>
      </c>
      <c r="C17" s="66" t="s">
        <v>60</v>
      </c>
      <c r="D17" s="98"/>
      <c r="E17" s="14"/>
      <c r="F17" s="15"/>
      <c r="G17" s="64"/>
      <c r="H17" s="64"/>
      <c r="I17" s="99">
        <v>17</v>
      </c>
      <c r="J17" s="52"/>
      <c r="K17" s="47"/>
      <c r="L17" s="47"/>
      <c r="M17" s="47"/>
      <c r="N17" s="47"/>
      <c r="O17" s="47"/>
      <c r="P17" s="47"/>
      <c r="Q17" s="47"/>
      <c r="R17" s="47"/>
      <c r="S17" s="47"/>
      <c r="T17" s="47"/>
      <c r="U17" s="47"/>
      <c r="V17" s="47"/>
      <c r="W17" s="48"/>
      <c r="X17" s="48"/>
    </row>
    <row r="18" spans="1:24" ht="15">
      <c r="A18" s="65" t="s">
        <v>1577</v>
      </c>
      <c r="B18" s="66" t="s">
        <v>1597</v>
      </c>
      <c r="C18" s="66" t="s">
        <v>60</v>
      </c>
      <c r="D18" s="98"/>
      <c r="E18" s="14"/>
      <c r="F18" s="15"/>
      <c r="G18" s="64"/>
      <c r="H18" s="64"/>
      <c r="I18" s="99">
        <v>18</v>
      </c>
      <c r="J18" s="52"/>
      <c r="K18" s="47"/>
      <c r="L18" s="47"/>
      <c r="M18" s="47"/>
      <c r="N18" s="47"/>
      <c r="O18" s="47"/>
      <c r="P18" s="47"/>
      <c r="Q18" s="47"/>
      <c r="R18" s="47"/>
      <c r="S18" s="47"/>
      <c r="T18" s="47"/>
      <c r="U18" s="47"/>
      <c r="V18" s="47"/>
      <c r="W18" s="48"/>
      <c r="X18" s="48"/>
    </row>
    <row r="19" spans="1:24" ht="15">
      <c r="A19" s="65" t="s">
        <v>1578</v>
      </c>
      <c r="B19" s="66" t="s">
        <v>1598</v>
      </c>
      <c r="C19" s="66" t="s">
        <v>60</v>
      </c>
      <c r="D19" s="98"/>
      <c r="E19" s="14"/>
      <c r="F19" s="15"/>
      <c r="G19" s="64"/>
      <c r="H19" s="64"/>
      <c r="I19" s="99">
        <v>19</v>
      </c>
      <c r="J19" s="52"/>
      <c r="K19" s="47"/>
      <c r="L19" s="47"/>
      <c r="M19" s="47"/>
      <c r="N19" s="47"/>
      <c r="O19" s="47"/>
      <c r="P19" s="47"/>
      <c r="Q19" s="47"/>
      <c r="R19" s="47"/>
      <c r="S19" s="47"/>
      <c r="T19" s="47"/>
      <c r="U19" s="47"/>
      <c r="V19" s="47"/>
      <c r="W19" s="48"/>
      <c r="X19" s="48"/>
    </row>
    <row r="20" spans="1:24" ht="15">
      <c r="A20" s="65" t="s">
        <v>1579</v>
      </c>
      <c r="B20" s="66" t="s">
        <v>1599</v>
      </c>
      <c r="C20" s="66" t="s">
        <v>60</v>
      </c>
      <c r="D20" s="98"/>
      <c r="E20" s="14"/>
      <c r="F20" s="15"/>
      <c r="G20" s="64"/>
      <c r="H20" s="64"/>
      <c r="I20" s="99">
        <v>20</v>
      </c>
      <c r="J20" s="52"/>
      <c r="K20" s="47"/>
      <c r="L20" s="47"/>
      <c r="M20" s="47"/>
      <c r="N20" s="47"/>
      <c r="O20" s="47"/>
      <c r="P20" s="47"/>
      <c r="Q20" s="47"/>
      <c r="R20" s="47"/>
      <c r="S20" s="47"/>
      <c r="T20" s="47"/>
      <c r="U20" s="47"/>
      <c r="V20" s="47"/>
      <c r="W20" s="48"/>
      <c r="X20" s="48"/>
    </row>
    <row r="21" spans="1:24" ht="15">
      <c r="A21" s="65" t="s">
        <v>1580</v>
      </c>
      <c r="B21" s="66" t="s">
        <v>1600</v>
      </c>
      <c r="C21" s="66" t="s">
        <v>60</v>
      </c>
      <c r="D21" s="98"/>
      <c r="E21" s="14"/>
      <c r="F21" s="15"/>
      <c r="G21" s="64"/>
      <c r="H21" s="64"/>
      <c r="I21" s="99">
        <v>21</v>
      </c>
      <c r="J21" s="52"/>
      <c r="K21" s="47"/>
      <c r="L21" s="47"/>
      <c r="M21" s="47"/>
      <c r="N21" s="47"/>
      <c r="O21" s="47"/>
      <c r="P21" s="47"/>
      <c r="Q21" s="47"/>
      <c r="R21" s="47"/>
      <c r="S21" s="47"/>
      <c r="T21" s="47"/>
      <c r="U21" s="47"/>
      <c r="V21" s="47"/>
      <c r="W21" s="48"/>
      <c r="X21" s="48"/>
    </row>
    <row r="22" spans="1:24" ht="15">
      <c r="A22" s="65" t="s">
        <v>1581</v>
      </c>
      <c r="B22" s="66" t="s">
        <v>1601</v>
      </c>
      <c r="C22" s="66" t="s">
        <v>60</v>
      </c>
      <c r="D22" s="98"/>
      <c r="E22" s="14"/>
      <c r="F22" s="15"/>
      <c r="G22" s="64"/>
      <c r="H22" s="64"/>
      <c r="I22" s="99">
        <v>22</v>
      </c>
      <c r="J22" s="52"/>
      <c r="K22" s="47"/>
      <c r="L22" s="47"/>
      <c r="M22" s="47"/>
      <c r="N22" s="47"/>
      <c r="O22" s="47"/>
      <c r="P22" s="47"/>
      <c r="Q22" s="47"/>
      <c r="R22" s="47"/>
      <c r="S22" s="47"/>
      <c r="T22" s="47"/>
      <c r="U22" s="47"/>
      <c r="V22" s="47"/>
      <c r="W22" s="48"/>
      <c r="X22" s="48"/>
    </row>
    <row r="23" spans="1:24" ht="15">
      <c r="A23" s="65" t="s">
        <v>1582</v>
      </c>
      <c r="B23" s="66" t="s">
        <v>1602</v>
      </c>
      <c r="C23" s="66" t="s">
        <v>60</v>
      </c>
      <c r="D23" s="98"/>
      <c r="E23" s="14"/>
      <c r="F23" s="15"/>
      <c r="G23" s="64"/>
      <c r="H23" s="64"/>
      <c r="I23" s="99">
        <v>23</v>
      </c>
      <c r="J23" s="52"/>
      <c r="K23" s="47"/>
      <c r="L23" s="47"/>
      <c r="M23" s="47"/>
      <c r="N23" s="47"/>
      <c r="O23" s="47"/>
      <c r="P23" s="47"/>
      <c r="Q23" s="47"/>
      <c r="R23" s="47"/>
      <c r="S23" s="47"/>
      <c r="T23" s="47"/>
      <c r="U23" s="47"/>
      <c r="V23" s="47"/>
      <c r="W23" s="48"/>
      <c r="X23" s="48"/>
    </row>
    <row r="24" spans="1:24" ht="15">
      <c r="A24" s="65" t="s">
        <v>1583</v>
      </c>
      <c r="B24" s="66" t="s">
        <v>1603</v>
      </c>
      <c r="C24" s="66" t="s">
        <v>60</v>
      </c>
      <c r="D24" s="98"/>
      <c r="E24" s="14"/>
      <c r="F24" s="15"/>
      <c r="G24" s="64"/>
      <c r="H24" s="64"/>
      <c r="I24" s="99">
        <v>24</v>
      </c>
      <c r="J24" s="52"/>
      <c r="K24" s="47"/>
      <c r="L24" s="47"/>
      <c r="M24" s="47"/>
      <c r="N24" s="47"/>
      <c r="O24" s="47"/>
      <c r="P24" s="47"/>
      <c r="Q24" s="47"/>
      <c r="R24" s="47"/>
      <c r="S24" s="47"/>
      <c r="T24" s="47"/>
      <c r="U24" s="47"/>
      <c r="V24" s="47"/>
      <c r="W24" s="48"/>
      <c r="X24" s="48"/>
    </row>
    <row r="25" spans="1:24" ht="15">
      <c r="A25" s="65" t="s">
        <v>1584</v>
      </c>
      <c r="B25" s="66" t="s">
        <v>1604</v>
      </c>
      <c r="C25" s="66" t="s">
        <v>60</v>
      </c>
      <c r="D25" s="98"/>
      <c r="E25" s="14"/>
      <c r="F25" s="15"/>
      <c r="G25" s="64"/>
      <c r="H25" s="64"/>
      <c r="I25" s="99">
        <v>25</v>
      </c>
      <c r="J25" s="52"/>
      <c r="K25" s="47"/>
      <c r="L25" s="47"/>
      <c r="M25" s="47"/>
      <c r="N25" s="47"/>
      <c r="O25" s="47"/>
      <c r="P25" s="47"/>
      <c r="Q25" s="47"/>
      <c r="R25" s="47"/>
      <c r="S25" s="47"/>
      <c r="T25" s="47"/>
      <c r="U25" s="47"/>
      <c r="V25" s="47"/>
      <c r="W25" s="48"/>
      <c r="X25" s="48"/>
    </row>
    <row r="26" spans="1:24" ht="15">
      <c r="A26" s="65" t="s">
        <v>1585</v>
      </c>
      <c r="B26" s="66" t="s">
        <v>1605</v>
      </c>
      <c r="C26" s="66" t="s">
        <v>60</v>
      </c>
      <c r="D26" s="98"/>
      <c r="E26" s="14"/>
      <c r="F26" s="15"/>
      <c r="G26" s="64"/>
      <c r="H26" s="64"/>
      <c r="I26" s="99">
        <v>26</v>
      </c>
      <c r="J26" s="52"/>
      <c r="K26" s="47"/>
      <c r="L26" s="47"/>
      <c r="M26" s="47"/>
      <c r="N26" s="47"/>
      <c r="O26" s="47"/>
      <c r="P26" s="47"/>
      <c r="Q26" s="47"/>
      <c r="R26" s="47"/>
      <c r="S26" s="47"/>
      <c r="T26" s="47"/>
      <c r="U26" s="47"/>
      <c r="V26" s="47"/>
      <c r="W26" s="48"/>
      <c r="X26" s="48"/>
    </row>
    <row r="27" spans="1:24" ht="15">
      <c r="A27" s="65" t="s">
        <v>1586</v>
      </c>
      <c r="B27" s="66" t="s">
        <v>1594</v>
      </c>
      <c r="C27" s="66" t="s">
        <v>62</v>
      </c>
      <c r="D27" s="98"/>
      <c r="E27" s="14"/>
      <c r="F27" s="15"/>
      <c r="G27" s="64"/>
      <c r="H27" s="64"/>
      <c r="I27" s="99">
        <v>27</v>
      </c>
      <c r="J27" s="52"/>
      <c r="K27" s="47"/>
      <c r="L27" s="47"/>
      <c r="M27" s="47"/>
      <c r="N27" s="47"/>
      <c r="O27" s="47"/>
      <c r="P27" s="47"/>
      <c r="Q27" s="47"/>
      <c r="R27" s="47"/>
      <c r="S27" s="47"/>
      <c r="T27" s="47"/>
      <c r="U27" s="47"/>
      <c r="V27" s="47"/>
      <c r="W27" s="48"/>
      <c r="X27" s="48"/>
    </row>
    <row r="28" spans="1:24" ht="15">
      <c r="A28" s="65" t="s">
        <v>1587</v>
      </c>
      <c r="B28" s="66" t="s">
        <v>1595</v>
      </c>
      <c r="C28" s="66" t="s">
        <v>62</v>
      </c>
      <c r="D28" s="98"/>
      <c r="E28" s="14"/>
      <c r="F28" s="15"/>
      <c r="G28" s="64"/>
      <c r="H28" s="64"/>
      <c r="I28" s="99">
        <v>28</v>
      </c>
      <c r="J28" s="52"/>
      <c r="K28" s="47"/>
      <c r="L28" s="47"/>
      <c r="M28" s="47"/>
      <c r="N28" s="47"/>
      <c r="O28" s="47"/>
      <c r="P28" s="47"/>
      <c r="Q28" s="47"/>
      <c r="R28" s="47"/>
      <c r="S28" s="47"/>
      <c r="T28" s="47"/>
      <c r="U28" s="47"/>
      <c r="V28" s="47"/>
      <c r="W28" s="48"/>
      <c r="X28" s="48"/>
    </row>
    <row r="29" spans="1:24" ht="15">
      <c r="A29" s="65" t="s">
        <v>1588</v>
      </c>
      <c r="B29" s="66" t="s">
        <v>1596</v>
      </c>
      <c r="C29" s="66" t="s">
        <v>62</v>
      </c>
      <c r="D29" s="98"/>
      <c r="E29" s="14"/>
      <c r="F29" s="15"/>
      <c r="G29" s="64"/>
      <c r="H29" s="64"/>
      <c r="I29" s="99">
        <v>29</v>
      </c>
      <c r="J29" s="52"/>
      <c r="K29" s="47"/>
      <c r="L29" s="47"/>
      <c r="M29" s="47"/>
      <c r="N29" s="47"/>
      <c r="O29" s="47"/>
      <c r="P29" s="47"/>
      <c r="Q29" s="47"/>
      <c r="R29" s="47"/>
      <c r="S29" s="47"/>
      <c r="T29" s="47"/>
      <c r="U29" s="47"/>
      <c r="V29" s="47"/>
      <c r="W29" s="48"/>
      <c r="X29" s="48"/>
    </row>
    <row r="30" spans="1:24" ht="15">
      <c r="A30" s="65" t="s">
        <v>1589</v>
      </c>
      <c r="B30" s="66" t="s">
        <v>1597</v>
      </c>
      <c r="C30" s="66" t="s">
        <v>62</v>
      </c>
      <c r="D30" s="98"/>
      <c r="E30" s="14"/>
      <c r="F30" s="15"/>
      <c r="G30" s="64"/>
      <c r="H30" s="64"/>
      <c r="I30" s="99">
        <v>30</v>
      </c>
      <c r="J30" s="52"/>
      <c r="K30" s="47"/>
      <c r="L30" s="47"/>
      <c r="M30" s="47"/>
      <c r="N30" s="47"/>
      <c r="O30" s="47"/>
      <c r="P30" s="47"/>
      <c r="Q30" s="47"/>
      <c r="R30" s="47"/>
      <c r="S30" s="47"/>
      <c r="T30" s="47"/>
      <c r="U30" s="47"/>
      <c r="V30" s="47"/>
      <c r="W30" s="48"/>
      <c r="X30" s="48"/>
    </row>
    <row r="31" spans="1:24" ht="15">
      <c r="A31" s="65" t="s">
        <v>1590</v>
      </c>
      <c r="B31" s="66" t="s">
        <v>1598</v>
      </c>
      <c r="C31" s="66" t="s">
        <v>62</v>
      </c>
      <c r="D31" s="98"/>
      <c r="E31" s="14"/>
      <c r="F31" s="15"/>
      <c r="G31" s="64"/>
      <c r="H31" s="64"/>
      <c r="I31" s="99">
        <v>31</v>
      </c>
      <c r="J31" s="52"/>
      <c r="K31" s="47"/>
      <c r="L31" s="47"/>
      <c r="M31" s="47"/>
      <c r="N31" s="47"/>
      <c r="O31" s="47"/>
      <c r="P31" s="47"/>
      <c r="Q31" s="47"/>
      <c r="R31" s="47"/>
      <c r="S31" s="47"/>
      <c r="T31" s="47"/>
      <c r="U31" s="47"/>
      <c r="V31" s="47"/>
      <c r="W31" s="48"/>
      <c r="X31" s="48"/>
    </row>
    <row r="32" spans="1:24" ht="15">
      <c r="A32" s="65" t="s">
        <v>1591</v>
      </c>
      <c r="B32" s="66" t="s">
        <v>1599</v>
      </c>
      <c r="C32" s="66" t="s">
        <v>62</v>
      </c>
      <c r="D32" s="98"/>
      <c r="E32" s="14"/>
      <c r="F32" s="15"/>
      <c r="G32" s="64"/>
      <c r="H32" s="64"/>
      <c r="I32" s="99">
        <v>32</v>
      </c>
      <c r="J32" s="52"/>
      <c r="K32" s="47"/>
      <c r="L32" s="47"/>
      <c r="M32" s="47"/>
      <c r="N32" s="47"/>
      <c r="O32" s="47"/>
      <c r="P32" s="47"/>
      <c r="Q32" s="47"/>
      <c r="R32" s="47"/>
      <c r="S32" s="47"/>
      <c r="T32" s="47"/>
      <c r="U32" s="47"/>
      <c r="V32" s="47"/>
      <c r="W32" s="48"/>
      <c r="X32" s="48"/>
    </row>
    <row r="33" spans="1:24" ht="15">
      <c r="A33" s="65" t="s">
        <v>1592</v>
      </c>
      <c r="B33" s="66" t="s">
        <v>1600</v>
      </c>
      <c r="C33" s="66" t="s">
        <v>62</v>
      </c>
      <c r="D33" s="98"/>
      <c r="E33" s="14"/>
      <c r="F33" s="15"/>
      <c r="G33" s="64"/>
      <c r="H33" s="64"/>
      <c r="I33" s="99">
        <v>33</v>
      </c>
      <c r="J33" s="52"/>
      <c r="K33" s="47"/>
      <c r="L33" s="47"/>
      <c r="M33" s="47"/>
      <c r="N33" s="47"/>
      <c r="O33" s="47"/>
      <c r="P33" s="47"/>
      <c r="Q33" s="47"/>
      <c r="R33" s="47"/>
      <c r="S33" s="47"/>
      <c r="T33" s="47"/>
      <c r="U33" s="47"/>
      <c r="V33" s="47"/>
      <c r="W33" s="48"/>
      <c r="X33" s="48"/>
    </row>
    <row r="34" spans="1:24" ht="15">
      <c r="A34" s="82" t="s">
        <v>1593</v>
      </c>
      <c r="B34" s="66" t="s">
        <v>1601</v>
      </c>
      <c r="C34" s="66" t="s">
        <v>62</v>
      </c>
      <c r="D34" s="101"/>
      <c r="E34" s="100"/>
      <c r="F34" s="102"/>
      <c r="G34" s="103"/>
      <c r="H34" s="103"/>
      <c r="I34" s="104">
        <v>34</v>
      </c>
      <c r="J34" s="105"/>
      <c r="K34" s="106"/>
      <c r="L34" s="106"/>
      <c r="M34" s="106"/>
      <c r="N34" s="106"/>
      <c r="O34" s="106"/>
      <c r="P34" s="106"/>
      <c r="Q34" s="106"/>
      <c r="R34" s="106"/>
      <c r="S34" s="106"/>
      <c r="T34" s="106"/>
      <c r="U34" s="106"/>
      <c r="V34" s="106"/>
      <c r="W34" s="107"/>
      <c r="X34" s="107"/>
    </row>
  </sheetData>
  <dataValidations count="8">
    <dataValidation allowBlank="1" showInputMessage="1" promptTitle="Group Vertex Color" prompt="To select a color to use for all vertices in the group, right-click and select Select Color on the right-click menu." sqref="B3:B78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82">
      <formula1>ValidGroupShapes</formula1>
    </dataValidation>
    <dataValidation allowBlank="1" showInputMessage="1" showErrorMessage="1" promptTitle="Group Name" prompt="Enter the name of the group." sqref="A3:A78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82">
      <formula1>ValidBooleansDefaultFalse</formula1>
    </dataValidation>
    <dataValidation allowBlank="1" sqref="K3:K782"/>
    <dataValidation allowBlank="1" showInputMessage="1" showErrorMessage="1" promptTitle="Group Label" prompt="Enter an optional group label." errorTitle="Invalid Group Collapsed" error="You have entered an unrecognized &quot;group collapsed.&quot;  Try selecting from the drop-down list instead." sqref="F3:F78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8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8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145</v>
      </c>
      <c r="B1" s="11" t="s">
        <v>5</v>
      </c>
      <c r="C1" s="11" t="s">
        <v>148</v>
      </c>
    </row>
    <row r="2" spans="1:3" ht="15">
      <c r="A2" s="79" t="s">
        <v>1562</v>
      </c>
      <c r="B2" s="108" t="s">
        <v>208</v>
      </c>
      <c r="C2" s="79">
        <f>VLOOKUP(GroupVertices[[#This Row],[Vertex]],Vertices[],MATCH("ID",Vertices[[#Headers],[Vertex]:[funder-t2]],0),FALSE)</f>
        <v>30</v>
      </c>
    </row>
    <row r="3" spans="1:3" ht="15">
      <c r="A3" s="79" t="s">
        <v>1562</v>
      </c>
      <c r="B3" s="108" t="s">
        <v>248</v>
      </c>
      <c r="C3" s="79">
        <f>VLOOKUP(GroupVertices[[#This Row],[Vertex]],Vertices[],MATCH("ID",Vertices[[#Headers],[Vertex]:[funder-t2]],0),FALSE)</f>
        <v>70</v>
      </c>
    </row>
    <row r="4" spans="1:3" ht="15">
      <c r="A4" s="79" t="s">
        <v>1562</v>
      </c>
      <c r="B4" s="108" t="s">
        <v>249</v>
      </c>
      <c r="C4" s="79">
        <f>VLOOKUP(GroupVertices[[#This Row],[Vertex]],Vertices[],MATCH("ID",Vertices[[#Headers],[Vertex]:[funder-t2]],0),FALSE)</f>
        <v>71</v>
      </c>
    </row>
    <row r="5" spans="1:3" ht="15">
      <c r="A5" s="79" t="s">
        <v>1562</v>
      </c>
      <c r="B5" s="108" t="s">
        <v>209</v>
      </c>
      <c r="C5" s="79">
        <f>VLOOKUP(GroupVertices[[#This Row],[Vertex]],Vertices[],MATCH("ID",Vertices[[#Headers],[Vertex]:[funder-t2]],0),FALSE)</f>
        <v>31</v>
      </c>
    </row>
    <row r="6" spans="1:3" ht="15">
      <c r="A6" s="79" t="s">
        <v>1562</v>
      </c>
      <c r="B6" s="108" t="s">
        <v>214</v>
      </c>
      <c r="C6" s="79">
        <f>VLOOKUP(GroupVertices[[#This Row],[Vertex]],Vertices[],MATCH("ID",Vertices[[#Headers],[Vertex]:[funder-t2]],0),FALSE)</f>
        <v>36</v>
      </c>
    </row>
    <row r="7" spans="1:3" ht="15">
      <c r="A7" s="79" t="s">
        <v>1562</v>
      </c>
      <c r="B7" s="108" t="s">
        <v>213</v>
      </c>
      <c r="C7" s="79">
        <f>VLOOKUP(GroupVertices[[#This Row],[Vertex]],Vertices[],MATCH("ID",Vertices[[#Headers],[Vertex]:[funder-t2]],0),FALSE)</f>
        <v>35</v>
      </c>
    </row>
    <row r="8" spans="1:3" ht="15">
      <c r="A8" s="79" t="s">
        <v>1562</v>
      </c>
      <c r="B8" s="108" t="s">
        <v>219</v>
      </c>
      <c r="C8" s="79">
        <f>VLOOKUP(GroupVertices[[#This Row],[Vertex]],Vertices[],MATCH("ID",Vertices[[#Headers],[Vertex]:[funder-t2]],0),FALSE)</f>
        <v>41</v>
      </c>
    </row>
    <row r="9" spans="1:3" ht="15">
      <c r="A9" s="79" t="s">
        <v>1562</v>
      </c>
      <c r="B9" s="108" t="s">
        <v>220</v>
      </c>
      <c r="C9" s="79">
        <f>VLOOKUP(GroupVertices[[#This Row],[Vertex]],Vertices[],MATCH("ID",Vertices[[#Headers],[Vertex]:[funder-t2]],0),FALSE)</f>
        <v>42</v>
      </c>
    </row>
    <row r="10" spans="1:3" ht="15">
      <c r="A10" s="79" t="s">
        <v>1562</v>
      </c>
      <c r="B10" s="108" t="s">
        <v>218</v>
      </c>
      <c r="C10" s="79">
        <f>VLOOKUP(GroupVertices[[#This Row],[Vertex]],Vertices[],MATCH("ID",Vertices[[#Headers],[Vertex]:[funder-t2]],0),FALSE)</f>
        <v>40</v>
      </c>
    </row>
    <row r="11" spans="1:3" ht="15">
      <c r="A11" s="79" t="s">
        <v>1562</v>
      </c>
      <c r="B11" s="108" t="s">
        <v>386</v>
      </c>
      <c r="C11" s="79">
        <f>VLOOKUP(GroupVertices[[#This Row],[Vertex]],Vertices[],MATCH("ID",Vertices[[#Headers],[Vertex]:[funder-t2]],0),FALSE)</f>
        <v>208</v>
      </c>
    </row>
    <row r="12" spans="1:3" ht="15">
      <c r="A12" s="79" t="s">
        <v>1562</v>
      </c>
      <c r="B12" s="108" t="s">
        <v>294</v>
      </c>
      <c r="C12" s="79">
        <f>VLOOKUP(GroupVertices[[#This Row],[Vertex]],Vertices[],MATCH("ID",Vertices[[#Headers],[Vertex]:[funder-t2]],0),FALSE)</f>
        <v>116</v>
      </c>
    </row>
    <row r="13" spans="1:3" ht="15">
      <c r="A13" s="79" t="s">
        <v>1562</v>
      </c>
      <c r="B13" s="108" t="s">
        <v>288</v>
      </c>
      <c r="C13" s="79">
        <f>VLOOKUP(GroupVertices[[#This Row],[Vertex]],Vertices[],MATCH("ID",Vertices[[#Headers],[Vertex]:[funder-t2]],0),FALSE)</f>
        <v>110</v>
      </c>
    </row>
    <row r="14" spans="1:3" ht="15">
      <c r="A14" s="79" t="s">
        <v>1562</v>
      </c>
      <c r="B14" s="108" t="s">
        <v>370</v>
      </c>
      <c r="C14" s="79">
        <f>VLOOKUP(GroupVertices[[#This Row],[Vertex]],Vertices[],MATCH("ID",Vertices[[#Headers],[Vertex]:[funder-t2]],0),FALSE)</f>
        <v>192</v>
      </c>
    </row>
    <row r="15" spans="1:3" ht="15">
      <c r="A15" s="79" t="s">
        <v>1562</v>
      </c>
      <c r="B15" s="108" t="s">
        <v>255</v>
      </c>
      <c r="C15" s="79">
        <f>VLOOKUP(GroupVertices[[#This Row],[Vertex]],Vertices[],MATCH("ID",Vertices[[#Headers],[Vertex]:[funder-t2]],0),FALSE)</f>
        <v>77</v>
      </c>
    </row>
    <row r="16" spans="1:3" ht="15">
      <c r="A16" s="79" t="s">
        <v>1562</v>
      </c>
      <c r="B16" s="108" t="s">
        <v>256</v>
      </c>
      <c r="C16" s="79">
        <f>VLOOKUP(GroupVertices[[#This Row],[Vertex]],Vertices[],MATCH("ID",Vertices[[#Headers],[Vertex]:[funder-t2]],0),FALSE)</f>
        <v>78</v>
      </c>
    </row>
    <row r="17" spans="1:3" ht="15">
      <c r="A17" s="79" t="s">
        <v>1562</v>
      </c>
      <c r="B17" s="108" t="s">
        <v>265</v>
      </c>
      <c r="C17" s="79">
        <f>VLOOKUP(GroupVertices[[#This Row],[Vertex]],Vertices[],MATCH("ID",Vertices[[#Headers],[Vertex]:[funder-t2]],0),FALSE)</f>
        <v>87</v>
      </c>
    </row>
    <row r="18" spans="1:3" ht="15">
      <c r="A18" s="79" t="s">
        <v>1562</v>
      </c>
      <c r="B18" s="108" t="s">
        <v>258</v>
      </c>
      <c r="C18" s="79">
        <f>VLOOKUP(GroupVertices[[#This Row],[Vertex]],Vertices[],MATCH("ID",Vertices[[#Headers],[Vertex]:[funder-t2]],0),FALSE)</f>
        <v>80</v>
      </c>
    </row>
    <row r="19" spans="1:3" ht="15">
      <c r="A19" s="79" t="s">
        <v>1562</v>
      </c>
      <c r="B19" s="108" t="s">
        <v>257</v>
      </c>
      <c r="C19" s="79">
        <f>VLOOKUP(GroupVertices[[#This Row],[Vertex]],Vertices[],MATCH("ID",Vertices[[#Headers],[Vertex]:[funder-t2]],0),FALSE)</f>
        <v>79</v>
      </c>
    </row>
    <row r="20" spans="1:3" ht="15">
      <c r="A20" s="79" t="s">
        <v>1562</v>
      </c>
      <c r="B20" s="108" t="s">
        <v>357</v>
      </c>
      <c r="C20" s="79">
        <f>VLOOKUP(GroupVertices[[#This Row],[Vertex]],Vertices[],MATCH("ID",Vertices[[#Headers],[Vertex]:[funder-t2]],0),FALSE)</f>
        <v>179</v>
      </c>
    </row>
    <row r="21" spans="1:3" ht="15">
      <c r="A21" s="79" t="s">
        <v>1562</v>
      </c>
      <c r="B21" s="108" t="s">
        <v>367</v>
      </c>
      <c r="C21" s="79">
        <f>VLOOKUP(GroupVertices[[#This Row],[Vertex]],Vertices[],MATCH("ID",Vertices[[#Headers],[Vertex]:[funder-t2]],0),FALSE)</f>
        <v>189</v>
      </c>
    </row>
    <row r="22" spans="1:3" ht="15">
      <c r="A22" s="79" t="s">
        <v>1562</v>
      </c>
      <c r="B22" s="108" t="s">
        <v>231</v>
      </c>
      <c r="C22" s="79">
        <f>VLOOKUP(GroupVertices[[#This Row],[Vertex]],Vertices[],MATCH("ID",Vertices[[#Headers],[Vertex]:[funder-t2]],0),FALSE)</f>
        <v>53</v>
      </c>
    </row>
    <row r="23" spans="1:3" ht="15">
      <c r="A23" s="79" t="s">
        <v>1562</v>
      </c>
      <c r="B23" s="108" t="s">
        <v>233</v>
      </c>
      <c r="C23" s="79">
        <f>VLOOKUP(GroupVertices[[#This Row],[Vertex]],Vertices[],MATCH("ID",Vertices[[#Headers],[Vertex]:[funder-t2]],0),FALSE)</f>
        <v>55</v>
      </c>
    </row>
    <row r="24" spans="1:3" ht="15">
      <c r="A24" s="79" t="s">
        <v>1562</v>
      </c>
      <c r="B24" s="108" t="s">
        <v>232</v>
      </c>
      <c r="C24" s="79">
        <f>VLOOKUP(GroupVertices[[#This Row],[Vertex]],Vertices[],MATCH("ID",Vertices[[#Headers],[Vertex]:[funder-t2]],0),FALSE)</f>
        <v>54</v>
      </c>
    </row>
    <row r="25" spans="1:3" ht="15">
      <c r="A25" s="79" t="s">
        <v>1562</v>
      </c>
      <c r="B25" s="108" t="s">
        <v>322</v>
      </c>
      <c r="C25" s="79">
        <f>VLOOKUP(GroupVertices[[#This Row],[Vertex]],Vertices[],MATCH("ID",Vertices[[#Headers],[Vertex]:[funder-t2]],0),FALSE)</f>
        <v>144</v>
      </c>
    </row>
    <row r="26" spans="1:3" ht="15">
      <c r="A26" s="79" t="s">
        <v>1562</v>
      </c>
      <c r="B26" s="108" t="s">
        <v>323</v>
      </c>
      <c r="C26" s="79">
        <f>VLOOKUP(GroupVertices[[#This Row],[Vertex]],Vertices[],MATCH("ID",Vertices[[#Headers],[Vertex]:[funder-t2]],0),FALSE)</f>
        <v>145</v>
      </c>
    </row>
    <row r="27" spans="1:3" ht="15">
      <c r="A27" s="79" t="s">
        <v>1562</v>
      </c>
      <c r="B27" s="108" t="s">
        <v>339</v>
      </c>
      <c r="C27" s="79">
        <f>VLOOKUP(GroupVertices[[#This Row],[Vertex]],Vertices[],MATCH("ID",Vertices[[#Headers],[Vertex]:[funder-t2]],0),FALSE)</f>
        <v>161</v>
      </c>
    </row>
    <row r="28" spans="1:3" ht="15">
      <c r="A28" s="79" t="s">
        <v>1562</v>
      </c>
      <c r="B28" s="108" t="s">
        <v>337</v>
      </c>
      <c r="C28" s="79">
        <f>VLOOKUP(GroupVertices[[#This Row],[Vertex]],Vertices[],MATCH("ID",Vertices[[#Headers],[Vertex]:[funder-t2]],0),FALSE)</f>
        <v>160</v>
      </c>
    </row>
    <row r="29" spans="1:3" ht="15">
      <c r="A29" s="79" t="s">
        <v>1562</v>
      </c>
      <c r="B29" s="108" t="s">
        <v>341</v>
      </c>
      <c r="C29" s="79">
        <f>VLOOKUP(GroupVertices[[#This Row],[Vertex]],Vertices[],MATCH("ID",Vertices[[#Headers],[Vertex]:[funder-t2]],0),FALSE)</f>
        <v>163</v>
      </c>
    </row>
    <row r="30" spans="1:3" ht="15">
      <c r="A30" s="79" t="s">
        <v>1562</v>
      </c>
      <c r="B30" s="108" t="s">
        <v>340</v>
      </c>
      <c r="C30" s="79">
        <f>VLOOKUP(GroupVertices[[#This Row],[Vertex]],Vertices[],MATCH("ID",Vertices[[#Headers],[Vertex]:[funder-t2]],0),FALSE)</f>
        <v>162</v>
      </c>
    </row>
    <row r="31" spans="1:3" ht="15">
      <c r="A31" s="79" t="s">
        <v>1562</v>
      </c>
      <c r="B31" s="108" t="s">
        <v>338</v>
      </c>
      <c r="C31" s="79">
        <f>VLOOKUP(GroupVertices[[#This Row],[Vertex]],Vertices[],MATCH("ID",Vertices[[#Headers],[Vertex]:[funder-t2]],0),FALSE)</f>
        <v>159</v>
      </c>
    </row>
    <row r="32" spans="1:3" ht="15">
      <c r="A32" s="79" t="s">
        <v>1562</v>
      </c>
      <c r="B32" s="108" t="s">
        <v>336</v>
      </c>
      <c r="C32" s="79">
        <f>VLOOKUP(GroupVertices[[#This Row],[Vertex]],Vertices[],MATCH("ID",Vertices[[#Headers],[Vertex]:[funder-t2]],0),FALSE)</f>
        <v>158</v>
      </c>
    </row>
    <row r="33" spans="1:3" ht="15">
      <c r="A33" s="79" t="s">
        <v>1562</v>
      </c>
      <c r="B33" s="108" t="s">
        <v>347</v>
      </c>
      <c r="C33" s="79">
        <f>VLOOKUP(GroupVertices[[#This Row],[Vertex]],Vertices[],MATCH("ID",Vertices[[#Headers],[Vertex]:[funder-t2]],0),FALSE)</f>
        <v>169</v>
      </c>
    </row>
    <row r="34" spans="1:3" ht="15">
      <c r="A34" s="79" t="s">
        <v>1562</v>
      </c>
      <c r="B34" s="108" t="s">
        <v>225</v>
      </c>
      <c r="C34" s="79">
        <f>VLOOKUP(GroupVertices[[#This Row],[Vertex]],Vertices[],MATCH("ID",Vertices[[#Headers],[Vertex]:[funder-t2]],0),FALSE)</f>
        <v>47</v>
      </c>
    </row>
    <row r="35" spans="1:3" ht="15">
      <c r="A35" s="79" t="s">
        <v>1562</v>
      </c>
      <c r="B35" s="108" t="s">
        <v>226</v>
      </c>
      <c r="C35" s="79">
        <f>VLOOKUP(GroupVertices[[#This Row],[Vertex]],Vertices[],MATCH("ID",Vertices[[#Headers],[Vertex]:[funder-t2]],0),FALSE)</f>
        <v>48</v>
      </c>
    </row>
    <row r="36" spans="1:3" ht="15">
      <c r="A36" s="79" t="s">
        <v>1562</v>
      </c>
      <c r="B36" s="108" t="s">
        <v>290</v>
      </c>
      <c r="C36" s="79">
        <f>VLOOKUP(GroupVertices[[#This Row],[Vertex]],Vertices[],MATCH("ID",Vertices[[#Headers],[Vertex]:[funder-t2]],0),FALSE)</f>
        <v>112</v>
      </c>
    </row>
    <row r="37" spans="1:3" ht="15">
      <c r="A37" s="79" t="s">
        <v>1562</v>
      </c>
      <c r="B37" s="108" t="s">
        <v>311</v>
      </c>
      <c r="C37" s="79">
        <f>VLOOKUP(GroupVertices[[#This Row],[Vertex]],Vertices[],MATCH("ID",Vertices[[#Headers],[Vertex]:[funder-t2]],0),FALSE)</f>
        <v>133</v>
      </c>
    </row>
    <row r="38" spans="1:3" ht="15">
      <c r="A38" s="79" t="s">
        <v>1562</v>
      </c>
      <c r="B38" s="108" t="s">
        <v>272</v>
      </c>
      <c r="C38" s="79">
        <f>VLOOKUP(GroupVertices[[#This Row],[Vertex]],Vertices[],MATCH("ID",Vertices[[#Headers],[Vertex]:[funder-t2]],0),FALSE)</f>
        <v>94</v>
      </c>
    </row>
    <row r="39" spans="1:3" ht="15">
      <c r="A39" s="79" t="s">
        <v>1562</v>
      </c>
      <c r="B39" s="108" t="s">
        <v>207</v>
      </c>
      <c r="C39" s="79">
        <f>VLOOKUP(GroupVertices[[#This Row],[Vertex]],Vertices[],MATCH("ID",Vertices[[#Headers],[Vertex]:[funder-t2]],0),FALSE)</f>
        <v>29</v>
      </c>
    </row>
    <row r="40" spans="1:3" ht="15">
      <c r="A40" s="79" t="s">
        <v>1562</v>
      </c>
      <c r="B40" s="108" t="s">
        <v>205</v>
      </c>
      <c r="C40" s="79">
        <f>VLOOKUP(GroupVertices[[#This Row],[Vertex]],Vertices[],MATCH("ID",Vertices[[#Headers],[Vertex]:[funder-t2]],0),FALSE)</f>
        <v>27</v>
      </c>
    </row>
    <row r="41" spans="1:3" ht="15">
      <c r="A41" s="79" t="s">
        <v>1562</v>
      </c>
      <c r="B41" s="108" t="s">
        <v>210</v>
      </c>
      <c r="C41" s="79">
        <f>VLOOKUP(GroupVertices[[#This Row],[Vertex]],Vertices[],MATCH("ID",Vertices[[#Headers],[Vertex]:[funder-t2]],0),FALSE)</f>
        <v>32</v>
      </c>
    </row>
    <row r="42" spans="1:3" ht="15">
      <c r="A42" s="79" t="s">
        <v>1562</v>
      </c>
      <c r="B42" s="108" t="s">
        <v>252</v>
      </c>
      <c r="C42" s="79">
        <f>VLOOKUP(GroupVertices[[#This Row],[Vertex]],Vertices[],MATCH("ID",Vertices[[#Headers],[Vertex]:[funder-t2]],0),FALSE)</f>
        <v>74</v>
      </c>
    </row>
    <row r="43" spans="1:3" ht="15">
      <c r="A43" s="79" t="s">
        <v>1562</v>
      </c>
      <c r="B43" s="108" t="s">
        <v>206</v>
      </c>
      <c r="C43" s="79">
        <f>VLOOKUP(GroupVertices[[#This Row],[Vertex]],Vertices[],MATCH("ID",Vertices[[#Headers],[Vertex]:[funder-t2]],0),FALSE)</f>
        <v>28</v>
      </c>
    </row>
    <row r="44" spans="1:3" ht="15">
      <c r="A44" s="79" t="s">
        <v>1562</v>
      </c>
      <c r="B44" s="108" t="s">
        <v>253</v>
      </c>
      <c r="C44" s="79">
        <f>VLOOKUP(GroupVertices[[#This Row],[Vertex]],Vertices[],MATCH("ID",Vertices[[#Headers],[Vertex]:[funder-t2]],0),FALSE)</f>
        <v>75</v>
      </c>
    </row>
    <row r="45" spans="1:3" ht="15">
      <c r="A45" s="79" t="s">
        <v>1562</v>
      </c>
      <c r="B45" s="108" t="s">
        <v>364</v>
      </c>
      <c r="C45" s="79">
        <f>VLOOKUP(GroupVertices[[#This Row],[Vertex]],Vertices[],MATCH("ID",Vertices[[#Headers],[Vertex]:[funder-t2]],0),FALSE)</f>
        <v>186</v>
      </c>
    </row>
    <row r="46" spans="1:3" ht="15">
      <c r="A46" s="79" t="s">
        <v>1562</v>
      </c>
      <c r="B46" s="108" t="s">
        <v>254</v>
      </c>
      <c r="C46" s="79">
        <f>VLOOKUP(GroupVertices[[#This Row],[Vertex]],Vertices[],MATCH("ID",Vertices[[#Headers],[Vertex]:[funder-t2]],0),FALSE)</f>
        <v>76</v>
      </c>
    </row>
    <row r="47" spans="1:3" ht="15">
      <c r="A47" s="79" t="s">
        <v>1562</v>
      </c>
      <c r="B47" s="108" t="s">
        <v>273</v>
      </c>
      <c r="C47" s="79">
        <f>VLOOKUP(GroupVertices[[#This Row],[Vertex]],Vertices[],MATCH("ID",Vertices[[#Headers],[Vertex]:[funder-t2]],0),FALSE)</f>
        <v>95</v>
      </c>
    </row>
    <row r="48" spans="1:3" ht="15">
      <c r="A48" s="79" t="s">
        <v>1562</v>
      </c>
      <c r="B48" s="108" t="s">
        <v>313</v>
      </c>
      <c r="C48" s="79">
        <f>VLOOKUP(GroupVertices[[#This Row],[Vertex]],Vertices[],MATCH("ID",Vertices[[#Headers],[Vertex]:[funder-t2]],0),FALSE)</f>
        <v>135</v>
      </c>
    </row>
    <row r="49" spans="1:3" ht="15">
      <c r="A49" s="79" t="s">
        <v>1562</v>
      </c>
      <c r="B49" s="108" t="s">
        <v>312</v>
      </c>
      <c r="C49" s="79">
        <f>VLOOKUP(GroupVertices[[#This Row],[Vertex]],Vertices[],MATCH("ID",Vertices[[#Headers],[Vertex]:[funder-t2]],0),FALSE)</f>
        <v>134</v>
      </c>
    </row>
    <row r="50" spans="1:3" ht="15">
      <c r="A50" s="79" t="s">
        <v>1562</v>
      </c>
      <c r="B50" s="108" t="s">
        <v>291</v>
      </c>
      <c r="C50" s="79">
        <f>VLOOKUP(GroupVertices[[#This Row],[Vertex]],Vertices[],MATCH("ID",Vertices[[#Headers],[Vertex]:[funder-t2]],0),FALSE)</f>
        <v>113</v>
      </c>
    </row>
    <row r="51" spans="1:3" ht="15">
      <c r="A51" s="79" t="s">
        <v>1562</v>
      </c>
      <c r="B51" s="108" t="s">
        <v>279</v>
      </c>
      <c r="C51" s="79">
        <f>VLOOKUP(GroupVertices[[#This Row],[Vertex]],Vertices[],MATCH("ID",Vertices[[#Headers],[Vertex]:[funder-t2]],0),FALSE)</f>
        <v>102</v>
      </c>
    </row>
    <row r="52" spans="1:3" ht="15">
      <c r="A52" s="79" t="s">
        <v>1562</v>
      </c>
      <c r="B52" s="108" t="s">
        <v>204</v>
      </c>
      <c r="C52" s="79">
        <f>VLOOKUP(GroupVertices[[#This Row],[Vertex]],Vertices[],MATCH("ID",Vertices[[#Headers],[Vertex]:[funder-t2]],0),FALSE)</f>
        <v>26</v>
      </c>
    </row>
    <row r="53" spans="1:3" ht="15">
      <c r="A53" s="79" t="s">
        <v>1562</v>
      </c>
      <c r="B53" s="108" t="s">
        <v>266</v>
      </c>
      <c r="C53" s="79">
        <f>VLOOKUP(GroupVertices[[#This Row],[Vertex]],Vertices[],MATCH("ID",Vertices[[#Headers],[Vertex]:[funder-t2]],0),FALSE)</f>
        <v>88</v>
      </c>
    </row>
    <row r="54" spans="1:3" ht="15">
      <c r="A54" s="79" t="s">
        <v>1562</v>
      </c>
      <c r="B54" s="108" t="s">
        <v>267</v>
      </c>
      <c r="C54" s="79">
        <f>VLOOKUP(GroupVertices[[#This Row],[Vertex]],Vertices[],MATCH("ID",Vertices[[#Headers],[Vertex]:[funder-t2]],0),FALSE)</f>
        <v>89</v>
      </c>
    </row>
    <row r="55" spans="1:3" ht="15">
      <c r="A55" s="79" t="s">
        <v>1562</v>
      </c>
      <c r="B55" s="108" t="s">
        <v>268</v>
      </c>
      <c r="C55" s="79">
        <f>VLOOKUP(GroupVertices[[#This Row],[Vertex]],Vertices[],MATCH("ID",Vertices[[#Headers],[Vertex]:[funder-t2]],0),FALSE)</f>
        <v>90</v>
      </c>
    </row>
    <row r="56" spans="1:3" ht="15">
      <c r="A56" s="79" t="s">
        <v>1562</v>
      </c>
      <c r="B56" s="108" t="s">
        <v>276</v>
      </c>
      <c r="C56" s="79">
        <f>VLOOKUP(GroupVertices[[#This Row],[Vertex]],Vertices[],MATCH("ID",Vertices[[#Headers],[Vertex]:[funder-t2]],0),FALSE)</f>
        <v>98</v>
      </c>
    </row>
    <row r="57" spans="1:3" ht="15">
      <c r="A57" s="79" t="s">
        <v>1562</v>
      </c>
      <c r="B57" s="108" t="s">
        <v>324</v>
      </c>
      <c r="C57" s="79">
        <f>VLOOKUP(GroupVertices[[#This Row],[Vertex]],Vertices[],MATCH("ID",Vertices[[#Headers],[Vertex]:[funder-t2]],0),FALSE)</f>
        <v>146</v>
      </c>
    </row>
    <row r="58" spans="1:3" ht="15">
      <c r="A58" s="79" t="s">
        <v>1562</v>
      </c>
      <c r="B58" s="108" t="s">
        <v>326</v>
      </c>
      <c r="C58" s="79">
        <f>VLOOKUP(GroupVertices[[#This Row],[Vertex]],Vertices[],MATCH("ID",Vertices[[#Headers],[Vertex]:[funder-t2]],0),FALSE)</f>
        <v>150</v>
      </c>
    </row>
    <row r="59" spans="1:3" ht="15">
      <c r="A59" s="79" t="s">
        <v>1562</v>
      </c>
      <c r="B59" s="108" t="s">
        <v>277</v>
      </c>
      <c r="C59" s="79">
        <f>VLOOKUP(GroupVertices[[#This Row],[Vertex]],Vertices[],MATCH("ID",Vertices[[#Headers],[Vertex]:[funder-t2]],0),FALSE)</f>
        <v>99</v>
      </c>
    </row>
    <row r="60" spans="1:3" ht="15">
      <c r="A60" s="79" t="s">
        <v>1562</v>
      </c>
      <c r="B60" s="108" t="s">
        <v>327</v>
      </c>
      <c r="C60" s="79">
        <f>VLOOKUP(GroupVertices[[#This Row],[Vertex]],Vertices[],MATCH("ID",Vertices[[#Headers],[Vertex]:[funder-t2]],0),FALSE)</f>
        <v>149</v>
      </c>
    </row>
    <row r="61" spans="1:3" ht="15">
      <c r="A61" s="79" t="s">
        <v>1562</v>
      </c>
      <c r="B61" s="108" t="s">
        <v>350</v>
      </c>
      <c r="C61" s="79">
        <f>VLOOKUP(GroupVertices[[#This Row],[Vertex]],Vertices[],MATCH("ID",Vertices[[#Headers],[Vertex]:[funder-t2]],0),FALSE)</f>
        <v>172</v>
      </c>
    </row>
    <row r="62" spans="1:3" ht="15">
      <c r="A62" s="79" t="s">
        <v>1562</v>
      </c>
      <c r="B62" s="108" t="s">
        <v>351</v>
      </c>
      <c r="C62" s="79">
        <f>VLOOKUP(GroupVertices[[#This Row],[Vertex]],Vertices[],MATCH("ID",Vertices[[#Headers],[Vertex]:[funder-t2]],0),FALSE)</f>
        <v>173</v>
      </c>
    </row>
    <row r="63" spans="1:3" ht="15">
      <c r="A63" s="79" t="s">
        <v>1562</v>
      </c>
      <c r="B63" s="108" t="s">
        <v>329</v>
      </c>
      <c r="C63" s="79">
        <f>VLOOKUP(GroupVertices[[#This Row],[Vertex]],Vertices[],MATCH("ID",Vertices[[#Headers],[Vertex]:[funder-t2]],0),FALSE)</f>
        <v>151</v>
      </c>
    </row>
    <row r="64" spans="1:3" ht="15">
      <c r="A64" s="79" t="s">
        <v>1562</v>
      </c>
      <c r="B64" s="108" t="s">
        <v>331</v>
      </c>
      <c r="C64" s="79">
        <f>VLOOKUP(GroupVertices[[#This Row],[Vertex]],Vertices[],MATCH("ID",Vertices[[#Headers],[Vertex]:[funder-t2]],0),FALSE)</f>
        <v>152</v>
      </c>
    </row>
    <row r="65" spans="1:3" ht="15">
      <c r="A65" s="79" t="s">
        <v>1562</v>
      </c>
      <c r="B65" s="108" t="s">
        <v>330</v>
      </c>
      <c r="C65" s="79">
        <f>VLOOKUP(GroupVertices[[#This Row],[Vertex]],Vertices[],MATCH("ID",Vertices[[#Headers],[Vertex]:[funder-t2]],0),FALSE)</f>
        <v>153</v>
      </c>
    </row>
    <row r="66" spans="1:3" ht="15">
      <c r="A66" s="79" t="s">
        <v>1562</v>
      </c>
      <c r="B66" s="108" t="s">
        <v>343</v>
      </c>
      <c r="C66" s="79">
        <f>VLOOKUP(GroupVertices[[#This Row],[Vertex]],Vertices[],MATCH("ID",Vertices[[#Headers],[Vertex]:[funder-t2]],0),FALSE)</f>
        <v>167</v>
      </c>
    </row>
    <row r="67" spans="1:3" ht="15">
      <c r="A67" s="79" t="s">
        <v>1562</v>
      </c>
      <c r="B67" s="108" t="s">
        <v>344</v>
      </c>
      <c r="C67" s="79">
        <f>VLOOKUP(GroupVertices[[#This Row],[Vertex]],Vertices[],MATCH("ID",Vertices[[#Headers],[Vertex]:[funder-t2]],0),FALSE)</f>
        <v>168</v>
      </c>
    </row>
    <row r="68" spans="1:3" ht="15">
      <c r="A68" s="79" t="s">
        <v>1562</v>
      </c>
      <c r="B68" s="108" t="s">
        <v>346</v>
      </c>
      <c r="C68" s="79">
        <f>VLOOKUP(GroupVertices[[#This Row],[Vertex]],Vertices[],MATCH("ID",Vertices[[#Headers],[Vertex]:[funder-t2]],0),FALSE)</f>
        <v>165</v>
      </c>
    </row>
    <row r="69" spans="1:3" ht="15">
      <c r="A69" s="79" t="s">
        <v>1562</v>
      </c>
      <c r="B69" s="108" t="s">
        <v>345</v>
      </c>
      <c r="C69" s="79">
        <f>VLOOKUP(GroupVertices[[#This Row],[Vertex]],Vertices[],MATCH("ID",Vertices[[#Headers],[Vertex]:[funder-t2]],0),FALSE)</f>
        <v>166</v>
      </c>
    </row>
    <row r="70" spans="1:3" ht="15">
      <c r="A70" s="79" t="s">
        <v>1562</v>
      </c>
      <c r="B70" s="108" t="s">
        <v>342</v>
      </c>
      <c r="C70" s="79">
        <f>VLOOKUP(GroupVertices[[#This Row],[Vertex]],Vertices[],MATCH("ID",Vertices[[#Headers],[Vertex]:[funder-t2]],0),FALSE)</f>
        <v>164</v>
      </c>
    </row>
    <row r="71" spans="1:3" ht="15">
      <c r="A71" s="79" t="s">
        <v>1562</v>
      </c>
      <c r="B71" s="108" t="s">
        <v>349</v>
      </c>
      <c r="C71" s="79">
        <f>VLOOKUP(GroupVertices[[#This Row],[Vertex]],Vertices[],MATCH("ID",Vertices[[#Headers],[Vertex]:[funder-t2]],0),FALSE)</f>
        <v>171</v>
      </c>
    </row>
    <row r="72" spans="1:3" ht="15">
      <c r="A72" s="79" t="s">
        <v>1562</v>
      </c>
      <c r="B72" s="108" t="s">
        <v>278</v>
      </c>
      <c r="C72" s="79">
        <f>VLOOKUP(GroupVertices[[#This Row],[Vertex]],Vertices[],MATCH("ID",Vertices[[#Headers],[Vertex]:[funder-t2]],0),FALSE)</f>
        <v>100</v>
      </c>
    </row>
    <row r="73" spans="1:3" ht="15">
      <c r="A73" s="79" t="s">
        <v>1562</v>
      </c>
      <c r="B73" s="108" t="s">
        <v>280</v>
      </c>
      <c r="C73" s="79">
        <f>VLOOKUP(GroupVertices[[#This Row],[Vertex]],Vertices[],MATCH("ID",Vertices[[#Headers],[Vertex]:[funder-t2]],0),FALSE)</f>
        <v>101</v>
      </c>
    </row>
    <row r="74" spans="1:3" ht="15">
      <c r="A74" s="79" t="s">
        <v>1562</v>
      </c>
      <c r="B74" s="108" t="s">
        <v>287</v>
      </c>
      <c r="C74" s="79">
        <f>VLOOKUP(GroupVertices[[#This Row],[Vertex]],Vertices[],MATCH("ID",Vertices[[#Headers],[Vertex]:[funder-t2]],0),FALSE)</f>
        <v>109</v>
      </c>
    </row>
    <row r="75" spans="1:3" ht="15">
      <c r="A75" s="79" t="s">
        <v>1562</v>
      </c>
      <c r="B75" s="108" t="s">
        <v>348</v>
      </c>
      <c r="C75" s="79">
        <f>VLOOKUP(GroupVertices[[#This Row],[Vertex]],Vertices[],MATCH("ID",Vertices[[#Headers],[Vertex]:[funder-t2]],0),FALSE)</f>
        <v>170</v>
      </c>
    </row>
    <row r="76" spans="1:3" ht="15">
      <c r="A76" s="79" t="s">
        <v>1562</v>
      </c>
      <c r="B76" s="108" t="s">
        <v>328</v>
      </c>
      <c r="C76" s="79">
        <f>VLOOKUP(GroupVertices[[#This Row],[Vertex]],Vertices[],MATCH("ID",Vertices[[#Headers],[Vertex]:[funder-t2]],0),FALSE)</f>
        <v>148</v>
      </c>
    </row>
    <row r="77" spans="1:3" ht="15">
      <c r="A77" s="79" t="s">
        <v>1562</v>
      </c>
      <c r="B77" s="108" t="s">
        <v>325</v>
      </c>
      <c r="C77" s="79">
        <f>VLOOKUP(GroupVertices[[#This Row],[Vertex]],Vertices[],MATCH("ID",Vertices[[#Headers],[Vertex]:[funder-t2]],0),FALSE)</f>
        <v>147</v>
      </c>
    </row>
    <row r="78" spans="1:3" ht="15">
      <c r="A78" s="79" t="s">
        <v>1562</v>
      </c>
      <c r="B78" s="108" t="s">
        <v>320</v>
      </c>
      <c r="C78" s="79">
        <f>VLOOKUP(GroupVertices[[#This Row],[Vertex]],Vertices[],MATCH("ID",Vertices[[#Headers],[Vertex]:[funder-t2]],0),FALSE)</f>
        <v>141</v>
      </c>
    </row>
    <row r="79" spans="1:3" ht="15">
      <c r="A79" s="79" t="s">
        <v>1562</v>
      </c>
      <c r="B79" s="108" t="s">
        <v>319</v>
      </c>
      <c r="C79" s="79">
        <f>VLOOKUP(GroupVertices[[#This Row],[Vertex]],Vertices[],MATCH("ID",Vertices[[#Headers],[Vertex]:[funder-t2]],0),FALSE)</f>
        <v>142</v>
      </c>
    </row>
    <row r="80" spans="1:3" ht="15">
      <c r="A80" s="79" t="s">
        <v>1562</v>
      </c>
      <c r="B80" s="108" t="s">
        <v>362</v>
      </c>
      <c r="C80" s="79">
        <f>VLOOKUP(GroupVertices[[#This Row],[Vertex]],Vertices[],MATCH("ID",Vertices[[#Headers],[Vertex]:[funder-t2]],0),FALSE)</f>
        <v>184</v>
      </c>
    </row>
    <row r="81" spans="1:3" ht="15">
      <c r="A81" s="79" t="s">
        <v>1562</v>
      </c>
      <c r="B81" s="108" t="s">
        <v>363</v>
      </c>
      <c r="C81" s="79">
        <f>VLOOKUP(GroupVertices[[#This Row],[Vertex]],Vertices[],MATCH("ID",Vertices[[#Headers],[Vertex]:[funder-t2]],0),FALSE)</f>
        <v>185</v>
      </c>
    </row>
    <row r="82" spans="1:3" ht="15">
      <c r="A82" s="79" t="s">
        <v>1562</v>
      </c>
      <c r="B82" s="108" t="s">
        <v>373</v>
      </c>
      <c r="C82" s="79">
        <f>VLOOKUP(GroupVertices[[#This Row],[Vertex]],Vertices[],MATCH("ID",Vertices[[#Headers],[Vertex]:[funder-t2]],0),FALSE)</f>
        <v>195</v>
      </c>
    </row>
    <row r="83" spans="1:3" ht="15">
      <c r="A83" s="79" t="s">
        <v>1562</v>
      </c>
      <c r="B83" s="108" t="s">
        <v>358</v>
      </c>
      <c r="C83" s="79">
        <f>VLOOKUP(GroupVertices[[#This Row],[Vertex]],Vertices[],MATCH("ID",Vertices[[#Headers],[Vertex]:[funder-t2]],0),FALSE)</f>
        <v>180</v>
      </c>
    </row>
    <row r="84" spans="1:3" ht="15">
      <c r="A84" s="79" t="s">
        <v>1562</v>
      </c>
      <c r="B84" s="108" t="s">
        <v>372</v>
      </c>
      <c r="C84" s="79">
        <f>VLOOKUP(GroupVertices[[#This Row],[Vertex]],Vertices[],MATCH("ID",Vertices[[#Headers],[Vertex]:[funder-t2]],0),FALSE)</f>
        <v>194</v>
      </c>
    </row>
    <row r="85" spans="1:3" ht="15">
      <c r="A85" s="79" t="s">
        <v>1562</v>
      </c>
      <c r="B85" s="108" t="s">
        <v>366</v>
      </c>
      <c r="C85" s="79">
        <f>VLOOKUP(GroupVertices[[#This Row],[Vertex]],Vertices[],MATCH("ID",Vertices[[#Headers],[Vertex]:[funder-t2]],0),FALSE)</f>
        <v>188</v>
      </c>
    </row>
    <row r="86" spans="1:3" ht="15">
      <c r="A86" s="79" t="s">
        <v>1562</v>
      </c>
      <c r="B86" s="108" t="s">
        <v>365</v>
      </c>
      <c r="C86" s="79">
        <f>VLOOKUP(GroupVertices[[#This Row],[Vertex]],Vertices[],MATCH("ID",Vertices[[#Headers],[Vertex]:[funder-t2]],0),FALSE)</f>
        <v>187</v>
      </c>
    </row>
    <row r="87" spans="1:3" ht="15">
      <c r="A87" s="79" t="s">
        <v>1562</v>
      </c>
      <c r="B87" s="108" t="s">
        <v>335</v>
      </c>
      <c r="C87" s="79">
        <f>VLOOKUP(GroupVertices[[#This Row],[Vertex]],Vertices[],MATCH("ID",Vertices[[#Headers],[Vertex]:[funder-t2]],0),FALSE)</f>
        <v>157</v>
      </c>
    </row>
    <row r="88" spans="1:3" ht="15">
      <c r="A88" s="79" t="s">
        <v>1562</v>
      </c>
      <c r="B88" s="108" t="s">
        <v>200</v>
      </c>
      <c r="C88" s="79">
        <f>VLOOKUP(GroupVertices[[#This Row],[Vertex]],Vertices[],MATCH("ID",Vertices[[#Headers],[Vertex]:[funder-t2]],0),FALSE)</f>
        <v>22</v>
      </c>
    </row>
    <row r="89" spans="1:3" ht="15">
      <c r="A89" s="79" t="s">
        <v>1562</v>
      </c>
      <c r="B89" s="108" t="s">
        <v>199</v>
      </c>
      <c r="C89" s="79">
        <f>VLOOKUP(GroupVertices[[#This Row],[Vertex]],Vertices[],MATCH("ID",Vertices[[#Headers],[Vertex]:[funder-t2]],0),FALSE)</f>
        <v>21</v>
      </c>
    </row>
    <row r="90" spans="1:3" ht="15">
      <c r="A90" s="79" t="s">
        <v>1562</v>
      </c>
      <c r="B90" s="108" t="s">
        <v>321</v>
      </c>
      <c r="C90" s="79">
        <f>VLOOKUP(GroupVertices[[#This Row],[Vertex]],Vertices[],MATCH("ID",Vertices[[#Headers],[Vertex]:[funder-t2]],0),FALSE)</f>
        <v>143</v>
      </c>
    </row>
    <row r="91" spans="1:3" ht="15">
      <c r="A91" s="79" t="s">
        <v>1562</v>
      </c>
      <c r="B91" s="108" t="s">
        <v>380</v>
      </c>
      <c r="C91" s="79">
        <f>VLOOKUP(GroupVertices[[#This Row],[Vertex]],Vertices[],MATCH("ID",Vertices[[#Headers],[Vertex]:[funder-t2]],0),FALSE)</f>
        <v>202</v>
      </c>
    </row>
    <row r="92" spans="1:3" ht="15">
      <c r="A92" s="79" t="s">
        <v>1562</v>
      </c>
      <c r="B92" s="108" t="s">
        <v>298</v>
      </c>
      <c r="C92" s="79">
        <f>VLOOKUP(GroupVertices[[#This Row],[Vertex]],Vertices[],MATCH("ID",Vertices[[#Headers],[Vertex]:[funder-t2]],0),FALSE)</f>
        <v>120</v>
      </c>
    </row>
    <row r="93" spans="1:3" ht="15">
      <c r="A93" s="79" t="s">
        <v>1562</v>
      </c>
      <c r="B93" s="108" t="s">
        <v>296</v>
      </c>
      <c r="C93" s="79">
        <f>VLOOKUP(GroupVertices[[#This Row],[Vertex]],Vertices[],MATCH("ID",Vertices[[#Headers],[Vertex]:[funder-t2]],0),FALSE)</f>
        <v>118</v>
      </c>
    </row>
    <row r="94" spans="1:3" ht="15">
      <c r="A94" s="79" t="s">
        <v>1562</v>
      </c>
      <c r="B94" s="108" t="s">
        <v>297</v>
      </c>
      <c r="C94" s="79">
        <f>VLOOKUP(GroupVertices[[#This Row],[Vertex]],Vertices[],MATCH("ID",Vertices[[#Headers],[Vertex]:[funder-t2]],0),FALSE)</f>
        <v>119</v>
      </c>
    </row>
    <row r="95" spans="1:3" ht="15">
      <c r="A95" s="79" t="s">
        <v>1562</v>
      </c>
      <c r="B95" s="108" t="s">
        <v>299</v>
      </c>
      <c r="C95" s="79">
        <f>VLOOKUP(GroupVertices[[#This Row],[Vertex]],Vertices[],MATCH("ID",Vertices[[#Headers],[Vertex]:[funder-t2]],0),FALSE)</f>
        <v>121</v>
      </c>
    </row>
    <row r="96" spans="1:3" ht="15">
      <c r="A96" s="79" t="s">
        <v>1562</v>
      </c>
      <c r="B96" s="108" t="s">
        <v>381</v>
      </c>
      <c r="C96" s="79">
        <f>VLOOKUP(GroupVertices[[#This Row],[Vertex]],Vertices[],MATCH("ID",Vertices[[#Headers],[Vertex]:[funder-t2]],0),FALSE)</f>
        <v>203</v>
      </c>
    </row>
    <row r="97" spans="1:3" ht="15">
      <c r="A97" s="79" t="s">
        <v>1562</v>
      </c>
      <c r="B97" s="108" t="s">
        <v>271</v>
      </c>
      <c r="C97" s="79">
        <f>VLOOKUP(GroupVertices[[#This Row],[Vertex]],Vertices[],MATCH("ID",Vertices[[#Headers],[Vertex]:[funder-t2]],0),FALSE)</f>
        <v>93</v>
      </c>
    </row>
    <row r="98" spans="1:3" ht="15">
      <c r="A98" s="79" t="s">
        <v>1562</v>
      </c>
      <c r="B98" s="108" t="s">
        <v>318</v>
      </c>
      <c r="C98" s="79">
        <f>VLOOKUP(GroupVertices[[#This Row],[Vertex]],Vertices[],MATCH("ID",Vertices[[#Headers],[Vertex]:[funder-t2]],0),FALSE)</f>
        <v>140</v>
      </c>
    </row>
    <row r="99" spans="1:3" ht="15">
      <c r="A99" s="79" t="s">
        <v>1562</v>
      </c>
      <c r="B99" s="108" t="s">
        <v>368</v>
      </c>
      <c r="C99" s="79">
        <f>VLOOKUP(GroupVertices[[#This Row],[Vertex]],Vertices[],MATCH("ID",Vertices[[#Headers],[Vertex]:[funder-t2]],0),FALSE)</f>
        <v>190</v>
      </c>
    </row>
    <row r="100" spans="1:3" ht="15">
      <c r="A100" s="79" t="s">
        <v>1562</v>
      </c>
      <c r="B100" s="108" t="s">
        <v>356</v>
      </c>
      <c r="C100" s="79">
        <f>VLOOKUP(GroupVertices[[#This Row],[Vertex]],Vertices[],MATCH("ID",Vertices[[#Headers],[Vertex]:[funder-t2]],0),FALSE)</f>
        <v>178</v>
      </c>
    </row>
    <row r="101" spans="1:3" ht="15">
      <c r="A101" s="79" t="s">
        <v>1562</v>
      </c>
      <c r="B101" s="108" t="s">
        <v>289</v>
      </c>
      <c r="C101" s="79">
        <f>VLOOKUP(GroupVertices[[#This Row],[Vertex]],Vertices[],MATCH("ID",Vertices[[#Headers],[Vertex]:[funder-t2]],0),FALSE)</f>
        <v>111</v>
      </c>
    </row>
    <row r="102" spans="1:3" ht="15">
      <c r="A102" s="79" t="s">
        <v>1562</v>
      </c>
      <c r="B102" s="108" t="s">
        <v>361</v>
      </c>
      <c r="C102" s="79">
        <f>VLOOKUP(GroupVertices[[#This Row],[Vertex]],Vertices[],MATCH("ID",Vertices[[#Headers],[Vertex]:[funder-t2]],0),FALSE)</f>
        <v>183</v>
      </c>
    </row>
    <row r="103" spans="1:3" ht="15">
      <c r="A103" s="79" t="s">
        <v>1562</v>
      </c>
      <c r="B103" s="108" t="s">
        <v>295</v>
      </c>
      <c r="C103" s="79">
        <f>VLOOKUP(GroupVertices[[#This Row],[Vertex]],Vertices[],MATCH("ID",Vertices[[#Headers],[Vertex]:[funder-t2]],0),FALSE)</f>
        <v>117</v>
      </c>
    </row>
    <row r="104" spans="1:3" ht="15">
      <c r="A104" s="79" t="s">
        <v>1562</v>
      </c>
      <c r="B104" s="108" t="s">
        <v>360</v>
      </c>
      <c r="C104" s="79">
        <f>VLOOKUP(GroupVertices[[#This Row],[Vertex]],Vertices[],MATCH("ID",Vertices[[#Headers],[Vertex]:[funder-t2]],0),FALSE)</f>
        <v>182</v>
      </c>
    </row>
    <row r="105" spans="1:3" ht="15">
      <c r="A105" s="79" t="s">
        <v>1562</v>
      </c>
      <c r="B105" s="108" t="s">
        <v>389</v>
      </c>
      <c r="C105" s="79">
        <f>VLOOKUP(GroupVertices[[#This Row],[Vertex]],Vertices[],MATCH("ID",Vertices[[#Headers],[Vertex]:[funder-t2]],0),FALSE)</f>
        <v>211</v>
      </c>
    </row>
    <row r="106" spans="1:3" ht="15">
      <c r="A106" s="79" t="s">
        <v>1562</v>
      </c>
      <c r="B106" s="108" t="s">
        <v>388</v>
      </c>
      <c r="C106" s="79">
        <f>VLOOKUP(GroupVertices[[#This Row],[Vertex]],Vertices[],MATCH("ID",Vertices[[#Headers],[Vertex]:[funder-t2]],0),FALSE)</f>
        <v>210</v>
      </c>
    </row>
    <row r="107" spans="1:3" ht="15">
      <c r="A107" s="79" t="s">
        <v>1562</v>
      </c>
      <c r="B107" s="108" t="s">
        <v>387</v>
      </c>
      <c r="C107" s="79">
        <f>VLOOKUP(GroupVertices[[#This Row],[Vertex]],Vertices[],MATCH("ID",Vertices[[#Headers],[Vertex]:[funder-t2]],0),FALSE)</f>
        <v>209</v>
      </c>
    </row>
    <row r="108" spans="1:3" ht="15">
      <c r="A108" s="79" t="s">
        <v>1562</v>
      </c>
      <c r="B108" s="108" t="s">
        <v>385</v>
      </c>
      <c r="C108" s="79">
        <f>VLOOKUP(GroupVertices[[#This Row],[Vertex]],Vertices[],MATCH("ID",Vertices[[#Headers],[Vertex]:[funder-t2]],0),FALSE)</f>
        <v>207</v>
      </c>
    </row>
    <row r="109" spans="1:3" ht="15">
      <c r="A109" s="79" t="s">
        <v>1562</v>
      </c>
      <c r="B109" s="108" t="s">
        <v>359</v>
      </c>
      <c r="C109" s="79">
        <f>VLOOKUP(GroupVertices[[#This Row],[Vertex]],Vertices[],MATCH("ID",Vertices[[#Headers],[Vertex]:[funder-t2]],0),FALSE)</f>
        <v>181</v>
      </c>
    </row>
    <row r="110" spans="1:3" ht="15">
      <c r="A110" s="79" t="s">
        <v>1562</v>
      </c>
      <c r="B110" s="108" t="s">
        <v>371</v>
      </c>
      <c r="C110" s="79">
        <f>VLOOKUP(GroupVertices[[#This Row],[Vertex]],Vertices[],MATCH("ID",Vertices[[#Headers],[Vertex]:[funder-t2]],0),FALSE)</f>
        <v>193</v>
      </c>
    </row>
    <row r="111" spans="1:3" ht="15">
      <c r="A111" s="79" t="s">
        <v>1562</v>
      </c>
      <c r="B111" s="108" t="s">
        <v>369</v>
      </c>
      <c r="C111" s="79">
        <f>VLOOKUP(GroupVertices[[#This Row],[Vertex]],Vertices[],MATCH("ID",Vertices[[#Headers],[Vertex]:[funder-t2]],0),FALSE)</f>
        <v>191</v>
      </c>
    </row>
    <row r="112" spans="1:3" ht="15">
      <c r="A112" s="79" t="s">
        <v>1562</v>
      </c>
      <c r="B112" s="108" t="s">
        <v>192</v>
      </c>
      <c r="C112" s="79">
        <f>VLOOKUP(GroupVertices[[#This Row],[Vertex]],Vertices[],MATCH("ID",Vertices[[#Headers],[Vertex]:[funder-t2]],0),FALSE)</f>
        <v>14</v>
      </c>
    </row>
    <row r="113" spans="1:3" ht="15">
      <c r="A113" s="79" t="s">
        <v>1562</v>
      </c>
      <c r="B113" s="108" t="s">
        <v>191</v>
      </c>
      <c r="C113" s="79">
        <f>VLOOKUP(GroupVertices[[#This Row],[Vertex]],Vertices[],MATCH("ID",Vertices[[#Headers],[Vertex]:[funder-t2]],0),FALSE)</f>
        <v>13</v>
      </c>
    </row>
    <row r="114" spans="1:3" ht="15">
      <c r="A114" s="79" t="s">
        <v>1563</v>
      </c>
      <c r="B114" s="108" t="s">
        <v>182</v>
      </c>
      <c r="C114" s="79">
        <f>VLOOKUP(GroupVertices[[#This Row],[Vertex]],Vertices[],MATCH("ID",Vertices[[#Headers],[Vertex]:[funder-t2]],0),FALSE)</f>
        <v>4</v>
      </c>
    </row>
    <row r="115" spans="1:3" ht="15">
      <c r="A115" s="79" t="s">
        <v>1563</v>
      </c>
      <c r="B115" s="108" t="s">
        <v>221</v>
      </c>
      <c r="C115" s="79">
        <f>VLOOKUP(GroupVertices[[#This Row],[Vertex]],Vertices[],MATCH("ID",Vertices[[#Headers],[Vertex]:[funder-t2]],0),FALSE)</f>
        <v>43</v>
      </c>
    </row>
    <row r="116" spans="1:3" ht="15">
      <c r="A116" s="79" t="s">
        <v>1563</v>
      </c>
      <c r="B116" s="108" t="s">
        <v>223</v>
      </c>
      <c r="C116" s="79">
        <f>VLOOKUP(GroupVertices[[#This Row],[Vertex]],Vertices[],MATCH("ID",Vertices[[#Headers],[Vertex]:[funder-t2]],0),FALSE)</f>
        <v>44</v>
      </c>
    </row>
    <row r="117" spans="1:3" ht="15">
      <c r="A117" s="79" t="s">
        <v>1563</v>
      </c>
      <c r="B117" s="108" t="s">
        <v>222</v>
      </c>
      <c r="C117" s="79">
        <f>VLOOKUP(GroupVertices[[#This Row],[Vertex]],Vertices[],MATCH("ID",Vertices[[#Headers],[Vertex]:[funder-t2]],0),FALSE)</f>
        <v>45</v>
      </c>
    </row>
    <row r="118" spans="1:3" ht="15">
      <c r="A118" s="79" t="s">
        <v>1563</v>
      </c>
      <c r="B118" s="108" t="s">
        <v>224</v>
      </c>
      <c r="C118" s="79">
        <f>VLOOKUP(GroupVertices[[#This Row],[Vertex]],Vertices[],MATCH("ID",Vertices[[#Headers],[Vertex]:[funder-t2]],0),FALSE)</f>
        <v>46</v>
      </c>
    </row>
    <row r="119" spans="1:3" ht="15">
      <c r="A119" s="79" t="s">
        <v>1563</v>
      </c>
      <c r="B119" s="108" t="s">
        <v>235</v>
      </c>
      <c r="C119" s="79">
        <f>VLOOKUP(GroupVertices[[#This Row],[Vertex]],Vertices[],MATCH("ID",Vertices[[#Headers],[Vertex]:[funder-t2]],0),FALSE)</f>
        <v>57</v>
      </c>
    </row>
    <row r="120" spans="1:3" ht="15">
      <c r="A120" s="79" t="s">
        <v>1563</v>
      </c>
      <c r="B120" s="108" t="s">
        <v>236</v>
      </c>
      <c r="C120" s="79">
        <f>VLOOKUP(GroupVertices[[#This Row],[Vertex]],Vertices[],MATCH("ID",Vertices[[#Headers],[Vertex]:[funder-t2]],0),FALSE)</f>
        <v>58</v>
      </c>
    </row>
    <row r="121" spans="1:3" ht="15">
      <c r="A121" s="79" t="s">
        <v>1563</v>
      </c>
      <c r="B121" s="108" t="s">
        <v>234</v>
      </c>
      <c r="C121" s="79">
        <f>VLOOKUP(GroupVertices[[#This Row],[Vertex]],Vertices[],MATCH("ID",Vertices[[#Headers],[Vertex]:[funder-t2]],0),FALSE)</f>
        <v>56</v>
      </c>
    </row>
    <row r="122" spans="1:3" ht="15">
      <c r="A122" s="79" t="s">
        <v>1563</v>
      </c>
      <c r="B122" s="108" t="s">
        <v>181</v>
      </c>
      <c r="C122" s="79">
        <f>VLOOKUP(GroupVertices[[#This Row],[Vertex]],Vertices[],MATCH("ID",Vertices[[#Headers],[Vertex]:[funder-t2]],0),FALSE)</f>
        <v>3</v>
      </c>
    </row>
    <row r="123" spans="1:3" ht="15">
      <c r="A123" s="79" t="s">
        <v>1564</v>
      </c>
      <c r="B123" s="108" t="s">
        <v>309</v>
      </c>
      <c r="C123" s="79">
        <f>VLOOKUP(GroupVertices[[#This Row],[Vertex]],Vertices[],MATCH("ID",Vertices[[#Headers],[Vertex]:[funder-t2]],0),FALSE)</f>
        <v>132</v>
      </c>
    </row>
    <row r="124" spans="1:3" ht="15">
      <c r="A124" s="79" t="s">
        <v>1564</v>
      </c>
      <c r="B124" s="108" t="s">
        <v>382</v>
      </c>
      <c r="C124" s="79">
        <f>VLOOKUP(GroupVertices[[#This Row],[Vertex]],Vertices[],MATCH("ID",Vertices[[#Headers],[Vertex]:[funder-t2]],0),FALSE)</f>
        <v>204</v>
      </c>
    </row>
    <row r="125" spans="1:3" ht="15">
      <c r="A125" s="79" t="s">
        <v>1564</v>
      </c>
      <c r="B125" s="108" t="s">
        <v>384</v>
      </c>
      <c r="C125" s="79">
        <f>VLOOKUP(GroupVertices[[#This Row],[Vertex]],Vertices[],MATCH("ID",Vertices[[#Headers],[Vertex]:[funder-t2]],0),FALSE)</f>
        <v>206</v>
      </c>
    </row>
    <row r="126" spans="1:3" ht="15">
      <c r="A126" s="79" t="s">
        <v>1564</v>
      </c>
      <c r="B126" s="108" t="s">
        <v>383</v>
      </c>
      <c r="C126" s="79">
        <f>VLOOKUP(GroupVertices[[#This Row],[Vertex]],Vertices[],MATCH("ID",Vertices[[#Headers],[Vertex]:[funder-t2]],0),FALSE)</f>
        <v>205</v>
      </c>
    </row>
    <row r="127" spans="1:3" ht="15">
      <c r="A127" s="79" t="s">
        <v>1564</v>
      </c>
      <c r="B127" s="108" t="s">
        <v>310</v>
      </c>
      <c r="C127" s="79">
        <f>VLOOKUP(GroupVertices[[#This Row],[Vertex]],Vertices[],MATCH("ID",Vertices[[#Headers],[Vertex]:[funder-t2]],0),FALSE)</f>
        <v>131</v>
      </c>
    </row>
    <row r="128" spans="1:3" ht="15">
      <c r="A128" s="79" t="s">
        <v>1564</v>
      </c>
      <c r="B128" s="108" t="s">
        <v>308</v>
      </c>
      <c r="C128" s="79">
        <f>VLOOKUP(GroupVertices[[#This Row],[Vertex]],Vertices[],MATCH("ID",Vertices[[#Headers],[Vertex]:[funder-t2]],0),FALSE)</f>
        <v>130</v>
      </c>
    </row>
    <row r="129" spans="1:3" ht="15">
      <c r="A129" s="79" t="s">
        <v>1564</v>
      </c>
      <c r="B129" s="108" t="s">
        <v>307</v>
      </c>
      <c r="C129" s="79">
        <f>VLOOKUP(GroupVertices[[#This Row],[Vertex]],Vertices[],MATCH("ID",Vertices[[#Headers],[Vertex]:[funder-t2]],0),FALSE)</f>
        <v>129</v>
      </c>
    </row>
    <row r="130" spans="1:3" ht="15">
      <c r="A130" s="79" t="s">
        <v>1565</v>
      </c>
      <c r="B130" s="108" t="s">
        <v>285</v>
      </c>
      <c r="C130" s="79">
        <f>VLOOKUP(GroupVertices[[#This Row],[Vertex]],Vertices[],MATCH("ID",Vertices[[#Headers],[Vertex]:[funder-t2]],0),FALSE)</f>
        <v>105</v>
      </c>
    </row>
    <row r="131" spans="1:3" ht="15">
      <c r="A131" s="79" t="s">
        <v>1565</v>
      </c>
      <c r="B131" s="108" t="s">
        <v>284</v>
      </c>
      <c r="C131" s="79">
        <f>VLOOKUP(GroupVertices[[#This Row],[Vertex]],Vertices[],MATCH("ID",Vertices[[#Headers],[Vertex]:[funder-t2]],0),FALSE)</f>
        <v>107</v>
      </c>
    </row>
    <row r="132" spans="1:3" ht="15">
      <c r="A132" s="79" t="s">
        <v>1565</v>
      </c>
      <c r="B132" s="108" t="s">
        <v>286</v>
      </c>
      <c r="C132" s="79">
        <f>VLOOKUP(GroupVertices[[#This Row],[Vertex]],Vertices[],MATCH("ID",Vertices[[#Headers],[Vertex]:[funder-t2]],0),FALSE)</f>
        <v>108</v>
      </c>
    </row>
    <row r="133" spans="1:3" ht="15">
      <c r="A133" s="79" t="s">
        <v>1565</v>
      </c>
      <c r="B133" s="108" t="s">
        <v>283</v>
      </c>
      <c r="C133" s="79">
        <f>VLOOKUP(GroupVertices[[#This Row],[Vertex]],Vertices[],MATCH("ID",Vertices[[#Headers],[Vertex]:[funder-t2]],0),FALSE)</f>
        <v>106</v>
      </c>
    </row>
    <row r="134" spans="1:3" ht="15">
      <c r="A134" s="79" t="s">
        <v>1565</v>
      </c>
      <c r="B134" s="108" t="s">
        <v>317</v>
      </c>
      <c r="C134" s="79">
        <f>VLOOKUP(GroupVertices[[#This Row],[Vertex]],Vertices[],MATCH("ID",Vertices[[#Headers],[Vertex]:[funder-t2]],0),FALSE)</f>
        <v>139</v>
      </c>
    </row>
    <row r="135" spans="1:3" ht="15">
      <c r="A135" s="79" t="s">
        <v>1565</v>
      </c>
      <c r="B135" s="108" t="s">
        <v>282</v>
      </c>
      <c r="C135" s="79">
        <f>VLOOKUP(GroupVertices[[#This Row],[Vertex]],Vertices[],MATCH("ID",Vertices[[#Headers],[Vertex]:[funder-t2]],0),FALSE)</f>
        <v>104</v>
      </c>
    </row>
    <row r="136" spans="1:3" ht="15">
      <c r="A136" s="79" t="s">
        <v>1566</v>
      </c>
      <c r="B136" s="108" t="s">
        <v>316</v>
      </c>
      <c r="C136" s="79">
        <f>VLOOKUP(GroupVertices[[#This Row],[Vertex]],Vertices[],MATCH("ID",Vertices[[#Headers],[Vertex]:[funder-t2]],0),FALSE)</f>
        <v>138</v>
      </c>
    </row>
    <row r="137" spans="1:3" ht="15">
      <c r="A137" s="79" t="s">
        <v>1566</v>
      </c>
      <c r="B137" s="108" t="s">
        <v>378</v>
      </c>
      <c r="C137" s="79">
        <f>VLOOKUP(GroupVertices[[#This Row],[Vertex]],Vertices[],MATCH("ID",Vertices[[#Headers],[Vertex]:[funder-t2]],0),FALSE)</f>
        <v>200</v>
      </c>
    </row>
    <row r="138" spans="1:3" ht="15">
      <c r="A138" s="79" t="s">
        <v>1566</v>
      </c>
      <c r="B138" s="108" t="s">
        <v>379</v>
      </c>
      <c r="C138" s="79">
        <f>VLOOKUP(GroupVertices[[#This Row],[Vertex]],Vertices[],MATCH("ID",Vertices[[#Headers],[Vertex]:[funder-t2]],0),FALSE)</f>
        <v>201</v>
      </c>
    </row>
    <row r="139" spans="1:3" ht="15">
      <c r="A139" s="79" t="s">
        <v>1566</v>
      </c>
      <c r="B139" s="108" t="s">
        <v>315</v>
      </c>
      <c r="C139" s="79">
        <f>VLOOKUP(GroupVertices[[#This Row],[Vertex]],Vertices[],MATCH("ID",Vertices[[#Headers],[Vertex]:[funder-t2]],0),FALSE)</f>
        <v>137</v>
      </c>
    </row>
    <row r="140" spans="1:3" ht="15">
      <c r="A140" s="79" t="s">
        <v>1566</v>
      </c>
      <c r="B140" s="108" t="s">
        <v>314</v>
      </c>
      <c r="C140" s="79">
        <f>VLOOKUP(GroupVertices[[#This Row],[Vertex]],Vertices[],MATCH("ID",Vertices[[#Headers],[Vertex]:[funder-t2]],0),FALSE)</f>
        <v>136</v>
      </c>
    </row>
    <row r="141" spans="1:3" ht="15">
      <c r="A141" s="79" t="s">
        <v>1567</v>
      </c>
      <c r="B141" s="108" t="s">
        <v>197</v>
      </c>
      <c r="C141" s="79">
        <f>VLOOKUP(GroupVertices[[#This Row],[Vertex]],Vertices[],MATCH("ID",Vertices[[#Headers],[Vertex]:[funder-t2]],0),FALSE)</f>
        <v>20</v>
      </c>
    </row>
    <row r="142" spans="1:3" ht="15">
      <c r="A142" s="79" t="s">
        <v>1567</v>
      </c>
      <c r="B142" s="108" t="s">
        <v>230</v>
      </c>
      <c r="C142" s="79">
        <f>VLOOKUP(GroupVertices[[#This Row],[Vertex]],Vertices[],MATCH("ID",Vertices[[#Headers],[Vertex]:[funder-t2]],0),FALSE)</f>
        <v>52</v>
      </c>
    </row>
    <row r="143" spans="1:3" ht="15">
      <c r="A143" s="79" t="s">
        <v>1567</v>
      </c>
      <c r="B143" s="108" t="s">
        <v>198</v>
      </c>
      <c r="C143" s="79">
        <f>VLOOKUP(GroupVertices[[#This Row],[Vertex]],Vertices[],MATCH("ID",Vertices[[#Headers],[Vertex]:[funder-t2]],0),FALSE)</f>
        <v>19</v>
      </c>
    </row>
    <row r="144" spans="1:3" ht="15">
      <c r="A144" s="79" t="s">
        <v>1567</v>
      </c>
      <c r="B144" s="108" t="s">
        <v>196</v>
      </c>
      <c r="C144" s="79">
        <f>VLOOKUP(GroupVertices[[#This Row],[Vertex]],Vertices[],MATCH("ID",Vertices[[#Headers],[Vertex]:[funder-t2]],0),FALSE)</f>
        <v>18</v>
      </c>
    </row>
    <row r="145" spans="1:3" ht="15">
      <c r="A145" s="79" t="s">
        <v>1567</v>
      </c>
      <c r="B145" s="108" t="s">
        <v>195</v>
      </c>
      <c r="C145" s="79">
        <f>VLOOKUP(GroupVertices[[#This Row],[Vertex]],Vertices[],MATCH("ID",Vertices[[#Headers],[Vertex]:[funder-t2]],0),FALSE)</f>
        <v>17</v>
      </c>
    </row>
    <row r="146" spans="1:3" ht="15">
      <c r="A146" s="79" t="s">
        <v>1568</v>
      </c>
      <c r="B146" s="108" t="s">
        <v>238</v>
      </c>
      <c r="C146" s="79">
        <f>VLOOKUP(GroupVertices[[#This Row],[Vertex]],Vertices[],MATCH("ID",Vertices[[#Headers],[Vertex]:[funder-t2]],0),FALSE)</f>
        <v>62</v>
      </c>
    </row>
    <row r="147" spans="1:3" ht="15">
      <c r="A147" s="79" t="s">
        <v>1568</v>
      </c>
      <c r="B147" s="108" t="s">
        <v>239</v>
      </c>
      <c r="C147" s="79">
        <f>VLOOKUP(GroupVertices[[#This Row],[Vertex]],Vertices[],MATCH("ID",Vertices[[#Headers],[Vertex]:[funder-t2]],0),FALSE)</f>
        <v>60</v>
      </c>
    </row>
    <row r="148" spans="1:3" ht="15">
      <c r="A148" s="79" t="s">
        <v>1568</v>
      </c>
      <c r="B148" s="108" t="s">
        <v>240</v>
      </c>
      <c r="C148" s="79">
        <f>VLOOKUP(GroupVertices[[#This Row],[Vertex]],Vertices[],MATCH("ID",Vertices[[#Headers],[Vertex]:[funder-t2]],0),FALSE)</f>
        <v>61</v>
      </c>
    </row>
    <row r="149" spans="1:3" ht="15">
      <c r="A149" s="79" t="s">
        <v>1568</v>
      </c>
      <c r="B149" s="108" t="s">
        <v>237</v>
      </c>
      <c r="C149" s="79">
        <f>VLOOKUP(GroupVertices[[#This Row],[Vertex]],Vertices[],MATCH("ID",Vertices[[#Headers],[Vertex]:[funder-t2]],0),FALSE)</f>
        <v>59</v>
      </c>
    </row>
    <row r="150" spans="1:3" ht="15">
      <c r="A150" s="79" t="s">
        <v>1569</v>
      </c>
      <c r="B150" s="108" t="s">
        <v>242</v>
      </c>
      <c r="C150" s="79">
        <f>VLOOKUP(GroupVertices[[#This Row],[Vertex]],Vertices[],MATCH("ID",Vertices[[#Headers],[Vertex]:[funder-t2]],0),FALSE)</f>
        <v>64</v>
      </c>
    </row>
    <row r="151" spans="1:3" ht="15">
      <c r="A151" s="79" t="s">
        <v>1569</v>
      </c>
      <c r="B151" s="108" t="s">
        <v>243</v>
      </c>
      <c r="C151" s="79">
        <f>VLOOKUP(GroupVertices[[#This Row],[Vertex]],Vertices[],MATCH("ID",Vertices[[#Headers],[Vertex]:[funder-t2]],0),FALSE)</f>
        <v>65</v>
      </c>
    </row>
    <row r="152" spans="1:3" ht="15">
      <c r="A152" s="79" t="s">
        <v>1569</v>
      </c>
      <c r="B152" s="108" t="s">
        <v>244</v>
      </c>
      <c r="C152" s="79">
        <f>VLOOKUP(GroupVertices[[#This Row],[Vertex]],Vertices[],MATCH("ID",Vertices[[#Headers],[Vertex]:[funder-t2]],0),FALSE)</f>
        <v>66</v>
      </c>
    </row>
    <row r="153" spans="1:3" ht="15">
      <c r="A153" s="79" t="s">
        <v>1569</v>
      </c>
      <c r="B153" s="108" t="s">
        <v>241</v>
      </c>
      <c r="C153" s="79">
        <f>VLOOKUP(GroupVertices[[#This Row],[Vertex]],Vertices[],MATCH("ID",Vertices[[#Headers],[Vertex]:[funder-t2]],0),FALSE)</f>
        <v>63</v>
      </c>
    </row>
    <row r="154" spans="1:3" ht="15">
      <c r="A154" s="79" t="s">
        <v>1570</v>
      </c>
      <c r="B154" s="108" t="s">
        <v>264</v>
      </c>
      <c r="C154" s="79">
        <f>VLOOKUP(GroupVertices[[#This Row],[Vertex]],Vertices[],MATCH("ID",Vertices[[#Headers],[Vertex]:[funder-t2]],0),FALSE)</f>
        <v>86</v>
      </c>
    </row>
    <row r="155" spans="1:3" ht="15">
      <c r="A155" s="79" t="s">
        <v>1570</v>
      </c>
      <c r="B155" s="108" t="s">
        <v>263</v>
      </c>
      <c r="C155" s="79">
        <f>VLOOKUP(GroupVertices[[#This Row],[Vertex]],Vertices[],MATCH("ID",Vertices[[#Headers],[Vertex]:[funder-t2]],0),FALSE)</f>
        <v>85</v>
      </c>
    </row>
    <row r="156" spans="1:3" ht="15">
      <c r="A156" s="79" t="s">
        <v>1570</v>
      </c>
      <c r="B156" s="108" t="s">
        <v>260</v>
      </c>
      <c r="C156" s="79">
        <f>VLOOKUP(GroupVertices[[#This Row],[Vertex]],Vertices[],MATCH("ID",Vertices[[#Headers],[Vertex]:[funder-t2]],0),FALSE)</f>
        <v>82</v>
      </c>
    </row>
    <row r="157" spans="1:3" ht="15">
      <c r="A157" s="79" t="s">
        <v>1570</v>
      </c>
      <c r="B157" s="108" t="s">
        <v>259</v>
      </c>
      <c r="C157" s="79">
        <f>VLOOKUP(GroupVertices[[#This Row],[Vertex]],Vertices[],MATCH("ID",Vertices[[#Headers],[Vertex]:[funder-t2]],0),FALSE)</f>
        <v>81</v>
      </c>
    </row>
    <row r="158" spans="1:3" ht="15">
      <c r="A158" s="79" t="s">
        <v>1571</v>
      </c>
      <c r="B158" s="108" t="s">
        <v>301</v>
      </c>
      <c r="C158" s="79">
        <f>VLOOKUP(GroupVertices[[#This Row],[Vertex]],Vertices[],MATCH("ID",Vertices[[#Headers],[Vertex]:[funder-t2]],0),FALSE)</f>
        <v>124</v>
      </c>
    </row>
    <row r="159" spans="1:3" ht="15">
      <c r="A159" s="79" t="s">
        <v>1571</v>
      </c>
      <c r="B159" s="108" t="s">
        <v>302</v>
      </c>
      <c r="C159" s="79">
        <f>VLOOKUP(GroupVertices[[#This Row],[Vertex]],Vertices[],MATCH("ID",Vertices[[#Headers],[Vertex]:[funder-t2]],0),FALSE)</f>
        <v>123</v>
      </c>
    </row>
    <row r="160" spans="1:3" ht="15">
      <c r="A160" s="79" t="s">
        <v>1571</v>
      </c>
      <c r="B160" s="108" t="s">
        <v>300</v>
      </c>
      <c r="C160" s="79">
        <f>VLOOKUP(GroupVertices[[#This Row],[Vertex]],Vertices[],MATCH("ID",Vertices[[#Headers],[Vertex]:[funder-t2]],0),FALSE)</f>
        <v>122</v>
      </c>
    </row>
    <row r="161" spans="1:3" ht="15">
      <c r="A161" s="79" t="s">
        <v>1572</v>
      </c>
      <c r="B161" s="108" t="s">
        <v>281</v>
      </c>
      <c r="C161" s="79">
        <f>VLOOKUP(GroupVertices[[#This Row],[Vertex]],Vertices[],MATCH("ID",Vertices[[#Headers],[Vertex]:[funder-t2]],0),FALSE)</f>
        <v>103</v>
      </c>
    </row>
    <row r="162" spans="1:3" ht="15">
      <c r="A162" s="79" t="s">
        <v>1572</v>
      </c>
      <c r="B162" s="108" t="s">
        <v>270</v>
      </c>
      <c r="C162" s="79">
        <f>VLOOKUP(GroupVertices[[#This Row],[Vertex]],Vertices[],MATCH("ID",Vertices[[#Headers],[Vertex]:[funder-t2]],0),FALSE)</f>
        <v>92</v>
      </c>
    </row>
    <row r="163" spans="1:3" ht="15">
      <c r="A163" s="79" t="s">
        <v>1572</v>
      </c>
      <c r="B163" s="108" t="s">
        <v>269</v>
      </c>
      <c r="C163" s="79">
        <f>VLOOKUP(GroupVertices[[#This Row],[Vertex]],Vertices[],MATCH("ID",Vertices[[#Headers],[Vertex]:[funder-t2]],0),FALSE)</f>
        <v>91</v>
      </c>
    </row>
    <row r="164" spans="1:3" ht="15">
      <c r="A164" s="79" t="s">
        <v>1573</v>
      </c>
      <c r="B164" s="108" t="s">
        <v>246</v>
      </c>
      <c r="C164" s="79">
        <f>VLOOKUP(GroupVertices[[#This Row],[Vertex]],Vertices[],MATCH("ID",Vertices[[#Headers],[Vertex]:[funder-t2]],0),FALSE)</f>
        <v>69</v>
      </c>
    </row>
    <row r="165" spans="1:3" ht="15">
      <c r="A165" s="79" t="s">
        <v>1573</v>
      </c>
      <c r="B165" s="108" t="s">
        <v>247</v>
      </c>
      <c r="C165" s="79">
        <f>VLOOKUP(GroupVertices[[#This Row],[Vertex]],Vertices[],MATCH("ID",Vertices[[#Headers],[Vertex]:[funder-t2]],0),FALSE)</f>
        <v>68</v>
      </c>
    </row>
    <row r="166" spans="1:3" ht="15">
      <c r="A166" s="79" t="s">
        <v>1573</v>
      </c>
      <c r="B166" s="108" t="s">
        <v>245</v>
      </c>
      <c r="C166" s="79">
        <f>VLOOKUP(GroupVertices[[#This Row],[Vertex]],Vertices[],MATCH("ID",Vertices[[#Headers],[Vertex]:[funder-t2]],0),FALSE)</f>
        <v>67</v>
      </c>
    </row>
    <row r="167" spans="1:3" ht="15">
      <c r="A167" s="79" t="s">
        <v>1574</v>
      </c>
      <c r="B167" s="108" t="s">
        <v>203</v>
      </c>
      <c r="C167" s="79">
        <f>VLOOKUP(GroupVertices[[#This Row],[Vertex]],Vertices[],MATCH("ID",Vertices[[#Headers],[Vertex]:[funder-t2]],0),FALSE)</f>
        <v>25</v>
      </c>
    </row>
    <row r="168" spans="1:3" ht="15">
      <c r="A168" s="79" t="s">
        <v>1574</v>
      </c>
      <c r="B168" s="108" t="s">
        <v>202</v>
      </c>
      <c r="C168" s="79">
        <f>VLOOKUP(GroupVertices[[#This Row],[Vertex]],Vertices[],MATCH("ID",Vertices[[#Headers],[Vertex]:[funder-t2]],0),FALSE)</f>
        <v>24</v>
      </c>
    </row>
    <row r="169" spans="1:3" ht="15">
      <c r="A169" s="79" t="s">
        <v>1574</v>
      </c>
      <c r="B169" s="108" t="s">
        <v>201</v>
      </c>
      <c r="C169" s="79">
        <f>VLOOKUP(GroupVertices[[#This Row],[Vertex]],Vertices[],MATCH("ID",Vertices[[#Headers],[Vertex]:[funder-t2]],0),FALSE)</f>
        <v>23</v>
      </c>
    </row>
    <row r="170" spans="1:3" ht="15">
      <c r="A170" s="79" t="s">
        <v>1575</v>
      </c>
      <c r="B170" s="108" t="s">
        <v>334</v>
      </c>
      <c r="C170" s="79">
        <f>VLOOKUP(GroupVertices[[#This Row],[Vertex]],Vertices[],MATCH("ID",Vertices[[#Headers],[Vertex]:[funder-t2]],0),FALSE)</f>
        <v>156</v>
      </c>
    </row>
    <row r="171" spans="1:3" ht="15">
      <c r="A171" s="79" t="s">
        <v>1575</v>
      </c>
      <c r="B171" s="108" t="s">
        <v>333</v>
      </c>
      <c r="C171" s="79">
        <f>VLOOKUP(GroupVertices[[#This Row],[Vertex]],Vertices[],MATCH("ID",Vertices[[#Headers],[Vertex]:[funder-t2]],0),FALSE)</f>
        <v>155</v>
      </c>
    </row>
    <row r="172" spans="1:3" ht="15">
      <c r="A172" s="79" t="s">
        <v>1575</v>
      </c>
      <c r="B172" s="108" t="s">
        <v>332</v>
      </c>
      <c r="C172" s="79">
        <f>VLOOKUP(GroupVertices[[#This Row],[Vertex]],Vertices[],MATCH("ID",Vertices[[#Headers],[Vertex]:[funder-t2]],0),FALSE)</f>
        <v>154</v>
      </c>
    </row>
    <row r="173" spans="1:3" ht="15">
      <c r="A173" s="79" t="s">
        <v>1576</v>
      </c>
      <c r="B173" s="108" t="s">
        <v>228</v>
      </c>
      <c r="C173" s="79">
        <f>VLOOKUP(GroupVertices[[#This Row],[Vertex]],Vertices[],MATCH("ID",Vertices[[#Headers],[Vertex]:[funder-t2]],0),FALSE)</f>
        <v>50</v>
      </c>
    </row>
    <row r="174" spans="1:3" ht="15">
      <c r="A174" s="79" t="s">
        <v>1576</v>
      </c>
      <c r="B174" s="108" t="s">
        <v>229</v>
      </c>
      <c r="C174" s="79">
        <f>VLOOKUP(GroupVertices[[#This Row],[Vertex]],Vertices[],MATCH("ID",Vertices[[#Headers],[Vertex]:[funder-t2]],0),FALSE)</f>
        <v>51</v>
      </c>
    </row>
    <row r="175" spans="1:3" ht="15">
      <c r="A175" s="79" t="s">
        <v>1576</v>
      </c>
      <c r="B175" s="108" t="s">
        <v>227</v>
      </c>
      <c r="C175" s="79">
        <f>VLOOKUP(GroupVertices[[#This Row],[Vertex]],Vertices[],MATCH("ID",Vertices[[#Headers],[Vertex]:[funder-t2]],0),FALSE)</f>
        <v>49</v>
      </c>
    </row>
    <row r="176" spans="1:3" ht="15">
      <c r="A176" s="79" t="s">
        <v>1577</v>
      </c>
      <c r="B176" s="108" t="s">
        <v>217</v>
      </c>
      <c r="C176" s="79">
        <f>VLOOKUP(GroupVertices[[#This Row],[Vertex]],Vertices[],MATCH("ID",Vertices[[#Headers],[Vertex]:[funder-t2]],0),FALSE)</f>
        <v>39</v>
      </c>
    </row>
    <row r="177" spans="1:3" ht="15">
      <c r="A177" s="79" t="s">
        <v>1577</v>
      </c>
      <c r="B177" s="108" t="s">
        <v>216</v>
      </c>
      <c r="C177" s="79">
        <f>VLOOKUP(GroupVertices[[#This Row],[Vertex]],Vertices[],MATCH("ID",Vertices[[#Headers],[Vertex]:[funder-t2]],0),FALSE)</f>
        <v>38</v>
      </c>
    </row>
    <row r="178" spans="1:3" ht="15">
      <c r="A178" s="79" t="s">
        <v>1577</v>
      </c>
      <c r="B178" s="108" t="s">
        <v>215</v>
      </c>
      <c r="C178" s="79">
        <f>VLOOKUP(GroupVertices[[#This Row],[Vertex]],Vertices[],MATCH("ID",Vertices[[#Headers],[Vertex]:[funder-t2]],0),FALSE)</f>
        <v>37</v>
      </c>
    </row>
    <row r="179" spans="1:3" ht="15">
      <c r="A179" s="79" t="s">
        <v>1578</v>
      </c>
      <c r="B179" s="108" t="s">
        <v>304</v>
      </c>
      <c r="C179" s="79">
        <f>VLOOKUP(GroupVertices[[#This Row],[Vertex]],Vertices[],MATCH("ID",Vertices[[#Headers],[Vertex]:[funder-t2]],0),FALSE)</f>
        <v>126</v>
      </c>
    </row>
    <row r="180" spans="1:3" ht="15">
      <c r="A180" s="79" t="s">
        <v>1578</v>
      </c>
      <c r="B180" s="108" t="s">
        <v>303</v>
      </c>
      <c r="C180" s="79">
        <f>VLOOKUP(GroupVertices[[#This Row],[Vertex]],Vertices[],MATCH("ID",Vertices[[#Headers],[Vertex]:[funder-t2]],0),FALSE)</f>
        <v>125</v>
      </c>
    </row>
    <row r="181" spans="1:3" ht="15">
      <c r="A181" s="79" t="s">
        <v>1579</v>
      </c>
      <c r="B181" s="108" t="s">
        <v>375</v>
      </c>
      <c r="C181" s="79">
        <f>VLOOKUP(GroupVertices[[#This Row],[Vertex]],Vertices[],MATCH("ID",Vertices[[#Headers],[Vertex]:[funder-t2]],0),FALSE)</f>
        <v>197</v>
      </c>
    </row>
    <row r="182" spans="1:3" ht="15">
      <c r="A182" s="79" t="s">
        <v>1579</v>
      </c>
      <c r="B182" s="108" t="s">
        <v>374</v>
      </c>
      <c r="C182" s="79">
        <f>VLOOKUP(GroupVertices[[#This Row],[Vertex]],Vertices[],MATCH("ID",Vertices[[#Headers],[Vertex]:[funder-t2]],0),FALSE)</f>
        <v>196</v>
      </c>
    </row>
    <row r="183" spans="1:3" ht="15">
      <c r="A183" s="79" t="s">
        <v>1580</v>
      </c>
      <c r="B183" s="108" t="s">
        <v>377</v>
      </c>
      <c r="C183" s="79">
        <f>VLOOKUP(GroupVertices[[#This Row],[Vertex]],Vertices[],MATCH("ID",Vertices[[#Headers],[Vertex]:[funder-t2]],0),FALSE)</f>
        <v>199</v>
      </c>
    </row>
    <row r="184" spans="1:3" ht="15">
      <c r="A184" s="79" t="s">
        <v>1580</v>
      </c>
      <c r="B184" s="108" t="s">
        <v>376</v>
      </c>
      <c r="C184" s="79">
        <f>VLOOKUP(GroupVertices[[#This Row],[Vertex]],Vertices[],MATCH("ID",Vertices[[#Headers],[Vertex]:[funder-t2]],0),FALSE)</f>
        <v>198</v>
      </c>
    </row>
    <row r="185" spans="1:3" ht="15">
      <c r="A185" s="79" t="s">
        <v>1581</v>
      </c>
      <c r="B185" s="108" t="s">
        <v>353</v>
      </c>
      <c r="C185" s="79">
        <f>VLOOKUP(GroupVertices[[#This Row],[Vertex]],Vertices[],MATCH("ID",Vertices[[#Headers],[Vertex]:[funder-t2]],0),FALSE)</f>
        <v>175</v>
      </c>
    </row>
    <row r="186" spans="1:3" ht="15">
      <c r="A186" s="79" t="s">
        <v>1581</v>
      </c>
      <c r="B186" s="108" t="s">
        <v>352</v>
      </c>
      <c r="C186" s="79">
        <f>VLOOKUP(GroupVertices[[#This Row],[Vertex]],Vertices[],MATCH("ID",Vertices[[#Headers],[Vertex]:[funder-t2]],0),FALSE)</f>
        <v>174</v>
      </c>
    </row>
    <row r="187" spans="1:3" ht="15">
      <c r="A187" s="79" t="s">
        <v>1582</v>
      </c>
      <c r="B187" s="108" t="s">
        <v>306</v>
      </c>
      <c r="C187" s="79">
        <f>VLOOKUP(GroupVertices[[#This Row],[Vertex]],Vertices[],MATCH("ID",Vertices[[#Headers],[Vertex]:[funder-t2]],0),FALSE)</f>
        <v>128</v>
      </c>
    </row>
    <row r="188" spans="1:3" ht="15">
      <c r="A188" s="79" t="s">
        <v>1582</v>
      </c>
      <c r="B188" s="108" t="s">
        <v>305</v>
      </c>
      <c r="C188" s="79">
        <f>VLOOKUP(GroupVertices[[#This Row],[Vertex]],Vertices[],MATCH("ID",Vertices[[#Headers],[Vertex]:[funder-t2]],0),FALSE)</f>
        <v>127</v>
      </c>
    </row>
    <row r="189" spans="1:3" ht="15">
      <c r="A189" s="79" t="s">
        <v>1583</v>
      </c>
      <c r="B189" s="108" t="s">
        <v>355</v>
      </c>
      <c r="C189" s="79">
        <f>VLOOKUP(GroupVertices[[#This Row],[Vertex]],Vertices[],MATCH("ID",Vertices[[#Headers],[Vertex]:[funder-t2]],0),FALSE)</f>
        <v>177</v>
      </c>
    </row>
    <row r="190" spans="1:3" ht="15">
      <c r="A190" s="79" t="s">
        <v>1583</v>
      </c>
      <c r="B190" s="108" t="s">
        <v>354</v>
      </c>
      <c r="C190" s="79">
        <f>VLOOKUP(GroupVertices[[#This Row],[Vertex]],Vertices[],MATCH("ID",Vertices[[#Headers],[Vertex]:[funder-t2]],0),FALSE)</f>
        <v>176</v>
      </c>
    </row>
    <row r="191" spans="1:3" ht="15">
      <c r="A191" s="79" t="s">
        <v>1584</v>
      </c>
      <c r="B191" s="108" t="s">
        <v>190</v>
      </c>
      <c r="C191" s="79">
        <f>VLOOKUP(GroupVertices[[#This Row],[Vertex]],Vertices[],MATCH("ID",Vertices[[#Headers],[Vertex]:[funder-t2]],0),FALSE)</f>
        <v>12</v>
      </c>
    </row>
    <row r="192" spans="1:3" ht="15">
      <c r="A192" s="79" t="s">
        <v>1584</v>
      </c>
      <c r="B192" s="108" t="s">
        <v>189</v>
      </c>
      <c r="C192" s="79">
        <f>VLOOKUP(GroupVertices[[#This Row],[Vertex]],Vertices[],MATCH("ID",Vertices[[#Headers],[Vertex]:[funder-t2]],0),FALSE)</f>
        <v>11</v>
      </c>
    </row>
    <row r="193" spans="1:3" ht="15">
      <c r="A193" s="79" t="s">
        <v>1585</v>
      </c>
      <c r="B193" s="108" t="s">
        <v>194</v>
      </c>
      <c r="C193" s="79">
        <f>VLOOKUP(GroupVertices[[#This Row],[Vertex]],Vertices[],MATCH("ID",Vertices[[#Headers],[Vertex]:[funder-t2]],0),FALSE)</f>
        <v>16</v>
      </c>
    </row>
    <row r="194" spans="1:3" ht="15">
      <c r="A194" s="79" t="s">
        <v>1585</v>
      </c>
      <c r="B194" s="108" t="s">
        <v>193</v>
      </c>
      <c r="C194" s="79">
        <f>VLOOKUP(GroupVertices[[#This Row],[Vertex]],Vertices[],MATCH("ID",Vertices[[#Headers],[Vertex]:[funder-t2]],0),FALSE)</f>
        <v>15</v>
      </c>
    </row>
    <row r="195" spans="1:3" ht="15">
      <c r="A195" s="79" t="s">
        <v>1586</v>
      </c>
      <c r="B195" s="108" t="s">
        <v>188</v>
      </c>
      <c r="C195" s="79">
        <f>VLOOKUP(GroupVertices[[#This Row],[Vertex]],Vertices[],MATCH("ID",Vertices[[#Headers],[Vertex]:[funder-t2]],0),FALSE)</f>
        <v>10</v>
      </c>
    </row>
    <row r="196" spans="1:3" ht="15">
      <c r="A196" s="79" t="s">
        <v>1586</v>
      </c>
      <c r="B196" s="108" t="s">
        <v>187</v>
      </c>
      <c r="C196" s="79">
        <f>VLOOKUP(GroupVertices[[#This Row],[Vertex]],Vertices[],MATCH("ID",Vertices[[#Headers],[Vertex]:[funder-t2]],0),FALSE)</f>
        <v>9</v>
      </c>
    </row>
    <row r="197" spans="1:3" ht="15">
      <c r="A197" s="79" t="s">
        <v>1587</v>
      </c>
      <c r="B197" s="108" t="s">
        <v>184</v>
      </c>
      <c r="C197" s="79">
        <f>VLOOKUP(GroupVertices[[#This Row],[Vertex]],Vertices[],MATCH("ID",Vertices[[#Headers],[Vertex]:[funder-t2]],0),FALSE)</f>
        <v>6</v>
      </c>
    </row>
    <row r="198" spans="1:3" ht="15">
      <c r="A198" s="79" t="s">
        <v>1587</v>
      </c>
      <c r="B198" s="108" t="s">
        <v>183</v>
      </c>
      <c r="C198" s="79">
        <f>VLOOKUP(GroupVertices[[#This Row],[Vertex]],Vertices[],MATCH("ID",Vertices[[#Headers],[Vertex]:[funder-t2]],0),FALSE)</f>
        <v>5</v>
      </c>
    </row>
    <row r="199" spans="1:3" ht="15">
      <c r="A199" s="79" t="s">
        <v>1588</v>
      </c>
      <c r="B199" s="108" t="s">
        <v>186</v>
      </c>
      <c r="C199" s="79">
        <f>VLOOKUP(GroupVertices[[#This Row],[Vertex]],Vertices[],MATCH("ID",Vertices[[#Headers],[Vertex]:[funder-t2]],0),FALSE)</f>
        <v>8</v>
      </c>
    </row>
    <row r="200" spans="1:3" ht="15">
      <c r="A200" s="79" t="s">
        <v>1588</v>
      </c>
      <c r="B200" s="108" t="s">
        <v>185</v>
      </c>
      <c r="C200" s="79">
        <f>VLOOKUP(GroupVertices[[#This Row],[Vertex]],Vertices[],MATCH("ID",Vertices[[#Headers],[Vertex]:[funder-t2]],0),FALSE)</f>
        <v>7</v>
      </c>
    </row>
    <row r="201" spans="1:3" ht="15">
      <c r="A201" s="79" t="s">
        <v>1589</v>
      </c>
      <c r="B201" s="108" t="s">
        <v>275</v>
      </c>
      <c r="C201" s="79">
        <f>VLOOKUP(GroupVertices[[#This Row],[Vertex]],Vertices[],MATCH("ID",Vertices[[#Headers],[Vertex]:[funder-t2]],0),FALSE)</f>
        <v>97</v>
      </c>
    </row>
    <row r="202" spans="1:3" ht="15">
      <c r="A202" s="79" t="s">
        <v>1589</v>
      </c>
      <c r="B202" s="108" t="s">
        <v>274</v>
      </c>
      <c r="C202" s="79">
        <f>VLOOKUP(GroupVertices[[#This Row],[Vertex]],Vertices[],MATCH("ID",Vertices[[#Headers],[Vertex]:[funder-t2]],0),FALSE)</f>
        <v>96</v>
      </c>
    </row>
    <row r="203" spans="1:3" ht="15">
      <c r="A203" s="79" t="s">
        <v>1590</v>
      </c>
      <c r="B203" s="108" t="s">
        <v>293</v>
      </c>
      <c r="C203" s="79">
        <f>VLOOKUP(GroupVertices[[#This Row],[Vertex]],Vertices[],MATCH("ID",Vertices[[#Headers],[Vertex]:[funder-t2]],0),FALSE)</f>
        <v>115</v>
      </c>
    </row>
    <row r="204" spans="1:3" ht="15">
      <c r="A204" s="79" t="s">
        <v>1590</v>
      </c>
      <c r="B204" s="108" t="s">
        <v>292</v>
      </c>
      <c r="C204" s="79">
        <f>VLOOKUP(GroupVertices[[#This Row],[Vertex]],Vertices[],MATCH("ID",Vertices[[#Headers],[Vertex]:[funder-t2]],0),FALSE)</f>
        <v>114</v>
      </c>
    </row>
    <row r="205" spans="1:3" ht="15">
      <c r="A205" s="79" t="s">
        <v>1591</v>
      </c>
      <c r="B205" s="108" t="s">
        <v>262</v>
      </c>
      <c r="C205" s="79">
        <f>VLOOKUP(GroupVertices[[#This Row],[Vertex]],Vertices[],MATCH("ID",Vertices[[#Headers],[Vertex]:[funder-t2]],0),FALSE)</f>
        <v>84</v>
      </c>
    </row>
    <row r="206" spans="1:3" ht="15">
      <c r="A206" s="79" t="s">
        <v>1591</v>
      </c>
      <c r="B206" s="108" t="s">
        <v>261</v>
      </c>
      <c r="C206" s="79">
        <f>VLOOKUP(GroupVertices[[#This Row],[Vertex]],Vertices[],MATCH("ID",Vertices[[#Headers],[Vertex]:[funder-t2]],0),FALSE)</f>
        <v>83</v>
      </c>
    </row>
    <row r="207" spans="1:3" ht="15">
      <c r="A207" s="79" t="s">
        <v>1592</v>
      </c>
      <c r="B207" s="108" t="s">
        <v>212</v>
      </c>
      <c r="C207" s="79">
        <f>VLOOKUP(GroupVertices[[#This Row],[Vertex]],Vertices[],MATCH("ID",Vertices[[#Headers],[Vertex]:[funder-t2]],0),FALSE)</f>
        <v>34</v>
      </c>
    </row>
    <row r="208" spans="1:3" ht="15">
      <c r="A208" s="79" t="s">
        <v>1592</v>
      </c>
      <c r="B208" s="108" t="s">
        <v>211</v>
      </c>
      <c r="C208" s="79">
        <f>VLOOKUP(GroupVertices[[#This Row],[Vertex]],Vertices[],MATCH("ID",Vertices[[#Headers],[Vertex]:[funder-t2]],0),FALSE)</f>
        <v>33</v>
      </c>
    </row>
    <row r="209" spans="1:3" ht="15">
      <c r="A209" s="79" t="s">
        <v>1593</v>
      </c>
      <c r="B209" s="108" t="s">
        <v>251</v>
      </c>
      <c r="C209" s="79">
        <f>VLOOKUP(GroupVertices[[#This Row],[Vertex]],Vertices[],MATCH("ID",Vertices[[#Headers],[Vertex]:[funder-t2]],0),FALSE)</f>
        <v>73</v>
      </c>
    </row>
    <row r="210" spans="1:3" ht="15">
      <c r="A210" s="79" t="s">
        <v>1593</v>
      </c>
      <c r="B210" s="108" t="s">
        <v>250</v>
      </c>
      <c r="C210" s="79">
        <f>VLOOKUP(GroupVertices[[#This Row],[Vertex]],Vertices[],MATCH("ID",Vertices[[#Headers],[Vertex]:[funder-t2]],0),FALSE)</f>
        <v>72</v>
      </c>
    </row>
  </sheetData>
  <dataValidations count="3" xWindow="58" yWindow="226">
    <dataValidation allowBlank="1" showInputMessage="1" showErrorMessage="1" promptTitle="Group Name" prompt="Enter the name of the group.  The group name must also be entered on the Groups worksheet." sqref="A2:A210"/>
    <dataValidation allowBlank="1" showInputMessage="1" showErrorMessage="1" promptTitle="Vertex Name" prompt="Enter the name of a vertex to include in the group." sqref="B2:B210"/>
    <dataValidation allowBlank="1" showInputMessage="1" promptTitle="Vertex ID" prompt="This is the value of the hidden ID cell in the Vertices worksheet.  It gets filled in by the items on the NodeXL, Analysis, Groups menu." sqref="C2:C2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163</v>
      </c>
      <c r="B1" s="13" t="s">
        <v>17</v>
      </c>
      <c r="D1" t="s">
        <v>80</v>
      </c>
      <c r="E1" t="s">
        <v>81</v>
      </c>
      <c r="F1" s="36" t="s">
        <v>87</v>
      </c>
      <c r="G1" s="37" t="s">
        <v>88</v>
      </c>
      <c r="H1" s="36" t="s">
        <v>93</v>
      </c>
      <c r="I1" s="37" t="s">
        <v>94</v>
      </c>
      <c r="J1" s="36" t="s">
        <v>99</v>
      </c>
      <c r="K1" s="37" t="s">
        <v>100</v>
      </c>
      <c r="L1" s="36" t="s">
        <v>105</v>
      </c>
      <c r="M1" s="37" t="s">
        <v>106</v>
      </c>
      <c r="N1" s="36" t="s">
        <v>111</v>
      </c>
      <c r="O1" s="37" t="s">
        <v>112</v>
      </c>
      <c r="P1" s="37" t="s">
        <v>139</v>
      </c>
      <c r="Q1" s="37" t="s">
        <v>140</v>
      </c>
      <c r="R1" s="36" t="s">
        <v>117</v>
      </c>
      <c r="S1" s="36" t="s">
        <v>118</v>
      </c>
      <c r="T1" s="36" t="s">
        <v>123</v>
      </c>
      <c r="U1" s="37" t="s">
        <v>124</v>
      </c>
      <c r="W1" t="s">
        <v>128</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5">COUNTIF(INDIRECT(DynamicFilterSourceColumnRange),"&gt;= "&amp;T2)-COUNTIF(INDIRECT(DynamicFilterSourceColumnRange),"&gt;="&amp;T3)</f>
        <v>#REF!</v>
      </c>
      <c r="W2" t="s">
        <v>125</v>
      </c>
      <c r="X2">
        <f>ROWS(HistogramBins[Degree Bin])-1</f>
        <v>43</v>
      </c>
    </row>
    <row r="3" spans="4:24" ht="15">
      <c r="D3" s="33">
        <f aca="true" t="shared" si="1" ref="D3:D44">D2+($D$45-$D$2)/BinDivisor</f>
        <v>0</v>
      </c>
      <c r="E3" s="3">
        <f>COUNTIF(Vertices[Degree],"&gt;= "&amp;D3)-COUNTIF(Vertices[Degree],"&gt;="&amp;D4)</f>
        <v>0</v>
      </c>
      <c r="F3" s="40">
        <f aca="true" t="shared" si="2" ref="F3:F44">F2+($F$45-$F$2)/BinDivisor</f>
        <v>0</v>
      </c>
      <c r="G3" s="41">
        <f>COUNTIF(Vertices[In-Degree],"&gt;= "&amp;F3)-COUNTIF(Vertices[In-Degree],"&gt;="&amp;F4)</f>
        <v>0</v>
      </c>
      <c r="H3" s="40">
        <f aca="true" t="shared" si="3" ref="H3:H44">H2+($H$45-$H$2)/BinDivisor</f>
        <v>0</v>
      </c>
      <c r="I3" s="41">
        <f>COUNTIF(Vertices[Out-Degree],"&gt;= "&amp;H3)-COUNTIF(Vertices[Out-Degree],"&gt;="&amp;H4)</f>
        <v>0</v>
      </c>
      <c r="J3" s="40">
        <f aca="true" t="shared" si="4" ref="J3:J44">J2+($J$45-$J$2)/BinDivisor</f>
        <v>0</v>
      </c>
      <c r="K3" s="41">
        <f>COUNTIF(Vertices[Betweenness Centrality],"&gt;= "&amp;J3)-COUNTIF(Vertices[Betweenness Centrality],"&gt;="&amp;J4)</f>
        <v>0</v>
      </c>
      <c r="L3" s="40">
        <f aca="true" t="shared" si="5" ref="L3:L44">L2+($L$45-$L$2)/BinDivisor</f>
        <v>0</v>
      </c>
      <c r="M3" s="41">
        <f>COUNTIF(Vertices[Closeness Centrality],"&gt;= "&amp;L3)-COUNTIF(Vertices[Closeness Centrality],"&gt;="&amp;L4)</f>
        <v>0</v>
      </c>
      <c r="N3" s="40">
        <f aca="true" t="shared" si="6" ref="N3:N44">N2+($N$45-$N$2)/BinDivisor</f>
        <v>0</v>
      </c>
      <c r="O3" s="41">
        <f>COUNTIF(Vertices[Eigenvector Centrality],"&gt;= "&amp;N3)-COUNTIF(Vertices[Eigenvector Centrality],"&gt;="&amp;N4)</f>
        <v>0</v>
      </c>
      <c r="P3" s="40">
        <f aca="true" t="shared" si="7" ref="P3:P44">P2+($P$45-$P$2)/BinDivisor</f>
        <v>0</v>
      </c>
      <c r="Q3" s="41">
        <f>COUNTIF(Vertices[PageRank],"&gt;= "&amp;P3)-COUNTIF(Vertices[PageRank],"&gt;="&amp;P4)</f>
        <v>0</v>
      </c>
      <c r="R3" s="40">
        <f aca="true" t="shared" si="8" ref="R3:R44">R2+($R$45-$R$2)/BinDivisor</f>
        <v>0</v>
      </c>
      <c r="S3" s="45">
        <f>COUNTIF(Vertices[Clustering Coefficient],"&gt;= "&amp;R3)-COUNTIF(Vertices[Clustering Coefficient],"&gt;="&amp;R4)</f>
        <v>0</v>
      </c>
      <c r="T3" s="40" t="e">
        <f aca="true" t="shared" si="9" ref="T3:T44">T2+($T$45-$T$2)/BinDivisor</f>
        <v>#REF!</v>
      </c>
      <c r="U3" s="41" t="e">
        <f ca="1" t="shared" si="0"/>
        <v>#REF!</v>
      </c>
      <c r="W3" t="s">
        <v>126</v>
      </c>
      <c r="X3" t="s">
        <v>86</v>
      </c>
    </row>
    <row r="4" spans="4:24" ht="1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127</v>
      </c>
      <c r="X4" s="12" t="s">
        <v>129</v>
      </c>
    </row>
    <row r="5" spans="4:21" ht="1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4:21" ht="1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4:21" ht="1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4:21" ht="1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4:21" ht="1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4:21" ht="1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4:21" ht="1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4:21" ht="1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4:21" ht="1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4:21" ht="1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4:21" ht="1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4:21" ht="1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4:21" ht="1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4:21" ht="1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4:21" ht="1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4:21" ht="1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4:21" ht="1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4:21" ht="1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4:21" ht="1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4:21" ht="1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4:21" ht="1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4:21" ht="1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ca="1" t="shared" si="0"/>
        <v>#REF!</v>
      </c>
    </row>
    <row r="27" spans="4:21" ht="15">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0"/>
        <v>#REF!</v>
      </c>
    </row>
    <row r="28" spans="4:21" ht="1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0"/>
        <v>#REF!</v>
      </c>
    </row>
    <row r="29" spans="1:21" ht="15">
      <c r="A29" t="s">
        <v>164</v>
      </c>
      <c r="B29" t="s">
        <v>17</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0"/>
        <v>#REF!</v>
      </c>
    </row>
    <row r="30" spans="1:21" ht="15">
      <c r="A30" s="34"/>
      <c r="B30" s="34"/>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0"/>
        <v>#REF!</v>
      </c>
    </row>
    <row r="31" spans="4:21" ht="1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0"/>
        <v>#REF!</v>
      </c>
    </row>
    <row r="32" spans="4:21" ht="1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0"/>
        <v>#REF!</v>
      </c>
    </row>
    <row r="33" spans="4:21" ht="15">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0"/>
        <v>#REF!</v>
      </c>
    </row>
    <row r="34" spans="4:21" ht="1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0"/>
        <v>#REF!</v>
      </c>
    </row>
    <row r="35" spans="4:21" ht="1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0"/>
        <v>#REF!</v>
      </c>
    </row>
    <row r="36" spans="4:21" ht="15">
      <c r="D36" s="33">
        <f t="shared" si="1"/>
        <v>0</v>
      </c>
      <c r="E36" s="3">
        <f>COUNTIF(Vertices[Degree],"&gt;= "&amp;D36)-COUNTIF(Vertices[Degree],"&gt;="&amp;D37)</f>
        <v>0</v>
      </c>
      <c r="F36" s="38">
        <f t="shared" si="2"/>
        <v>0</v>
      </c>
      <c r="G36" s="39">
        <f>COUNTIF(Vertices[In-Degree],"&gt;= "&amp;F36)-COUNTIF(Vertices[In-Degree],"&gt;="&amp;F37)</f>
        <v>0</v>
      </c>
      <c r="H36" s="38">
        <f t="shared" si="3"/>
        <v>0</v>
      </c>
      <c r="I36" s="39">
        <f>COUNTIF(Vertices[Out-Degree],"&gt;= "&amp;H36)-COUNTIF(Vertices[Out-Degree],"&gt;="&amp;H37)</f>
        <v>0</v>
      </c>
      <c r="J36" s="38">
        <f t="shared" si="4"/>
        <v>0</v>
      </c>
      <c r="K36" s="39">
        <f>COUNTIF(Vertices[Betweenness Centrality],"&gt;= "&amp;J36)-COUNTIF(Vertices[Betweenness Centrality],"&gt;="&amp;J37)</f>
        <v>0</v>
      </c>
      <c r="L36" s="38">
        <f t="shared" si="5"/>
        <v>0</v>
      </c>
      <c r="M36" s="39">
        <f>COUNTIF(Vertices[Closeness Centrality],"&gt;= "&amp;L36)-COUNTIF(Vertices[Closeness Centrality],"&gt;="&amp;L37)</f>
        <v>0</v>
      </c>
      <c r="N36" s="38">
        <f t="shared" si="6"/>
        <v>0</v>
      </c>
      <c r="O36" s="39">
        <f>COUNTIF(Vertices[Eigenvector Centrality],"&gt;= "&amp;N36)-COUNTIF(Vertices[Eigenvector Centrality],"&gt;="&amp;N37)</f>
        <v>0</v>
      </c>
      <c r="P36" s="38">
        <f t="shared" si="7"/>
        <v>0</v>
      </c>
      <c r="Q36" s="39">
        <f>COUNTIF(Vertices[PageRank],"&gt;= "&amp;P36)-COUNTIF(Vertices[PageRank],"&gt;="&amp;P37)</f>
        <v>0</v>
      </c>
      <c r="R36" s="38">
        <f t="shared" si="8"/>
        <v>0</v>
      </c>
      <c r="S36" s="44">
        <f>COUNTIF(Vertices[Clustering Coefficient],"&gt;= "&amp;R36)-COUNTIF(Vertices[Clustering Coefficient],"&gt;="&amp;R37)</f>
        <v>0</v>
      </c>
      <c r="T36" s="38" t="e">
        <f ca="1" t="shared" si="9"/>
        <v>#REF!</v>
      </c>
      <c r="U36" s="39" t="e">
        <f ca="1" t="shared" si="0"/>
        <v>#REF!</v>
      </c>
    </row>
    <row r="37" spans="4:21" ht="15">
      <c r="D37" s="33">
        <f t="shared" si="1"/>
        <v>0</v>
      </c>
      <c r="E37" s="3">
        <f>COUNTIF(Vertices[Degree],"&gt;= "&amp;D37)-COUNTIF(Vertices[Degree],"&gt;="&amp;D38)</f>
        <v>0</v>
      </c>
      <c r="F37" s="40">
        <f t="shared" si="2"/>
        <v>0</v>
      </c>
      <c r="G37" s="41">
        <f>COUNTIF(Vertices[In-Degree],"&gt;= "&amp;F37)-COUNTIF(Vertices[In-Degree],"&gt;="&amp;F38)</f>
        <v>0</v>
      </c>
      <c r="H37" s="40">
        <f t="shared" si="3"/>
        <v>0</v>
      </c>
      <c r="I37" s="41">
        <f>COUNTIF(Vertices[Out-Degree],"&gt;= "&amp;H37)-COUNTIF(Vertices[Out-Degree],"&gt;="&amp;H38)</f>
        <v>0</v>
      </c>
      <c r="J37" s="40">
        <f t="shared" si="4"/>
        <v>0</v>
      </c>
      <c r="K37" s="41">
        <f>COUNTIF(Vertices[Betweenness Centrality],"&gt;= "&amp;J37)-COUNTIF(Vertices[Betweenness Centrality],"&gt;="&amp;J38)</f>
        <v>0</v>
      </c>
      <c r="L37" s="40">
        <f t="shared" si="5"/>
        <v>0</v>
      </c>
      <c r="M37" s="41">
        <f>COUNTIF(Vertices[Closeness Centrality],"&gt;= "&amp;L37)-COUNTIF(Vertices[Closeness Centrality],"&gt;="&amp;L38)</f>
        <v>0</v>
      </c>
      <c r="N37" s="40">
        <f t="shared" si="6"/>
        <v>0</v>
      </c>
      <c r="O37" s="41">
        <f>COUNTIF(Vertices[Eigenvector Centrality],"&gt;= "&amp;N37)-COUNTIF(Vertices[Eigenvector Centrality],"&gt;="&amp;N38)</f>
        <v>0</v>
      </c>
      <c r="P37" s="40">
        <f t="shared" si="7"/>
        <v>0</v>
      </c>
      <c r="Q37" s="41">
        <f>COUNTIF(Vertices[PageRank],"&gt;= "&amp;P37)-COUNTIF(Vertices[PageRank],"&gt;="&amp;P38)</f>
        <v>0</v>
      </c>
      <c r="R37" s="40">
        <f t="shared" si="8"/>
        <v>0</v>
      </c>
      <c r="S37" s="45">
        <f>COUNTIF(Vertices[Clustering Coefficient],"&gt;= "&amp;R37)-COUNTIF(Vertices[Clustering Coefficient],"&gt;="&amp;R38)</f>
        <v>0</v>
      </c>
      <c r="T37" s="40" t="e">
        <f ca="1" t="shared" si="9"/>
        <v>#REF!</v>
      </c>
      <c r="U37" s="41" t="e">
        <f ca="1" t="shared" si="0"/>
        <v>#REF!</v>
      </c>
    </row>
    <row r="38" spans="4:21" ht="15">
      <c r="D38" s="33">
        <f t="shared" si="1"/>
        <v>0</v>
      </c>
      <c r="E38" s="3">
        <f>COUNTIF(Vertices[Degree],"&gt;= "&amp;D38)-COUNTIF(Vertices[Degree],"&gt;="&amp;D39)</f>
        <v>0</v>
      </c>
      <c r="F38" s="38">
        <f t="shared" si="2"/>
        <v>0</v>
      </c>
      <c r="G38" s="39">
        <f>COUNTIF(Vertices[In-Degree],"&gt;= "&amp;F38)-COUNTIF(Vertices[In-Degree],"&gt;="&amp;F39)</f>
        <v>0</v>
      </c>
      <c r="H38" s="38">
        <f t="shared" si="3"/>
        <v>0</v>
      </c>
      <c r="I38" s="39">
        <f>COUNTIF(Vertices[Out-Degree],"&gt;= "&amp;H38)-COUNTIF(Vertices[Out-Degree],"&gt;="&amp;H39)</f>
        <v>0</v>
      </c>
      <c r="J38" s="38">
        <f t="shared" si="4"/>
        <v>0</v>
      </c>
      <c r="K38" s="39">
        <f>COUNTIF(Vertices[Betweenness Centrality],"&gt;= "&amp;J38)-COUNTIF(Vertices[Betweenness Centrality],"&gt;="&amp;J39)</f>
        <v>0</v>
      </c>
      <c r="L38" s="38">
        <f t="shared" si="5"/>
        <v>0</v>
      </c>
      <c r="M38" s="39">
        <f>COUNTIF(Vertices[Closeness Centrality],"&gt;= "&amp;L38)-COUNTIF(Vertices[Closeness Centrality],"&gt;="&amp;L39)</f>
        <v>0</v>
      </c>
      <c r="N38" s="38">
        <f t="shared" si="6"/>
        <v>0</v>
      </c>
      <c r="O38" s="39">
        <f>COUNTIF(Vertices[Eigenvector Centrality],"&gt;= "&amp;N38)-COUNTIF(Vertices[Eigenvector Centrality],"&gt;="&amp;N39)</f>
        <v>0</v>
      </c>
      <c r="P38" s="38">
        <f t="shared" si="7"/>
        <v>0</v>
      </c>
      <c r="Q38" s="39">
        <f>COUNTIF(Vertices[PageRank],"&gt;= "&amp;P38)-COUNTIF(Vertices[PageRank],"&gt;="&amp;P39)</f>
        <v>0</v>
      </c>
      <c r="R38" s="38">
        <f t="shared" si="8"/>
        <v>0</v>
      </c>
      <c r="S38" s="44">
        <f>COUNTIF(Vertices[Clustering Coefficient],"&gt;= "&amp;R38)-COUNTIF(Vertices[Clustering Coefficient],"&gt;="&amp;R39)</f>
        <v>0</v>
      </c>
      <c r="T38" s="38" t="e">
        <f ca="1" t="shared" si="9"/>
        <v>#REF!</v>
      </c>
      <c r="U38" s="39" t="e">
        <f ca="1" t="shared" si="0"/>
        <v>#REF!</v>
      </c>
    </row>
    <row r="39" spans="4:21" ht="15">
      <c r="D39" s="33">
        <f t="shared" si="1"/>
        <v>0</v>
      </c>
      <c r="E39" s="3">
        <f>COUNTIF(Vertices[Degree],"&gt;= "&amp;D39)-COUNTIF(Vertices[Degree],"&gt;="&amp;D40)</f>
        <v>0</v>
      </c>
      <c r="F39" s="40">
        <f t="shared" si="2"/>
        <v>0</v>
      </c>
      <c r="G39" s="41">
        <f>COUNTIF(Vertices[In-Degree],"&gt;= "&amp;F39)-COUNTIF(Vertices[In-Degree],"&gt;="&amp;F40)</f>
        <v>0</v>
      </c>
      <c r="H39" s="40">
        <f t="shared" si="3"/>
        <v>0</v>
      </c>
      <c r="I39" s="41">
        <f>COUNTIF(Vertices[Out-Degree],"&gt;= "&amp;H39)-COUNTIF(Vertices[Out-Degree],"&gt;="&amp;H40)</f>
        <v>0</v>
      </c>
      <c r="J39" s="40">
        <f t="shared" si="4"/>
        <v>0</v>
      </c>
      <c r="K39" s="41">
        <f>COUNTIF(Vertices[Betweenness Centrality],"&gt;= "&amp;J39)-COUNTIF(Vertices[Betweenness Centrality],"&gt;="&amp;J40)</f>
        <v>0</v>
      </c>
      <c r="L39" s="40">
        <f t="shared" si="5"/>
        <v>0</v>
      </c>
      <c r="M39" s="41">
        <f>COUNTIF(Vertices[Closeness Centrality],"&gt;= "&amp;L39)-COUNTIF(Vertices[Closeness Centrality],"&gt;="&amp;L40)</f>
        <v>0</v>
      </c>
      <c r="N39" s="40">
        <f t="shared" si="6"/>
        <v>0</v>
      </c>
      <c r="O39" s="41">
        <f>COUNTIF(Vertices[Eigenvector Centrality],"&gt;= "&amp;N39)-COUNTIF(Vertices[Eigenvector Centrality],"&gt;="&amp;N40)</f>
        <v>0</v>
      </c>
      <c r="P39" s="40">
        <f t="shared" si="7"/>
        <v>0</v>
      </c>
      <c r="Q39" s="41">
        <f>COUNTIF(Vertices[PageRank],"&gt;= "&amp;P39)-COUNTIF(Vertices[PageRank],"&gt;="&amp;P40)</f>
        <v>0</v>
      </c>
      <c r="R39" s="40">
        <f t="shared" si="8"/>
        <v>0</v>
      </c>
      <c r="S39" s="45">
        <f>COUNTIF(Vertices[Clustering Coefficient],"&gt;= "&amp;R39)-COUNTIF(Vertices[Clustering Coefficient],"&gt;="&amp;R40)</f>
        <v>0</v>
      </c>
      <c r="T39" s="40" t="e">
        <f ca="1" t="shared" si="9"/>
        <v>#REF!</v>
      </c>
      <c r="U39" s="41" t="e">
        <f ca="1" t="shared" si="0"/>
        <v>#REF!</v>
      </c>
    </row>
    <row r="40" spans="4:21" ht="15">
      <c r="D40" s="33">
        <f t="shared" si="1"/>
        <v>0</v>
      </c>
      <c r="E40" s="3">
        <f>COUNTIF(Vertices[Degree],"&gt;= "&amp;D40)-COUNTIF(Vertices[Degree],"&gt;="&amp;D41)</f>
        <v>0</v>
      </c>
      <c r="F40" s="38">
        <f t="shared" si="2"/>
        <v>0</v>
      </c>
      <c r="G40" s="39">
        <f>COUNTIF(Vertices[In-Degree],"&gt;= "&amp;F40)-COUNTIF(Vertices[In-Degree],"&gt;="&amp;F41)</f>
        <v>0</v>
      </c>
      <c r="H40" s="38">
        <f t="shared" si="3"/>
        <v>0</v>
      </c>
      <c r="I40" s="39">
        <f>COUNTIF(Vertices[Out-Degree],"&gt;= "&amp;H40)-COUNTIF(Vertices[Out-Degree],"&gt;="&amp;H41)</f>
        <v>0</v>
      </c>
      <c r="J40" s="38">
        <f t="shared" si="4"/>
        <v>0</v>
      </c>
      <c r="K40" s="39">
        <f>COUNTIF(Vertices[Betweenness Centrality],"&gt;= "&amp;J40)-COUNTIF(Vertices[Betweenness Centrality],"&gt;="&amp;J41)</f>
        <v>0</v>
      </c>
      <c r="L40" s="38">
        <f t="shared" si="5"/>
        <v>0</v>
      </c>
      <c r="M40" s="39">
        <f>COUNTIF(Vertices[Closeness Centrality],"&gt;= "&amp;L40)-COUNTIF(Vertices[Closeness Centrality],"&gt;="&amp;L41)</f>
        <v>0</v>
      </c>
      <c r="N40" s="38">
        <f t="shared" si="6"/>
        <v>0</v>
      </c>
      <c r="O40" s="39">
        <f>COUNTIF(Vertices[Eigenvector Centrality],"&gt;= "&amp;N40)-COUNTIF(Vertices[Eigenvector Centrality],"&gt;="&amp;N41)</f>
        <v>0</v>
      </c>
      <c r="P40" s="38">
        <f t="shared" si="7"/>
        <v>0</v>
      </c>
      <c r="Q40" s="39">
        <f>COUNTIF(Vertices[PageRank],"&gt;= "&amp;P40)-COUNTIF(Vertices[PageRank],"&gt;="&amp;P41)</f>
        <v>0</v>
      </c>
      <c r="R40" s="38">
        <f t="shared" si="8"/>
        <v>0</v>
      </c>
      <c r="S40" s="44">
        <f>COUNTIF(Vertices[Clustering Coefficient],"&gt;= "&amp;R40)-COUNTIF(Vertices[Clustering Coefficient],"&gt;="&amp;R41)</f>
        <v>0</v>
      </c>
      <c r="T40" s="38" t="e">
        <f ca="1" t="shared" si="9"/>
        <v>#REF!</v>
      </c>
      <c r="U40" s="39" t="e">
        <f ca="1" t="shared" si="0"/>
        <v>#REF!</v>
      </c>
    </row>
    <row r="41" spans="4:21" ht="15">
      <c r="D41" s="33">
        <f t="shared" si="1"/>
        <v>0</v>
      </c>
      <c r="E41" s="3">
        <f>COUNTIF(Vertices[Degree],"&gt;= "&amp;D41)-COUNTIF(Vertices[Degree],"&gt;="&amp;D42)</f>
        <v>0</v>
      </c>
      <c r="F41" s="40">
        <f t="shared" si="2"/>
        <v>0</v>
      </c>
      <c r="G41" s="41">
        <f>COUNTIF(Vertices[In-Degree],"&gt;= "&amp;F41)-COUNTIF(Vertices[In-Degree],"&gt;="&amp;F42)</f>
        <v>0</v>
      </c>
      <c r="H41" s="40">
        <f t="shared" si="3"/>
        <v>0</v>
      </c>
      <c r="I41" s="41">
        <f>COUNTIF(Vertices[Out-Degree],"&gt;= "&amp;H41)-COUNTIF(Vertices[Out-Degree],"&gt;="&amp;H42)</f>
        <v>0</v>
      </c>
      <c r="J41" s="40">
        <f t="shared" si="4"/>
        <v>0</v>
      </c>
      <c r="K41" s="41">
        <f>COUNTIF(Vertices[Betweenness Centrality],"&gt;= "&amp;J41)-COUNTIF(Vertices[Betweenness Centrality],"&gt;="&amp;J42)</f>
        <v>0</v>
      </c>
      <c r="L41" s="40">
        <f t="shared" si="5"/>
        <v>0</v>
      </c>
      <c r="M41" s="41">
        <f>COUNTIF(Vertices[Closeness Centrality],"&gt;= "&amp;L41)-COUNTIF(Vertices[Closeness Centrality],"&gt;="&amp;L42)</f>
        <v>0</v>
      </c>
      <c r="N41" s="40">
        <f t="shared" si="6"/>
        <v>0</v>
      </c>
      <c r="O41" s="41">
        <f>COUNTIF(Vertices[Eigenvector Centrality],"&gt;= "&amp;N41)-COUNTIF(Vertices[Eigenvector Centrality],"&gt;="&amp;N42)</f>
        <v>0</v>
      </c>
      <c r="P41" s="40">
        <f t="shared" si="7"/>
        <v>0</v>
      </c>
      <c r="Q41" s="41">
        <f>COUNTIF(Vertices[PageRank],"&gt;= "&amp;P41)-COUNTIF(Vertices[PageRank],"&gt;="&amp;P42)</f>
        <v>0</v>
      </c>
      <c r="R41" s="40">
        <f t="shared" si="8"/>
        <v>0</v>
      </c>
      <c r="S41" s="45">
        <f>COUNTIF(Vertices[Clustering Coefficient],"&gt;= "&amp;R41)-COUNTIF(Vertices[Clustering Coefficient],"&gt;="&amp;R42)</f>
        <v>0</v>
      </c>
      <c r="T41" s="40" t="e">
        <f ca="1" t="shared" si="9"/>
        <v>#REF!</v>
      </c>
      <c r="U41" s="41" t="e">
        <f ca="1" t="shared" si="0"/>
        <v>#REF!</v>
      </c>
    </row>
    <row r="42" spans="4:21" ht="15">
      <c r="D42" s="33">
        <f t="shared" si="1"/>
        <v>0</v>
      </c>
      <c r="E42" s="3">
        <f>COUNTIF(Vertices[Degree],"&gt;= "&amp;D42)-COUNTIF(Vertices[Degree],"&gt;="&amp;D43)</f>
        <v>0</v>
      </c>
      <c r="F42" s="38">
        <f t="shared" si="2"/>
        <v>0</v>
      </c>
      <c r="G42" s="39">
        <f>COUNTIF(Vertices[In-Degree],"&gt;= "&amp;F42)-COUNTIF(Vertices[In-Degree],"&gt;="&amp;F43)</f>
        <v>0</v>
      </c>
      <c r="H42" s="38">
        <f t="shared" si="3"/>
        <v>0</v>
      </c>
      <c r="I42" s="39">
        <f>COUNTIF(Vertices[Out-Degree],"&gt;= "&amp;H42)-COUNTIF(Vertices[Out-Degree],"&gt;="&amp;H43)</f>
        <v>0</v>
      </c>
      <c r="J42" s="38">
        <f t="shared" si="4"/>
        <v>0</v>
      </c>
      <c r="K42" s="39">
        <f>COUNTIF(Vertices[Betweenness Centrality],"&gt;= "&amp;J42)-COUNTIF(Vertices[Betweenness Centrality],"&gt;="&amp;J43)</f>
        <v>0</v>
      </c>
      <c r="L42" s="38">
        <f t="shared" si="5"/>
        <v>0</v>
      </c>
      <c r="M42" s="39">
        <f>COUNTIF(Vertices[Closeness Centrality],"&gt;= "&amp;L42)-COUNTIF(Vertices[Closeness Centrality],"&gt;="&amp;L43)</f>
        <v>0</v>
      </c>
      <c r="N42" s="38">
        <f t="shared" si="6"/>
        <v>0</v>
      </c>
      <c r="O42" s="39">
        <f>COUNTIF(Vertices[Eigenvector Centrality],"&gt;= "&amp;N42)-COUNTIF(Vertices[Eigenvector Centrality],"&gt;="&amp;N43)</f>
        <v>0</v>
      </c>
      <c r="P42" s="38">
        <f t="shared" si="7"/>
        <v>0</v>
      </c>
      <c r="Q42" s="39">
        <f>COUNTIF(Vertices[PageRank],"&gt;= "&amp;P42)-COUNTIF(Vertices[PageRank],"&gt;="&amp;P43)</f>
        <v>0</v>
      </c>
      <c r="R42" s="38">
        <f t="shared" si="8"/>
        <v>0</v>
      </c>
      <c r="S42" s="44">
        <f>COUNTIF(Vertices[Clustering Coefficient],"&gt;= "&amp;R42)-COUNTIF(Vertices[Clustering Coefficient],"&gt;="&amp;R43)</f>
        <v>0</v>
      </c>
      <c r="T42" s="38" t="e">
        <f ca="1" t="shared" si="9"/>
        <v>#REF!</v>
      </c>
      <c r="U42" s="39" t="e">
        <f ca="1" t="shared" si="0"/>
        <v>#REF!</v>
      </c>
    </row>
    <row r="43" spans="1:21" ht="15">
      <c r="A43" s="34" t="s">
        <v>82</v>
      </c>
      <c r="B43" s="47" t="str">
        <f>IF(COUNT(Vertices[Degree])&gt;0,D2,NoMetricMessage)</f>
        <v>Not Available</v>
      </c>
      <c r="D43" s="33">
        <f t="shared" si="1"/>
        <v>0</v>
      </c>
      <c r="E43" s="3">
        <f>COUNTIF(Vertices[Degree],"&gt;= "&amp;D43)-COUNTIF(Vertices[Degree],"&gt;="&amp;D44)</f>
        <v>0</v>
      </c>
      <c r="F43" s="40">
        <f t="shared" si="2"/>
        <v>0</v>
      </c>
      <c r="G43" s="41">
        <f>COUNTIF(Vertices[In-Degree],"&gt;= "&amp;F43)-COUNTIF(Vertices[In-Degree],"&gt;="&amp;F44)</f>
        <v>0</v>
      </c>
      <c r="H43" s="40">
        <f t="shared" si="3"/>
        <v>0</v>
      </c>
      <c r="I43" s="41">
        <f>COUNTIF(Vertices[Out-Degree],"&gt;= "&amp;H43)-COUNTIF(Vertices[Out-Degree],"&gt;="&amp;H44)</f>
        <v>0</v>
      </c>
      <c r="J43" s="40">
        <f t="shared" si="4"/>
        <v>0</v>
      </c>
      <c r="K43" s="41">
        <f>COUNTIF(Vertices[Betweenness Centrality],"&gt;= "&amp;J43)-COUNTIF(Vertices[Betweenness Centrality],"&gt;="&amp;J44)</f>
        <v>0</v>
      </c>
      <c r="L43" s="40">
        <f t="shared" si="5"/>
        <v>0</v>
      </c>
      <c r="M43" s="41">
        <f>COUNTIF(Vertices[Closeness Centrality],"&gt;= "&amp;L43)-COUNTIF(Vertices[Closeness Centrality],"&gt;="&amp;L44)</f>
        <v>0</v>
      </c>
      <c r="N43" s="40">
        <f t="shared" si="6"/>
        <v>0</v>
      </c>
      <c r="O43" s="41">
        <f>COUNTIF(Vertices[Eigenvector Centrality],"&gt;= "&amp;N43)-COUNTIF(Vertices[Eigenvector Centrality],"&gt;="&amp;N44)</f>
        <v>0</v>
      </c>
      <c r="P43" s="40">
        <f t="shared" si="7"/>
        <v>0</v>
      </c>
      <c r="Q43" s="41">
        <f>COUNTIF(Vertices[PageRank],"&gt;= "&amp;P43)-COUNTIF(Vertices[PageRank],"&gt;="&amp;P44)</f>
        <v>0</v>
      </c>
      <c r="R43" s="40">
        <f t="shared" si="8"/>
        <v>0</v>
      </c>
      <c r="S43" s="45">
        <f>COUNTIF(Vertices[Clustering Coefficient],"&gt;= "&amp;R43)-COUNTIF(Vertices[Clustering Coefficient],"&gt;="&amp;R44)</f>
        <v>0</v>
      </c>
      <c r="T43" s="40" t="e">
        <f ca="1" t="shared" si="9"/>
        <v>#REF!</v>
      </c>
      <c r="U43" s="41" t="e">
        <f ca="1" t="shared" si="0"/>
        <v>#REF!</v>
      </c>
    </row>
    <row r="44" spans="1:21" ht="15">
      <c r="A44" s="34" t="s">
        <v>83</v>
      </c>
      <c r="B44" s="47" t="str">
        <f>IF(COUNT(Vertices[Degree])&gt;0,D45,NoMetricMessage)</f>
        <v>Not Available</v>
      </c>
      <c r="D44" s="33">
        <f t="shared" si="1"/>
        <v>0</v>
      </c>
      <c r="E44" s="3">
        <f>COUNTIF(Vertices[Degree],"&gt;= "&amp;D44)-COUNTIF(Vertices[Degree],"&gt;="&amp;D45)</f>
        <v>0</v>
      </c>
      <c r="F44" s="38">
        <f t="shared" si="2"/>
        <v>0</v>
      </c>
      <c r="G44" s="39">
        <f>COUNTIF(Vertices[In-Degree],"&gt;= "&amp;F44)-COUNTIF(Vertices[In-Degree],"&gt;="&amp;F45)</f>
        <v>0</v>
      </c>
      <c r="H44" s="38">
        <f t="shared" si="3"/>
        <v>0</v>
      </c>
      <c r="I44" s="39">
        <f>COUNTIF(Vertices[Out-Degree],"&gt;= "&amp;H44)-COUNTIF(Vertices[Out-Degree],"&gt;="&amp;H45)</f>
        <v>0</v>
      </c>
      <c r="J44" s="38">
        <f t="shared" si="4"/>
        <v>0</v>
      </c>
      <c r="K44" s="39">
        <f>COUNTIF(Vertices[Betweenness Centrality],"&gt;= "&amp;J44)-COUNTIF(Vertices[Betweenness Centrality],"&gt;="&amp;J45)</f>
        <v>0</v>
      </c>
      <c r="L44" s="38">
        <f t="shared" si="5"/>
        <v>0</v>
      </c>
      <c r="M44" s="39">
        <f>COUNTIF(Vertices[Closeness Centrality],"&gt;= "&amp;L44)-COUNTIF(Vertices[Closeness Centrality],"&gt;="&amp;L45)</f>
        <v>0</v>
      </c>
      <c r="N44" s="38">
        <f t="shared" si="6"/>
        <v>0</v>
      </c>
      <c r="O44" s="39">
        <f>COUNTIF(Vertices[Eigenvector Centrality],"&gt;= "&amp;N44)-COUNTIF(Vertices[Eigenvector Centrality],"&gt;="&amp;N45)</f>
        <v>0</v>
      </c>
      <c r="P44" s="38">
        <f t="shared" si="7"/>
        <v>0</v>
      </c>
      <c r="Q44" s="39">
        <f>COUNTIF(Vertices[PageRank],"&gt;= "&amp;P44)-COUNTIF(Vertices[PageRank],"&gt;="&amp;P45)</f>
        <v>0</v>
      </c>
      <c r="R44" s="38">
        <f t="shared" si="8"/>
        <v>0</v>
      </c>
      <c r="S44" s="44">
        <f>COUNTIF(Vertices[Clustering Coefficient],"&gt;= "&amp;R44)-COUNTIF(Vertices[Clustering Coefficient],"&gt;="&amp;R45)</f>
        <v>0</v>
      </c>
      <c r="T44" s="38" t="e">
        <f ca="1" t="shared" si="9"/>
        <v>#REF!</v>
      </c>
      <c r="U44" s="39" t="e">
        <f ca="1" t="shared" si="0"/>
        <v>#REF!</v>
      </c>
    </row>
    <row r="45" spans="1:21" ht="15">
      <c r="A45" s="34" t="s">
        <v>84</v>
      </c>
      <c r="B45" s="48" t="str">
        <f>_xlfn.IFERROR(AVERAGE(Vertices[Degree]),NoMetricMessage)</f>
        <v>Not Available</v>
      </c>
      <c r="D45" s="33">
        <f>MAX(Vertices[Degree])</f>
        <v>0</v>
      </c>
      <c r="E45" s="3">
        <f>COUNTIF(Vertices[Degree],"&gt;= "&amp;D45)-COUNTIF(Vertices[Degree],"&gt;="&amp;D46)</f>
        <v>0</v>
      </c>
      <c r="F45" s="42">
        <f>MAX(Vertices[In-Degree])</f>
        <v>0</v>
      </c>
      <c r="G45" s="43">
        <f>COUNTIF(Vertices[In-Degree],"&gt;= "&amp;F45)-COUNTIF(Vertices[In-Degree],"&gt;="&amp;F46)</f>
        <v>0</v>
      </c>
      <c r="H45" s="42">
        <f>MAX(Vertices[Out-Degree])</f>
        <v>0</v>
      </c>
      <c r="I45" s="43">
        <f>COUNTIF(Vertices[Out-Degree],"&gt;= "&amp;H45)-COUNTIF(Vertices[Out-Degree],"&gt;="&amp;H46)</f>
        <v>0</v>
      </c>
      <c r="J45" s="42">
        <f>MAX(Vertices[Betweenness Centrality])</f>
        <v>0</v>
      </c>
      <c r="K45" s="43">
        <f>COUNTIF(Vertices[Betweenness Centrality],"&gt;= "&amp;J45)-COUNTIF(Vertices[Betweenness Centrality],"&gt;="&amp;J46)</f>
        <v>0</v>
      </c>
      <c r="L45" s="42">
        <f>MAX(Vertices[Closeness Centrality])</f>
        <v>0</v>
      </c>
      <c r="M45" s="43">
        <f>COUNTIF(Vertices[Closeness Centrality],"&gt;= "&amp;L45)-COUNTIF(Vertices[Closeness Centrality],"&gt;="&amp;L46)</f>
        <v>0</v>
      </c>
      <c r="N45" s="42">
        <f>MAX(Vertices[Eigenvector Centrality])</f>
        <v>0</v>
      </c>
      <c r="O45" s="43">
        <f>COUNTIF(Vertices[Eigenvector Centrality],"&gt;= "&amp;N45)-COUNTIF(Vertices[Eigenvector Centrality],"&gt;="&amp;N46)</f>
        <v>0</v>
      </c>
      <c r="P45" s="42">
        <f>MAX(Vertices[PageRank])</f>
        <v>0</v>
      </c>
      <c r="Q45" s="43">
        <f>COUNTIF(Vertices[PageRank],"&gt;= "&amp;P45)-COUNTIF(Vertices[PageRank],"&gt;="&amp;P46)</f>
        <v>0</v>
      </c>
      <c r="R45" s="42">
        <f>MAX(Vertices[Clustering Coefficient])</f>
        <v>0</v>
      </c>
      <c r="S45" s="46">
        <f>COUNTIF(Vertices[Clustering Coefficient],"&gt;= "&amp;R45)-COUNTIF(Vertices[Clustering Coefficient],"&gt;="&amp;R46)</f>
        <v>0</v>
      </c>
      <c r="T45" s="42" t="e">
        <f ca="1">MAX(INDIRECT(DynamicFilterSourceColumnRange))</f>
        <v>#REF!</v>
      </c>
      <c r="U45" s="43" t="e">
        <f ca="1" t="shared" si="0"/>
        <v>#REF!</v>
      </c>
    </row>
    <row r="46" spans="1:2" ht="15">
      <c r="A46" s="34" t="s">
        <v>85</v>
      </c>
      <c r="B46" s="48" t="str">
        <f>_xlfn.IFERROR(MEDIAN(Vertices[Degree]),NoMetricMessage)</f>
        <v>Not Available</v>
      </c>
    </row>
    <row r="57" spans="1:2" ht="15">
      <c r="A57" s="34" t="s">
        <v>89</v>
      </c>
      <c r="B57" s="47" t="str">
        <f>IF(COUNT(Vertices[In-Degree])&gt;0,F2,NoMetricMessage)</f>
        <v>Not Available</v>
      </c>
    </row>
    <row r="58" spans="1:2" ht="15">
      <c r="A58" s="34" t="s">
        <v>90</v>
      </c>
      <c r="B58" s="47" t="str">
        <f>IF(COUNT(Vertices[In-Degree])&gt;0,F45,NoMetricMessage)</f>
        <v>Not Available</v>
      </c>
    </row>
    <row r="59" spans="1:2" ht="15">
      <c r="A59" s="34" t="s">
        <v>91</v>
      </c>
      <c r="B59" s="48" t="str">
        <f>_xlfn.IFERROR(AVERAGE(Vertices[In-Degree]),NoMetricMessage)</f>
        <v>Not Available</v>
      </c>
    </row>
    <row r="60" spans="1:2" ht="15">
      <c r="A60" s="34" t="s">
        <v>92</v>
      </c>
      <c r="B60" s="48" t="str">
        <f>_xlfn.IFERROR(MEDIAN(Vertices[In-Degree]),NoMetricMessage)</f>
        <v>Not Available</v>
      </c>
    </row>
    <row r="71" spans="1:2" ht="15">
      <c r="A71" s="34" t="s">
        <v>95</v>
      </c>
      <c r="B71" s="47" t="str">
        <f>IF(COUNT(Vertices[Out-Degree])&gt;0,H2,NoMetricMessage)</f>
        <v>Not Available</v>
      </c>
    </row>
    <row r="72" spans="1:2" ht="15">
      <c r="A72" s="34" t="s">
        <v>96</v>
      </c>
      <c r="B72" s="47" t="str">
        <f>IF(COUNT(Vertices[Out-Degree])&gt;0,H45,NoMetricMessage)</f>
        <v>Not Available</v>
      </c>
    </row>
    <row r="73" spans="1:2" ht="15">
      <c r="A73" s="34" t="s">
        <v>97</v>
      </c>
      <c r="B73" s="48" t="str">
        <f>_xlfn.IFERROR(AVERAGE(Vertices[Out-Degree]),NoMetricMessage)</f>
        <v>Not Available</v>
      </c>
    </row>
    <row r="74" spans="1:2" ht="15">
      <c r="A74" s="34" t="s">
        <v>98</v>
      </c>
      <c r="B74" s="48" t="str">
        <f>_xlfn.IFERROR(MEDIAN(Vertices[Out-Degree]),NoMetricMessage)</f>
        <v>Not Available</v>
      </c>
    </row>
    <row r="85" spans="1:2" ht="15">
      <c r="A85" s="34" t="s">
        <v>101</v>
      </c>
      <c r="B85" s="48" t="str">
        <f>IF(COUNT(Vertices[Betweenness Centrality])&gt;0,J2,NoMetricMessage)</f>
        <v>Not Available</v>
      </c>
    </row>
    <row r="86" spans="1:2" ht="15">
      <c r="A86" s="34" t="s">
        <v>102</v>
      </c>
      <c r="B86" s="48" t="str">
        <f>IF(COUNT(Vertices[Betweenness Centrality])&gt;0,J45,NoMetricMessage)</f>
        <v>Not Available</v>
      </c>
    </row>
    <row r="87" spans="1:2" ht="15">
      <c r="A87" s="34" t="s">
        <v>103</v>
      </c>
      <c r="B87" s="48" t="str">
        <f>_xlfn.IFERROR(AVERAGE(Vertices[Betweenness Centrality]),NoMetricMessage)</f>
        <v>Not Available</v>
      </c>
    </row>
    <row r="88" spans="1:2" ht="15">
      <c r="A88" s="34" t="s">
        <v>104</v>
      </c>
      <c r="B88" s="48" t="str">
        <f>_xlfn.IFERROR(MEDIAN(Vertices[Betweenness Centrality]),NoMetricMessage)</f>
        <v>Not Available</v>
      </c>
    </row>
    <row r="99" spans="1:2" ht="15">
      <c r="A99" s="34" t="s">
        <v>107</v>
      </c>
      <c r="B99" s="48" t="str">
        <f>IF(COUNT(Vertices[Closeness Centrality])&gt;0,L2,NoMetricMessage)</f>
        <v>Not Available</v>
      </c>
    </row>
    <row r="100" spans="1:2" ht="15">
      <c r="A100" s="34" t="s">
        <v>108</v>
      </c>
      <c r="B100" s="48" t="str">
        <f>IF(COUNT(Vertices[Closeness Centrality])&gt;0,L45,NoMetricMessage)</f>
        <v>Not Available</v>
      </c>
    </row>
    <row r="101" spans="1:2" ht="15">
      <c r="A101" s="34" t="s">
        <v>109</v>
      </c>
      <c r="B101" s="48" t="str">
        <f>_xlfn.IFERROR(AVERAGE(Vertices[Closeness Centrality]),NoMetricMessage)</f>
        <v>Not Available</v>
      </c>
    </row>
    <row r="102" spans="1:2" ht="15">
      <c r="A102" s="34" t="s">
        <v>110</v>
      </c>
      <c r="B102" s="48" t="str">
        <f>_xlfn.IFERROR(MEDIAN(Vertices[Closeness Centrality]),NoMetricMessage)</f>
        <v>Not Available</v>
      </c>
    </row>
    <row r="113" spans="1:2" ht="15">
      <c r="A113" s="34" t="s">
        <v>113</v>
      </c>
      <c r="B113" s="48" t="str">
        <f>IF(COUNT(Vertices[Eigenvector Centrality])&gt;0,N2,NoMetricMessage)</f>
        <v>Not Available</v>
      </c>
    </row>
    <row r="114" spans="1:2" ht="15">
      <c r="A114" s="34" t="s">
        <v>114</v>
      </c>
      <c r="B114" s="48" t="str">
        <f>IF(COUNT(Vertices[Eigenvector Centrality])&gt;0,N45,NoMetricMessage)</f>
        <v>Not Available</v>
      </c>
    </row>
    <row r="115" spans="1:2" ht="15">
      <c r="A115" s="34" t="s">
        <v>115</v>
      </c>
      <c r="B115" s="48" t="str">
        <f>_xlfn.IFERROR(AVERAGE(Vertices[Eigenvector Centrality]),NoMetricMessage)</f>
        <v>Not Available</v>
      </c>
    </row>
    <row r="116" spans="1:2" ht="15">
      <c r="A116" s="34" t="s">
        <v>116</v>
      </c>
      <c r="B116" s="48" t="str">
        <f>_xlfn.IFERROR(MEDIAN(Vertices[Eigenvector Centrality]),NoMetricMessage)</f>
        <v>Not Available</v>
      </c>
    </row>
    <row r="127" spans="1:2" ht="15">
      <c r="A127" s="34" t="s">
        <v>141</v>
      </c>
      <c r="B127" s="48" t="str">
        <f>IF(COUNT(Vertices[PageRank])&gt;0,P2,NoMetricMessage)</f>
        <v>Not Available</v>
      </c>
    </row>
    <row r="128" spans="1:2" ht="15">
      <c r="A128" s="34" t="s">
        <v>142</v>
      </c>
      <c r="B128" s="48" t="str">
        <f>IF(COUNT(Vertices[PageRank])&gt;0,P45,NoMetricMessage)</f>
        <v>Not Available</v>
      </c>
    </row>
    <row r="129" spans="1:2" ht="15">
      <c r="A129" s="34" t="s">
        <v>143</v>
      </c>
      <c r="B129" s="48" t="str">
        <f>_xlfn.IFERROR(AVERAGE(Vertices[PageRank]),NoMetricMessage)</f>
        <v>Not Available</v>
      </c>
    </row>
    <row r="130" spans="1:2" ht="15">
      <c r="A130" s="34" t="s">
        <v>144</v>
      </c>
      <c r="B130" s="48" t="str">
        <f>_xlfn.IFERROR(MEDIAN(Vertices[PageRank]),NoMetricMessage)</f>
        <v>Not Available</v>
      </c>
    </row>
    <row r="141" spans="1:2" ht="15">
      <c r="A141" s="34" t="s">
        <v>119</v>
      </c>
      <c r="B141" s="48" t="str">
        <f>IF(COUNT(Vertices[Clustering Coefficient])&gt;0,R2,NoMetricMessage)</f>
        <v>Not Available</v>
      </c>
    </row>
    <row r="142" spans="1:2" ht="15">
      <c r="A142" s="34" t="s">
        <v>120</v>
      </c>
      <c r="B142" s="48" t="str">
        <f>IF(COUNT(Vertices[Clustering Coefficient])&gt;0,R45,NoMetricMessage)</f>
        <v>Not Available</v>
      </c>
    </row>
    <row r="143" spans="1:2" ht="15">
      <c r="A143" s="34" t="s">
        <v>121</v>
      </c>
      <c r="B143" s="48" t="str">
        <f>_xlfn.IFERROR(AVERAGE(Vertices[Clustering Coefficient]),NoMetricMessage)</f>
        <v>Not Available</v>
      </c>
    </row>
    <row r="144" spans="1:2" ht="15">
      <c r="A144" s="34" t="s">
        <v>122</v>
      </c>
      <c r="B144"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132</v>
      </c>
      <c r="C1" s="4" t="s">
        <v>7</v>
      </c>
      <c r="D1" s="4" t="s">
        <v>9</v>
      </c>
      <c r="E1" s="4" t="s">
        <v>165</v>
      </c>
      <c r="F1" s="5" t="s">
        <v>170</v>
      </c>
      <c r="G1" s="4" t="s">
        <v>14</v>
      </c>
      <c r="H1" s="4" t="s">
        <v>68</v>
      </c>
      <c r="J1" s="4" t="s">
        <v>18</v>
      </c>
      <c r="K1" s="4" t="s">
        <v>17</v>
      </c>
      <c r="M1" s="4" t="s">
        <v>22</v>
      </c>
      <c r="N1" s="4" t="s">
        <v>23</v>
      </c>
      <c r="O1" s="4" t="s">
        <v>24</v>
      </c>
      <c r="P1" s="4" t="s">
        <v>25</v>
      </c>
    </row>
    <row r="2" spans="1:11" ht="15">
      <c r="A2" s="1" t="s">
        <v>52</v>
      </c>
      <c r="B2" s="1" t="s">
        <v>133</v>
      </c>
      <c r="C2" t="s">
        <v>55</v>
      </c>
      <c r="D2" t="s">
        <v>56</v>
      </c>
      <c r="E2" t="s">
        <v>56</v>
      </c>
      <c r="F2" s="1" t="s">
        <v>52</v>
      </c>
      <c r="G2" t="s">
        <v>66</v>
      </c>
      <c r="H2" t="s">
        <v>160</v>
      </c>
      <c r="J2" t="s">
        <v>19</v>
      </c>
      <c r="K2">
        <v>108</v>
      </c>
    </row>
    <row r="3" spans="1:11" ht="15">
      <c r="A3" s="1" t="s">
        <v>53</v>
      </c>
      <c r="B3" s="1" t="s">
        <v>134</v>
      </c>
      <c r="C3" t="s">
        <v>53</v>
      </c>
      <c r="D3" t="s">
        <v>57</v>
      </c>
      <c r="E3" t="s">
        <v>57</v>
      </c>
      <c r="F3" s="1" t="s">
        <v>53</v>
      </c>
      <c r="G3" t="s">
        <v>67</v>
      </c>
      <c r="H3" t="s">
        <v>69</v>
      </c>
      <c r="J3" t="s">
        <v>30</v>
      </c>
      <c r="K3" t="s">
        <v>31</v>
      </c>
    </row>
    <row r="4" spans="1:11" ht="15">
      <c r="A4" s="1" t="s">
        <v>54</v>
      </c>
      <c r="B4" s="1" t="s">
        <v>135</v>
      </c>
      <c r="C4" t="s">
        <v>54</v>
      </c>
      <c r="D4" t="s">
        <v>58</v>
      </c>
      <c r="E4" t="s">
        <v>58</v>
      </c>
      <c r="F4" s="1" t="s">
        <v>54</v>
      </c>
      <c r="G4">
        <v>0</v>
      </c>
      <c r="H4" t="s">
        <v>70</v>
      </c>
      <c r="J4" s="12" t="s">
        <v>79</v>
      </c>
      <c r="K4" s="12"/>
    </row>
    <row r="5" spans="1:11" ht="409.5">
      <c r="A5">
        <v>1</v>
      </c>
      <c r="B5" s="1" t="s">
        <v>136</v>
      </c>
      <c r="C5" t="s">
        <v>52</v>
      </c>
      <c r="D5" t="s">
        <v>59</v>
      </c>
      <c r="E5" t="s">
        <v>59</v>
      </c>
      <c r="F5">
        <v>1</v>
      </c>
      <c r="G5">
        <v>1</v>
      </c>
      <c r="H5" t="s">
        <v>71</v>
      </c>
      <c r="J5" t="s">
        <v>173</v>
      </c>
      <c r="K5" s="13" t="s">
        <v>1608</v>
      </c>
    </row>
    <row r="6" spans="1:18" ht="15">
      <c r="A6">
        <v>0</v>
      </c>
      <c r="B6" s="1" t="s">
        <v>137</v>
      </c>
      <c r="C6">
        <v>1</v>
      </c>
      <c r="D6" t="s">
        <v>60</v>
      </c>
      <c r="E6" t="s">
        <v>60</v>
      </c>
      <c r="F6">
        <v>0</v>
      </c>
      <c r="H6" t="s">
        <v>72</v>
      </c>
      <c r="J6" t="s">
        <v>174</v>
      </c>
      <c r="K6">
        <v>3</v>
      </c>
      <c r="R6" t="s">
        <v>130</v>
      </c>
    </row>
    <row r="7" spans="1:11" ht="15">
      <c r="A7">
        <v>2</v>
      </c>
      <c r="B7">
        <v>1</v>
      </c>
      <c r="C7">
        <v>0</v>
      </c>
      <c r="D7" t="s">
        <v>61</v>
      </c>
      <c r="E7" t="s">
        <v>61</v>
      </c>
      <c r="F7">
        <v>2</v>
      </c>
      <c r="H7" t="s">
        <v>73</v>
      </c>
      <c r="J7" t="s">
        <v>175</v>
      </c>
      <c r="K7" t="s">
        <v>176</v>
      </c>
    </row>
    <row r="8" spans="1:11" ht="15">
      <c r="A8"/>
      <c r="B8">
        <v>2</v>
      </c>
      <c r="C8">
        <v>2</v>
      </c>
      <c r="D8" t="s">
        <v>62</v>
      </c>
      <c r="E8" t="s">
        <v>62</v>
      </c>
      <c r="H8" t="s">
        <v>74</v>
      </c>
      <c r="J8" t="s">
        <v>177</v>
      </c>
      <c r="K8" t="s">
        <v>1606</v>
      </c>
    </row>
    <row r="9" spans="1:11" ht="409.5">
      <c r="A9"/>
      <c r="B9">
        <v>3</v>
      </c>
      <c r="C9">
        <v>4</v>
      </c>
      <c r="D9" t="s">
        <v>63</v>
      </c>
      <c r="E9" t="s">
        <v>63</v>
      </c>
      <c r="H9" t="s">
        <v>75</v>
      </c>
      <c r="J9" t="s">
        <v>1607</v>
      </c>
      <c r="K9" s="13" t="s">
        <v>1609</v>
      </c>
    </row>
    <row r="10" spans="1:11" ht="409.5">
      <c r="A10"/>
      <c r="B10">
        <v>4</v>
      </c>
      <c r="D10" t="s">
        <v>64</v>
      </c>
      <c r="E10" t="s">
        <v>64</v>
      </c>
      <c r="H10" t="s">
        <v>76</v>
      </c>
      <c r="J10" t="s">
        <v>1610</v>
      </c>
      <c r="K10" s="13" t="s">
        <v>1611</v>
      </c>
    </row>
    <row r="11" spans="1:8" ht="15">
      <c r="A11"/>
      <c r="B11">
        <v>5</v>
      </c>
      <c r="D11" t="s">
        <v>47</v>
      </c>
      <c r="E11">
        <v>1</v>
      </c>
      <c r="H11" t="s">
        <v>77</v>
      </c>
    </row>
    <row r="12" spans="1:8" ht="15">
      <c r="A12"/>
      <c r="B12"/>
      <c r="D12" t="s">
        <v>65</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0C7674B-68C5-4B02-BA48-CCEC66CF2B9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Ronald Snijder</dc:creator>
  <cp:keywords/>
  <dc:description/>
  <cp:lastModifiedBy>Ronald Snijder</cp:lastModifiedBy>
  <dcterms:created xsi:type="dcterms:W3CDTF">2008-01-30T00:41:58Z</dcterms:created>
  <dcterms:modified xsi:type="dcterms:W3CDTF">2021-01-23T15:48:39Z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http://www.nodexlgraphgallery.org/NodeXLBasicSetup/Smrf.NodeXL.ExcelTemplate.vsto|aa51c0f3-62b4-4782-83a8-a15dcdd17698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