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<sst xmlns="http://schemas.openxmlformats.org/spreadsheetml/2006/main" count="647" uniqueCount="332">
  <si>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</si>
  <si>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</si>
  <si>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</si>
  <si>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</si>
  <si>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</si>
  <si>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</si>
  <si>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</si>
  <si>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</si>
  <si>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</si>
  <si>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</si>
  <si>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</si>
  <si>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</si>
  <si>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</si>
  <si>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</si>
  <si>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</si>
  <si>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</si>
  <si>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</si>
  <si>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</si>
  <si>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</si>
  <si>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</si>
  <si>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</si>
  <si>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</si>
  <si>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</si>
  <si>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</si>
  <si>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</si>
  <si>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</si>
  <si>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</si>
  <si>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</si>
  <si>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</si>
  <si>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</si>
  <si>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</si>
  <si>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</si>
  <si>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</si>
  <si>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</si>
  <si>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</si>
  <si>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</si>
  <si>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</si>
  <si>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</si>
  <si>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</si>
  <si>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</si>
  <si>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</si>
  <si>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</si>
  <si>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</si>
  <si>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</si>
  <si>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</si>
  <si>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</si>
  <si>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</si>
  <si>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</si>
  <si>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</si>
  <si>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</si>
  <si>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</si>
  <si>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</si>
  <si>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</si>
  <si>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</si>
  <si>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</si>
  <si>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</si>
  <si>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</si>
  <si>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</si>
  <si>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</si>
  <si>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</si>
  <si>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</si>
  <si>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</si>
  <si>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</si>
  <si>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</si>
  <si>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</si>
  <si>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</si>
  <si>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</si>
  <si>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</si>
  <si>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</si>
  <si>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</si>
  <si>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</si>
  <si>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</si>
  <si>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</si>
  <si>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</si>
  <si>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</si>
  <si>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</si>
  <si>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</si>
  <si>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</si>
  <si>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</si>
  <si>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</si>
  <si>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</si>
  <si>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</si>
  <si>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</si>
  <si>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</si>
  <si>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</si>
  <si>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</si>
  <si>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</si>
  <si>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</si>
  <si>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</si>
  <si>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</si>
  <si>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</si>
  <si>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</si>
  <si>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</si>
  <si>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</si>
  <si>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</si>
  <si>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</si>
  <si>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</si>
  <si>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</si>
  <si>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</si>
  <si>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</si>
  <si>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</si>
  <si>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</si>
  <si>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</si>
  <si>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</si>
  <si>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</si>
  <si>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</si>
  <si>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</si>
  <si>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</si>
  <si>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</si>
  <si>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</si>
  <si>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</si>
  <si>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</si>
  <si>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</si>
  <si>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</si>
  <si>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</si>
  <si>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</si>
  <si>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</si>
  <si>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</si>
  <si>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</si>
  <si>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</si>
  <si>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</si>
  <si>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</si>
  <si>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</si>
  <si>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</si>
  <si>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</si>
  <si>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</si>
  <si>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</si>
  <si>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</si>
  <si>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</si>
  <si>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</si>
  <si>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</si>
  <si>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</si>
  <si>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</si>
  <si>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</si>
  <si>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</si>
  <si>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</si>
  <si>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</si>
  <si>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</si>
  <si>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</si>
  <si>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</si>
  <si>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</si>
  <si>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</si>
  <si>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</si>
  <si>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</si>
  <si>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</si>
  <si>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</si>
  <si>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</si>
  <si>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</si>
  <si>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</si>
  <si>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</si>
  <si>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</si>
  <si>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</si>
  <si>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</si>
  <si>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</si>
  <si>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</si>
  <si>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</si>
  <si>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</si>
  <si>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</si>
  <si>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</si>
  <si>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</si>
  <si>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</si>
  <si>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</si>
  <si>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</si>
  <si>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</si>
  <si>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</si>
  <si>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</si>
  <si>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</si>
  <si>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</si>
  <si>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</si>
  <si>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</si>
  <si>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</si>
  <si>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</si>
  <si>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</si>
  <si>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</si>
  <si>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</si>
  <si>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</si>
  <si>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</si>
  <si>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</si>
  <si>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</si>
  <si>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</si>
  <si>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</si>
  <si>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</si>
  <si>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</si>
  <si>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</si>
  <si>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</si>
  <si>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</si>
  <si>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</si>
  <si>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</si>
  <si>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</si>
  <si>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</si>
  <si>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</si>
  <si>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</si>
  <si>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</si>
  <si>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</si>
  <si>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</si>
  <si>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</si>
  <si>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</si>
  <si>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</si>
  <si>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</si>
  <si>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</si>
  <si>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</si>
  <si>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</si>
  <si>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</si>
  <si>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</si>
  <si>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</si>
  <si>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</si>
  <si>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</si>
  <si>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</si>
  <si>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</si>
  <si>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</si>
  <si>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</si>
  <si>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</si>
  <si>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</si>
  <si>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</si>
  <si>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queenofmetrics</t>
  </si>
  <si>
    <t>Wondering what skills and tools you need to thrive next year? We reimagine the whole profession in our latest issue https://t.co/oQuKP5YiqS
#measurepr #icmeasure #smmeasure</t>
  </si>
  <si>
    <t>It's time to reimagine your communications' future.  Here's what your new dream job shoud look like: https://t.co/70Do908oUK
#measurepr #smmeasure</t>
  </si>
  <si>
    <t>If you're wondering if you have the right tool kit to thrive in the "Next Normal"  you might want to read this:  (short answer, you probably don't) 
 https://t.co/kpzMQmiIuL #measurepr #smmeasure #pr https://t.co/m2qJpbxvN4</t>
  </si>
  <si>
    <t>Bad data is the bane of your measurement existance. Here are 8 easy  steps to keep your data clean: #measurepr #data #smmeasure https://t.co/qM7Mwdy4cX https://t.co/581ewpm3x2</t>
  </si>
  <si>
    <t>I wonder how much of this data and the "amplification" was created by Russian and Chinese troll farms?   Any guesses? I'm thinking 60% #measurepr #smmeasure https://t.co/OTdoSfmVDF</t>
  </si>
  <si>
    <t>The world is changing , whether you like it or not. Make sure you have the skills you need to thrive in whatever the future brings. https://t.co/yCFc7K5ja3
#smmeasure #measurepr https://t.co/QxqmxolB3f</t>
  </si>
  <si>
    <t>Here's a question for my #measurepr #smmeasure #marketing #socialmedia experts: If you had $10K to boost your profits today, what communications/marketing tactic would you invest in?</t>
  </si>
  <si>
    <t>http://painepublishing.com/measurementadvisor/your-reimagined-communications-measurement-tool-kit/ https://www.tickettailor.com/events/painepublishing/412678</t>
  </si>
  <si>
    <t>painepublishing.com</t>
  </si>
  <si>
    <t>painepublishing.com tickettailor.com</t>
  </si>
  <si>
    <t>prnewswire.com</t>
  </si>
  <si>
    <t>measurepr icmeasure smmeasure</t>
  </si>
  <si>
    <t>measurepr smmeasure</t>
  </si>
  <si>
    <t>measurepr smmeasure pr</t>
  </si>
  <si>
    <t>measurepr data smmeasure</t>
  </si>
  <si>
    <t>smmeasure measurepr</t>
  </si>
  <si>
    <t>measurepr smmeasure marketing socialmedia</t>
  </si>
  <si>
    <t>14:53:57</t>
  </si>
  <si>
    <t>20:35:02</t>
  </si>
  <si>
    <t>16:54:18</t>
  </si>
  <si>
    <t>17:06:17</t>
  </si>
  <si>
    <t>15:55:27</t>
  </si>
  <si>
    <t>16:10:04</t>
  </si>
  <si>
    <t>18:57:30</t>
  </si>
  <si>
    <t>1300809123957821443</t>
  </si>
  <si>
    <t>1300894960703725578</t>
  </si>
  <si>
    <t>1301201798879940609</t>
  </si>
  <si>
    <t>1301204812801994752</t>
  </si>
  <si>
    <t>1301549375894814724</t>
  </si>
  <si>
    <t>1301553054492299269</t>
  </si>
  <si>
    <t>1286737289582915585</t>
  </si>
  <si>
    <t/>
  </si>
  <si>
    <t>en</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</si>
  <si>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</si>
  <si>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</si>
  <si>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</si>
  <si>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</si>
  <si>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</si>
  <si>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</si>
  <si>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</si>
  <si>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</si>
  <si>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</si>
  <si>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</si>
  <si>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</si>
  <si>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</si>
  <si>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</si>
  <si>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</si>
  <si>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</si>
  <si>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</si>
  <si>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</si>
  <si>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</si>
  <si>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</si>
  <si>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</si>
  <si>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</si>
  <si>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</si>
  <si>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</si>
  <si>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</si>
  <si>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Katie Delahaye Paine</t>
  </si>
  <si>
    <t>1196381</t>
  </si>
  <si>
    <t>I've been called The Queen Of Measurement, but I prefer Seshat, the Goddess</t>
  </si>
  <si>
    <t>Durham, NH</t>
  </si>
  <si>
    <t>Open Twitter Page for This Person</t>
  </si>
  <si>
    <t>queenofmetrics
The world is changing , whether
you like it or not. Make sure you
have the skills you need to thrive
in whatever the future brings.
https://t.co/yCFc7K5ja3 #smmeasure
#measurepr https://t.co/QxqmxolB3f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</si>
  <si>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</si>
  <si>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</si>
  <si>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</si>
  <si>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</si>
  <si>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</si>
  <si>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</si>
  <si>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</si>
  <si>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</si>
  <si>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</si>
  <si>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</si>
  <si>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</si>
  <si>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</si>
  <si>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</si>
  <si>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</si>
  <si>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</si>
  <si>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</si>
  <si>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</si>
  <si>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</si>
  <si>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</si>
  <si>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</si>
  <si>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</si>
  <si>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</si>
  <si>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</si>
  <si>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</si>
  <si>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</si>
  <si>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</si>
  <si>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</si>
  <si>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</si>
  <si>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</si>
  <si>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</si>
  <si>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</si>
  <si>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</si>
  <si>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</si>
  <si>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</si>
  <si>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</si>
  <si>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</si>
  <si>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</si>
  <si>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</si>
  <si>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</si>
  <si>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</si>
  <si>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</si>
  <si>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</si>
  <si>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</si>
  <si>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</si>
  <si>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Top URLs in Tweet</t>
  </si>
  <si>
    <t>http://painepublishing.com/measurementadvisor/re-imagining-the-skill-set-of-a-professional-communicator/ http://painepublishing.com/measurementadvisor/re-imagining-communications-for-the-next-decade/ http://painepublishing.com/measurementadvisor/visualize-your-communications-measurement-dream-job/ http://painepublishing.com/measurementadvisor/your-reimagined-communications-measurement-tool-kit/ https://www.tickettailor.com/events/painepublishing/412678 http://painepublishing.com/measurementadvisor/8-easy-steps-to-make-sure-your-data-is-accurate/ https://www.prnewswire.com/news-releases/cision-launches-the-2020-state-of-the-election-a-new-series-analyzing-media-coverage-of-the-us-presidential-election-301123147.html</t>
  </si>
  <si>
    <t>Count of Tweet Date (UTC)</t>
  </si>
  <si>
    <t>Row Labels</t>
  </si>
  <si>
    <t>Grand Total</t>
  </si>
  <si>
    <t>128, 128, 128</t>
  </si>
  <si>
    <t>Autofill Workbook Results</t>
  </si>
  <si>
    <t>Edge Weight▓7▓7▓0▓True▓Gray▓Red▓▓Edge Weight▓7▓7▓0▓3▓10▓False▓Edge Weight▓7▓7▓0▓35▓12▓False▓▓0▓0▓0▓True▓Black▓Black▓▓▓0▓0▓0▓0▓0▓False▓▓0▓0▓0▓0▓0▓False▓▓0▓0▓0▓0▓0▓False▓▓0▓0▓0▓0▓0▓False</t>
  </si>
  <si>
    <t>GraphSource░GraphServerTwitterSearch▓GraphTerm░smmeasure▓ImportDescription░The graph represents a network of 1 Twitter user whose tweets in the requested range contained "smmeasure", or who was replied to or mentioned in those tweets.  The network was obtained from the NodeXL Graph Server on Thursday, 17 September 2020 at 13:29 UTC.
The requested start date was Thursday, 17 September 2020 at 00:01 UTC and the maximum number of tweets (going backward in time) was 7,500.
The tweets in the network were tweeted over the 40-day, 21-hour, 12-minute period from Friday, 24 July 2020 at 18:57 UTC to Thursday, 03 September 2020 at 16:10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</si>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</sst>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9400325"/>
        <c:axId val="40385198"/>
      </c:barChart>
      <c:catAx>
        <c:axId val="194003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385198"/>
        <c:crosses val="autoZero"/>
        <c:auto val="1"/>
        <c:lblOffset val="100"/>
        <c:noMultiLvlLbl val="0"/>
      </c:catAx>
      <c:valAx>
        <c:axId val="4038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0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7/24/2020 18:57</c:v>
                </c:pt>
                <c:pt idx="1">
                  <c:v>9/1/2020 14:53</c:v>
                </c:pt>
                <c:pt idx="2">
                  <c:v>9/1/2020 20:35</c:v>
                </c:pt>
                <c:pt idx="3">
                  <c:v>9/2/2020 16:54</c:v>
                </c:pt>
                <c:pt idx="4">
                  <c:v>9/2/2020 17:06</c:v>
                </c:pt>
                <c:pt idx="5">
                  <c:v>9/3/2020 15:55</c:v>
                </c:pt>
                <c:pt idx="6">
                  <c:v>9/3/2020 16:10</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8350063"/>
        <c:axId val="8041704"/>
      </c:barChart>
      <c:catAx>
        <c:axId val="8350063"/>
        <c:scaling>
          <c:orientation val="minMax"/>
        </c:scaling>
        <c:axPos val="b"/>
        <c:delete val="0"/>
        <c:numFmt formatCode="General" sourceLinked="1"/>
        <c:majorTickMark val="out"/>
        <c:minorTickMark val="none"/>
        <c:tickLblPos val="nextTo"/>
        <c:crossAx val="8041704"/>
        <c:crosses val="autoZero"/>
        <c:auto val="1"/>
        <c:lblOffset val="100"/>
        <c:noMultiLvlLbl val="0"/>
      </c:catAx>
      <c:valAx>
        <c:axId val="8041704"/>
        <c:scaling>
          <c:orientation val="minMax"/>
        </c:scaling>
        <c:axPos val="l"/>
        <c:majorGridlines/>
        <c:delete val="0"/>
        <c:numFmt formatCode="General" sourceLinked="1"/>
        <c:majorTickMark val="out"/>
        <c:minorTickMark val="none"/>
        <c:tickLblPos val="nextTo"/>
        <c:crossAx val="83500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7922463"/>
        <c:axId val="49975576"/>
      </c:barChart>
      <c:catAx>
        <c:axId val="279224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975576"/>
        <c:crosses val="autoZero"/>
        <c:auto val="1"/>
        <c:lblOffset val="100"/>
        <c:noMultiLvlLbl val="0"/>
      </c:catAx>
      <c:valAx>
        <c:axId val="49975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127001"/>
        <c:axId val="21489826"/>
      </c:barChart>
      <c:catAx>
        <c:axId val="471270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489826"/>
        <c:crosses val="autoZero"/>
        <c:auto val="1"/>
        <c:lblOffset val="100"/>
        <c:noMultiLvlLbl val="0"/>
      </c:catAx>
      <c:valAx>
        <c:axId val="21489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190707"/>
        <c:axId val="62954316"/>
      </c:barChart>
      <c:catAx>
        <c:axId val="591907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54316"/>
        <c:crosses val="autoZero"/>
        <c:auto val="1"/>
        <c:lblOffset val="100"/>
        <c:noMultiLvlLbl val="0"/>
      </c:catAx>
      <c:valAx>
        <c:axId val="62954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90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717933"/>
        <c:axId val="66134806"/>
      </c:barChart>
      <c:catAx>
        <c:axId val="297179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134806"/>
        <c:crosses val="autoZero"/>
        <c:auto val="1"/>
        <c:lblOffset val="100"/>
        <c:noMultiLvlLbl val="0"/>
      </c:catAx>
      <c:valAx>
        <c:axId val="6613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17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8342343"/>
        <c:axId val="55319040"/>
      </c:barChart>
      <c:catAx>
        <c:axId val="583423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319040"/>
        <c:crosses val="autoZero"/>
        <c:auto val="1"/>
        <c:lblOffset val="100"/>
        <c:noMultiLvlLbl val="0"/>
      </c:catAx>
      <c:valAx>
        <c:axId val="55319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42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109313"/>
        <c:axId val="51657226"/>
      </c:barChart>
      <c:catAx>
        <c:axId val="281093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657226"/>
        <c:crosses val="autoZero"/>
        <c:auto val="1"/>
        <c:lblOffset val="100"/>
        <c:noMultiLvlLbl val="0"/>
      </c:catAx>
      <c:valAx>
        <c:axId val="51657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09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2261851"/>
        <c:axId val="23485748"/>
      </c:barChart>
      <c:catAx>
        <c:axId val="622618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485748"/>
        <c:crosses val="autoZero"/>
        <c:auto val="1"/>
        <c:lblOffset val="100"/>
        <c:noMultiLvlLbl val="0"/>
      </c:catAx>
      <c:valAx>
        <c:axId val="23485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61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0045141"/>
        <c:axId val="23297406"/>
      </c:barChart>
      <c:catAx>
        <c:axId val="10045141"/>
        <c:scaling>
          <c:orientation val="minMax"/>
        </c:scaling>
        <c:axPos val="b"/>
        <c:delete val="1"/>
        <c:majorTickMark val="out"/>
        <c:minorTickMark val="none"/>
        <c:tickLblPos val="none"/>
        <c:crossAx val="23297406"/>
        <c:crosses val="autoZero"/>
        <c:auto val="1"/>
        <c:lblOffset val="100"/>
        <c:noMultiLvlLbl val="0"/>
      </c:catAx>
      <c:valAx>
        <c:axId val="23297406"/>
        <c:scaling>
          <c:orientation val="minMax"/>
        </c:scaling>
        <c:axPos val="l"/>
        <c:delete val="1"/>
        <c:majorTickMark val="out"/>
        <c:minorTickMark val="none"/>
        <c:tickLblPos val="none"/>
        <c:crossAx val="100451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E9"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measurepr smmeasure marketing socialmedia"/>
        <s v="measurepr icmeasure smmeasure"/>
        <s v="measurepr smmeasure"/>
        <s v="measurepr smmeasure pr"/>
        <s v="measurepr data smmeasure"/>
        <s v="smmeasure measure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0-07-24T18:57:30.000"/>
        <d v="2020-09-01T14:53:57.000"/>
        <d v="2020-09-01T20:35:02.000"/>
        <d v="2020-09-02T16:54:18.000"/>
        <d v="2020-09-02T17:06:17.000"/>
        <d v="2020-09-03T15:55:27.000"/>
        <d v="2020-09-03T16:10: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queenofmetrics"/>
    <s v="queenofmetrics"/>
    <m/>
    <m/>
    <m/>
    <m/>
    <m/>
    <m/>
    <m/>
    <m/>
    <s v="No"/>
    <n v="3"/>
    <m/>
    <m/>
    <x v="0"/>
    <d v="2020-07-24T18:57:30.000"/>
    <s v="Here's a question for my #measurepr #smmeasure #marketing #socialmedia experts: If you had $10K to boost your profits today, what communications/marketing tactic would you invest in?"/>
    <m/>
    <m/>
    <x v="0"/>
    <m/>
    <s v="http://pbs.twimg.com/profile_images/919346511/0017_KP_normal.jpg"/>
    <x v="0"/>
    <d v="2020-07-24T00:00:00.000"/>
    <s v="18:57:30"/>
    <s v="https://twitter.com/#!/queenofmetrics/status/1286737289582915585"/>
    <m/>
    <m/>
    <s v="1286737289582915585"/>
    <m/>
    <b v="0"/>
    <n v="0"/>
    <s v=""/>
    <b v="0"/>
    <s v="en"/>
    <m/>
    <s v=""/>
    <b v="0"/>
    <n v="0"/>
    <s v=""/>
    <s v="Hootsuite Inc."/>
    <b v="0"/>
    <s v="1286737289582915585"/>
    <s v="Tweet"/>
    <n v="0"/>
    <n v="0"/>
    <m/>
    <m/>
    <m/>
    <m/>
    <m/>
    <m/>
    <m/>
    <m/>
    <n v="7"/>
    <s v="1"/>
    <s v="1"/>
  </r>
  <r>
    <s v="queenofmetrics"/>
    <s v="queenofmetrics"/>
    <m/>
    <m/>
    <m/>
    <m/>
    <m/>
    <m/>
    <m/>
    <m/>
    <s v="No"/>
    <n v="4"/>
    <m/>
    <m/>
    <x v="0"/>
    <d v="2020-09-01T14:53:57.000"/>
    <s v="Wondering what skills and tools you need to thrive next year? We reimagine the whole profession in our latest issue https://t.co/oQuKP5YiqS_x000a_#measurepr #icmeasure #smmeasure"/>
    <s v="http://painepublishing.com/measurementadvisor/re-imagining-communications-for-the-next-decade/"/>
    <s v="painepublishing.com"/>
    <x v="1"/>
    <m/>
    <s v="http://pbs.twimg.com/profile_images/919346511/0017_KP_normal.jpg"/>
    <x v="1"/>
    <d v="2020-09-01T00:00:00.000"/>
    <s v="14:53:57"/>
    <s v="https://twitter.com/#!/queenofmetrics/status/1300809123957821443"/>
    <m/>
    <m/>
    <s v="1300809123957821443"/>
    <m/>
    <b v="0"/>
    <n v="0"/>
    <s v=""/>
    <b v="0"/>
    <s v="en"/>
    <m/>
    <s v=""/>
    <b v="0"/>
    <n v="0"/>
    <s v=""/>
    <s v="TweetDeck"/>
    <b v="0"/>
    <s v="1300809123957821443"/>
    <s v="Tweet"/>
    <n v="0"/>
    <n v="0"/>
    <m/>
    <m/>
    <m/>
    <m/>
    <m/>
    <m/>
    <m/>
    <m/>
    <n v="7"/>
    <s v="1"/>
    <s v="1"/>
  </r>
  <r>
    <s v="queenofmetrics"/>
    <s v="queenofmetrics"/>
    <m/>
    <m/>
    <m/>
    <m/>
    <m/>
    <m/>
    <m/>
    <m/>
    <s v="No"/>
    <n v="5"/>
    <m/>
    <m/>
    <x v="0"/>
    <d v="2020-09-01T20:35:02.000"/>
    <s v="It's time to reimagine your communications' future.  Here's what your new dream job shoud look like: https://t.co/70Do908oUK_x000a_#measurepr #smmeasure"/>
    <s v="http://painepublishing.com/measurementadvisor/visualize-your-communications-measurement-dream-job/"/>
    <s v="painepublishing.com"/>
    <x v="2"/>
    <m/>
    <s v="http://pbs.twimg.com/profile_images/919346511/0017_KP_normal.jpg"/>
    <x v="2"/>
    <d v="2020-09-01T00:00:00.000"/>
    <s v="20:35:02"/>
    <s v="https://twitter.com/#!/queenofmetrics/status/1300894960703725578"/>
    <m/>
    <m/>
    <s v="1300894960703725578"/>
    <m/>
    <b v="0"/>
    <n v="1"/>
    <s v=""/>
    <b v="0"/>
    <s v="en"/>
    <m/>
    <s v=""/>
    <b v="0"/>
    <n v="0"/>
    <s v=""/>
    <s v="Hootsuite Inc."/>
    <b v="0"/>
    <s v="1300894960703725578"/>
    <s v="Tweet"/>
    <n v="0"/>
    <n v="0"/>
    <m/>
    <m/>
    <m/>
    <m/>
    <m/>
    <m/>
    <m/>
    <m/>
    <n v="7"/>
    <s v="1"/>
    <s v="1"/>
  </r>
  <r>
    <s v="queenofmetrics"/>
    <s v="queenofmetrics"/>
    <m/>
    <m/>
    <m/>
    <m/>
    <m/>
    <m/>
    <m/>
    <m/>
    <s v="No"/>
    <n v="6"/>
    <m/>
    <m/>
    <x v="0"/>
    <d v="2020-09-02T16:54:18.000"/>
    <s v="If you're wondering if you have the right tool kit to thrive in the &quot;Next Normal&quot;  you might want to read this:  (short answer, you probably don't) _x000a_ https://t.co/kpzMQmiIuL #measurepr #smmeasure #pr https://t.co/m2qJpbxvN4"/>
    <s v="http://painepublishing.com/measurementadvisor/your-reimagined-communications-measurement-tool-kit/ https://www.tickettailor.com/events/painepublishing/412678"/>
    <s v="painepublishing.com tickettailor.com"/>
    <x v="3"/>
    <m/>
    <s v="http://pbs.twimg.com/profile_images/919346511/0017_KP_normal.jpg"/>
    <x v="3"/>
    <d v="2020-09-02T00:00:00.000"/>
    <s v="16:54:18"/>
    <s v="https://twitter.com/#!/queenofmetrics/status/1301201798879940609"/>
    <m/>
    <m/>
    <s v="1301201798879940609"/>
    <m/>
    <b v="0"/>
    <n v="0"/>
    <s v=""/>
    <b v="0"/>
    <s v="en"/>
    <m/>
    <s v=""/>
    <b v="0"/>
    <n v="0"/>
    <s v=""/>
    <s v="Hootsuite Inc."/>
    <b v="0"/>
    <s v="1301201798879940609"/>
    <s v="Tweet"/>
    <n v="0"/>
    <n v="0"/>
    <m/>
    <m/>
    <m/>
    <m/>
    <m/>
    <m/>
    <m/>
    <m/>
    <n v="7"/>
    <s v="1"/>
    <s v="1"/>
  </r>
  <r>
    <s v="queenofmetrics"/>
    <s v="queenofmetrics"/>
    <m/>
    <m/>
    <m/>
    <m/>
    <m/>
    <m/>
    <m/>
    <m/>
    <s v="No"/>
    <n v="7"/>
    <m/>
    <m/>
    <x v="0"/>
    <d v="2020-09-02T17:06:17.000"/>
    <s v="Bad data is the bane of your measurement existance. Here are 8 easy  steps to keep your data clean: #measurepr #data #smmeasure https://t.co/qM7Mwdy4cX https://t.co/581ewpm3x2"/>
    <s v="http://painepublishing.com/measurementadvisor/8-easy-steps-to-make-sure-your-data-is-accurate/"/>
    <s v="painepublishing.com"/>
    <x v="4"/>
    <s v="https://pbs.twimg.com/media/Eg7O4ZiXcAAUXCq.jpg"/>
    <s v="https://pbs.twimg.com/media/Eg7O4ZiXcAAUXCq.jpg"/>
    <x v="4"/>
    <d v="2020-09-02T00:00:00.000"/>
    <s v="17:06:17"/>
    <s v="https://twitter.com/#!/queenofmetrics/status/1301204812801994752"/>
    <m/>
    <m/>
    <s v="1301204812801994752"/>
    <m/>
    <b v="0"/>
    <n v="0"/>
    <s v=""/>
    <b v="0"/>
    <s v="en"/>
    <m/>
    <s v=""/>
    <b v="0"/>
    <n v="0"/>
    <s v=""/>
    <s v="Hootsuite Inc."/>
    <b v="0"/>
    <s v="1301204812801994752"/>
    <s v="Tweet"/>
    <n v="0"/>
    <n v="0"/>
    <m/>
    <m/>
    <m/>
    <m/>
    <m/>
    <m/>
    <m/>
    <m/>
    <n v="7"/>
    <s v="1"/>
    <s v="1"/>
  </r>
  <r>
    <s v="queenofmetrics"/>
    <s v="queenofmetrics"/>
    <m/>
    <m/>
    <m/>
    <m/>
    <m/>
    <m/>
    <m/>
    <m/>
    <s v="No"/>
    <n v="8"/>
    <m/>
    <m/>
    <x v="0"/>
    <d v="2020-09-03T15:55:27.000"/>
    <s v="I wonder how much of this data and the &quot;amplification&quot; was created by Russian and Chinese troll farms?   Any guesses? I'm thinking 60% #measurepr #smmeasure https://t.co/OTdoSfmVDF"/>
    <s v="https://www.prnewswire.com/news-releases/cision-launches-the-2020-state-of-the-election-a-new-series-analyzing-media-coverage-of-the-us-presidential-election-301123147.html"/>
    <s v="prnewswire.com"/>
    <x v="2"/>
    <m/>
    <s v="http://pbs.twimg.com/profile_images/919346511/0017_KP_normal.jpg"/>
    <x v="5"/>
    <d v="2020-09-03T00:00:00.000"/>
    <s v="15:55:27"/>
    <s v="https://twitter.com/#!/queenofmetrics/status/1301549375894814724"/>
    <m/>
    <m/>
    <s v="1301549375894814724"/>
    <m/>
    <b v="0"/>
    <n v="2"/>
    <s v=""/>
    <b v="0"/>
    <s v="en"/>
    <m/>
    <s v=""/>
    <b v="0"/>
    <n v="0"/>
    <s v=""/>
    <s v="Hootsuite Inc."/>
    <b v="0"/>
    <s v="1301549375894814724"/>
    <s v="Tweet"/>
    <n v="0"/>
    <n v="0"/>
    <m/>
    <m/>
    <m/>
    <m/>
    <m/>
    <m/>
    <m/>
    <m/>
    <n v="7"/>
    <s v="1"/>
    <s v="1"/>
  </r>
  <r>
    <s v="queenofmetrics"/>
    <s v="queenofmetrics"/>
    <m/>
    <m/>
    <m/>
    <m/>
    <m/>
    <m/>
    <m/>
    <m/>
    <s v="No"/>
    <n v="9"/>
    <m/>
    <m/>
    <x v="0"/>
    <d v="2020-09-03T16:10:04.000"/>
    <s v="The world is changing , whether you like it or not. Make sure you have the skills you need to thrive in whatever the future brings. https://t.co/yCFc7K5ja3_x000a_#smmeasure #measurepr https://t.co/QxqmxolB3f"/>
    <s v="http://painepublishing.com/measurementadvisor/re-imagining-the-skill-set-of-a-professional-communicator/"/>
    <s v="painepublishing.com"/>
    <x v="5"/>
    <s v="https://pbs.twimg.com/media/EhALmxTXYAIYSk7.jpg"/>
    <s v="https://pbs.twimg.com/media/EhALmxTXYAIYSk7.jpg"/>
    <x v="6"/>
    <d v="2020-09-03T00:00:00.000"/>
    <s v="16:10:04"/>
    <s v="https://twitter.com/#!/queenofmetrics/status/1301553054492299269"/>
    <m/>
    <m/>
    <s v="1301553054492299269"/>
    <m/>
    <b v="0"/>
    <n v="0"/>
    <s v=""/>
    <b v="0"/>
    <s v="en"/>
    <m/>
    <s v=""/>
    <b v="0"/>
    <n v="0"/>
    <s v=""/>
    <s v="Hootsuite Inc."/>
    <b v="0"/>
    <s v="1301553054492299269"/>
    <s v="Tweet"/>
    <n v="0"/>
    <n v="0"/>
    <m/>
    <m/>
    <m/>
    <m/>
    <m/>
    <m/>
    <m/>
    <m/>
    <n v="7"/>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6">
        <i x="4" s="1"/>
        <i x="1" s="1"/>
        <i x="2" s="1"/>
        <i x="0" s="1"/>
        <i x="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9" totalsRowShown="0" headerRowDxfId="220" dataDxfId="219">
  <autoFilter ref="A2:BE9"/>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HYPERLINK("http://pbs.twimg.com/profile_images/919346511/0017_KP_normal.jpg")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HYPERLINK("http://t.co/SuH7Zf8DUN")</calculatedColumnFormula>
    </tableColumn>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HYPERLINK("https://twitter.com/queenofmetrics")</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9" totalsRowShown="0" headerRowDxfId="57" dataDxfId="56">
  <autoFilter ref="A2:BE9"/>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row>
    <row r="3" spans="1:57" ht="15" customHeight="1">
      <c r="A3" s="83" t="s">
        <v>214</v>
      </c>
      <c r="B3" s="83" t="s">
        <v>214</v>
      </c>
      <c r="C3" s="53" t="s">
        <v>327</v>
      </c>
      <c r="D3" s="54">
        <v>3</v>
      </c>
      <c r="E3" s="66" t="s">
        <v>136</v>
      </c>
      <c r="F3" s="55">
        <v>35</v>
      </c>
      <c r="G3" s="53"/>
      <c r="H3" s="57"/>
      <c r="I3" s="56"/>
      <c r="J3" s="56"/>
      <c r="K3" s="35" t="s">
        <v>65</v>
      </c>
      <c r="L3" s="62">
        <v>3</v>
      </c>
      <c r="M3" s="62"/>
      <c r="N3" s="63"/>
      <c r="O3" s="84" t="s">
        <v>176</v>
      </c>
      <c r="P3" s="86">
        <v>44036.789930555555</v>
      </c>
      <c r="Q3" s="84" t="s">
        <v>221</v>
      </c>
      <c r="R3" s="84"/>
      <c r="S3" s="84"/>
      <c r="T3" s="84" t="s">
        <v>231</v>
      </c>
      <c r="U3" s="84"/>
      <c r="V3" s="89" t="str">
        <f>HYPERLINK("http://pbs.twimg.com/profile_images/919346511/0017_KP_normal.jpg")</f>
        <v>http://pbs.twimg.com/profile_images/919346511/0017_KP_normal.jpg</v>
      </c>
      <c r="W3" s="86">
        <v>44036.789930555555</v>
      </c>
      <c r="X3" s="90">
        <v>44036</v>
      </c>
      <c r="Y3" s="92" t="s">
        <v>238</v>
      </c>
      <c r="Z3" s="89" t="str">
        <f>HYPERLINK("https://twitter.com/#!/queenofmetrics/status/1286737289582915585")</f>
        <v>https://twitter.com/#!/queenofmetrics/status/1286737289582915585</v>
      </c>
      <c r="AA3" s="84"/>
      <c r="AB3" s="84"/>
      <c r="AC3" s="92" t="s">
        <v>245</v>
      </c>
      <c r="AD3" s="84"/>
      <c r="AE3" s="84" t="b">
        <v>0</v>
      </c>
      <c r="AF3" s="84">
        <v>0</v>
      </c>
      <c r="AG3" s="92" t="s">
        <v>246</v>
      </c>
      <c r="AH3" s="84" t="b">
        <v>0</v>
      </c>
      <c r="AI3" s="84" t="s">
        <v>247</v>
      </c>
      <c r="AJ3" s="84"/>
      <c r="AK3" s="92" t="s">
        <v>246</v>
      </c>
      <c r="AL3" s="84" t="b">
        <v>0</v>
      </c>
      <c r="AM3" s="84">
        <v>0</v>
      </c>
      <c r="AN3" s="92" t="s">
        <v>246</v>
      </c>
      <c r="AO3" s="84" t="s">
        <v>249</v>
      </c>
      <c r="AP3" s="84" t="b">
        <v>0</v>
      </c>
      <c r="AQ3" s="92" t="s">
        <v>245</v>
      </c>
      <c r="AR3" s="84" t="s">
        <v>176</v>
      </c>
      <c r="AS3" s="84">
        <v>0</v>
      </c>
      <c r="AT3" s="84">
        <v>0</v>
      </c>
      <c r="AU3" s="84"/>
      <c r="AV3" s="84"/>
      <c r="AW3" s="84"/>
      <c r="AX3" s="84"/>
      <c r="AY3" s="84"/>
      <c r="AZ3" s="84"/>
      <c r="BA3" s="84"/>
      <c r="BB3" s="84"/>
      <c r="BC3">
        <v>7</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214</v>
      </c>
      <c r="C4" s="53" t="s">
        <v>327</v>
      </c>
      <c r="D4" s="54">
        <v>3</v>
      </c>
      <c r="E4" s="66" t="s">
        <v>136</v>
      </c>
      <c r="F4" s="55">
        <v>35</v>
      </c>
      <c r="G4" s="53"/>
      <c r="H4" s="57"/>
      <c r="I4" s="56"/>
      <c r="J4" s="56"/>
      <c r="K4" s="35" t="s">
        <v>65</v>
      </c>
      <c r="L4" s="82">
        <v>4</v>
      </c>
      <c r="M4" s="82"/>
      <c r="N4" s="63"/>
      <c r="O4" s="85" t="s">
        <v>176</v>
      </c>
      <c r="P4" s="87">
        <v>44075.62079861111</v>
      </c>
      <c r="Q4" s="85" t="s">
        <v>215</v>
      </c>
      <c r="R4" s="88" t="str">
        <f>HYPERLINK("http://painepublishing.com/measurementadvisor/re-imagining-communications-for-the-next-decade/")</f>
        <v>http://painepublishing.com/measurementadvisor/re-imagining-communications-for-the-next-decade/</v>
      </c>
      <c r="S4" s="85" t="s">
        <v>223</v>
      </c>
      <c r="T4" s="85" t="s">
        <v>226</v>
      </c>
      <c r="U4" s="85"/>
      <c r="V4" s="88" t="str">
        <f>HYPERLINK("http://pbs.twimg.com/profile_images/919346511/0017_KP_normal.jpg")</f>
        <v>http://pbs.twimg.com/profile_images/919346511/0017_KP_normal.jpg</v>
      </c>
      <c r="W4" s="87">
        <v>44075.62079861111</v>
      </c>
      <c r="X4" s="91">
        <v>44075</v>
      </c>
      <c r="Y4" s="93" t="s">
        <v>232</v>
      </c>
      <c r="Z4" s="88" t="str">
        <f>HYPERLINK("https://twitter.com/#!/queenofmetrics/status/1300809123957821443")</f>
        <v>https://twitter.com/#!/queenofmetrics/status/1300809123957821443</v>
      </c>
      <c r="AA4" s="85"/>
      <c r="AB4" s="85"/>
      <c r="AC4" s="93" t="s">
        <v>239</v>
      </c>
      <c r="AD4" s="85"/>
      <c r="AE4" s="85" t="b">
        <v>0</v>
      </c>
      <c r="AF4" s="85">
        <v>0</v>
      </c>
      <c r="AG4" s="93" t="s">
        <v>246</v>
      </c>
      <c r="AH4" s="85" t="b">
        <v>0</v>
      </c>
      <c r="AI4" s="85" t="s">
        <v>247</v>
      </c>
      <c r="AJ4" s="85"/>
      <c r="AK4" s="93" t="s">
        <v>246</v>
      </c>
      <c r="AL4" s="85" t="b">
        <v>0</v>
      </c>
      <c r="AM4" s="85">
        <v>0</v>
      </c>
      <c r="AN4" s="93" t="s">
        <v>246</v>
      </c>
      <c r="AO4" s="85" t="s">
        <v>248</v>
      </c>
      <c r="AP4" s="85" t="b">
        <v>0</v>
      </c>
      <c r="AQ4" s="93" t="s">
        <v>239</v>
      </c>
      <c r="AR4" s="85" t="s">
        <v>176</v>
      </c>
      <c r="AS4" s="85">
        <v>0</v>
      </c>
      <c r="AT4" s="85">
        <v>0</v>
      </c>
      <c r="AU4" s="85"/>
      <c r="AV4" s="85"/>
      <c r="AW4" s="85"/>
      <c r="AX4" s="85"/>
      <c r="AY4" s="85"/>
      <c r="AZ4" s="85"/>
      <c r="BA4" s="85"/>
      <c r="BB4" s="85"/>
      <c r="BC4">
        <v>7</v>
      </c>
      <c r="BD4" s="84" t="str">
        <f>REPLACE(INDEX(GroupVertices[Group],MATCH(Edges[[#This Row],[Vertex 1]],GroupVertices[Vertex],0)),1,1,"")</f>
        <v>1</v>
      </c>
      <c r="BE4" s="84" t="str">
        <f>REPLACE(INDEX(GroupVertices[Group],MATCH(Edges[[#This Row],[Vertex 2]],GroupVertices[Vertex],0)),1,1,"")</f>
        <v>1</v>
      </c>
    </row>
    <row r="5" spans="1:57" ht="45">
      <c r="A5" s="83" t="s">
        <v>214</v>
      </c>
      <c r="B5" s="83" t="s">
        <v>214</v>
      </c>
      <c r="C5" s="53" t="s">
        <v>327</v>
      </c>
      <c r="D5" s="54">
        <v>3</v>
      </c>
      <c r="E5" s="66" t="s">
        <v>136</v>
      </c>
      <c r="F5" s="55">
        <v>35</v>
      </c>
      <c r="G5" s="53"/>
      <c r="H5" s="57"/>
      <c r="I5" s="56"/>
      <c r="J5" s="56"/>
      <c r="K5" s="35" t="s">
        <v>65</v>
      </c>
      <c r="L5" s="82">
        <v>5</v>
      </c>
      <c r="M5" s="82"/>
      <c r="N5" s="63"/>
      <c r="O5" s="85" t="s">
        <v>176</v>
      </c>
      <c r="P5" s="87">
        <v>44075.85766203704</v>
      </c>
      <c r="Q5" s="85" t="s">
        <v>216</v>
      </c>
      <c r="R5" s="88" t="str">
        <f>HYPERLINK("http://painepublishing.com/measurementadvisor/visualize-your-communications-measurement-dream-job/")</f>
        <v>http://painepublishing.com/measurementadvisor/visualize-your-communications-measurement-dream-job/</v>
      </c>
      <c r="S5" s="85" t="s">
        <v>223</v>
      </c>
      <c r="T5" s="85" t="s">
        <v>227</v>
      </c>
      <c r="U5" s="85"/>
      <c r="V5" s="88" t="str">
        <f>HYPERLINK("http://pbs.twimg.com/profile_images/919346511/0017_KP_normal.jpg")</f>
        <v>http://pbs.twimg.com/profile_images/919346511/0017_KP_normal.jpg</v>
      </c>
      <c r="W5" s="87">
        <v>44075.85766203704</v>
      </c>
      <c r="X5" s="91">
        <v>44075</v>
      </c>
      <c r="Y5" s="93" t="s">
        <v>233</v>
      </c>
      <c r="Z5" s="88" t="str">
        <f>HYPERLINK("https://twitter.com/#!/queenofmetrics/status/1300894960703725578")</f>
        <v>https://twitter.com/#!/queenofmetrics/status/1300894960703725578</v>
      </c>
      <c r="AA5" s="85"/>
      <c r="AB5" s="85"/>
      <c r="AC5" s="93" t="s">
        <v>240</v>
      </c>
      <c r="AD5" s="85"/>
      <c r="AE5" s="85" t="b">
        <v>0</v>
      </c>
      <c r="AF5" s="85">
        <v>1</v>
      </c>
      <c r="AG5" s="93" t="s">
        <v>246</v>
      </c>
      <c r="AH5" s="85" t="b">
        <v>0</v>
      </c>
      <c r="AI5" s="85" t="s">
        <v>247</v>
      </c>
      <c r="AJ5" s="85"/>
      <c r="AK5" s="93" t="s">
        <v>246</v>
      </c>
      <c r="AL5" s="85" t="b">
        <v>0</v>
      </c>
      <c r="AM5" s="85">
        <v>0</v>
      </c>
      <c r="AN5" s="93" t="s">
        <v>246</v>
      </c>
      <c r="AO5" s="85" t="s">
        <v>249</v>
      </c>
      <c r="AP5" s="85" t="b">
        <v>0</v>
      </c>
      <c r="AQ5" s="93" t="s">
        <v>240</v>
      </c>
      <c r="AR5" s="85" t="s">
        <v>176</v>
      </c>
      <c r="AS5" s="85">
        <v>0</v>
      </c>
      <c r="AT5" s="85">
        <v>0</v>
      </c>
      <c r="AU5" s="85"/>
      <c r="AV5" s="85"/>
      <c r="AW5" s="85"/>
      <c r="AX5" s="85"/>
      <c r="AY5" s="85"/>
      <c r="AZ5" s="85"/>
      <c r="BA5" s="85"/>
      <c r="BB5" s="85"/>
      <c r="BC5">
        <v>7</v>
      </c>
      <c r="BD5" s="84" t="str">
        <f>REPLACE(INDEX(GroupVertices[Group],MATCH(Edges[[#This Row],[Vertex 1]],GroupVertices[Vertex],0)),1,1,"")</f>
        <v>1</v>
      </c>
      <c r="BE5" s="84" t="str">
        <f>REPLACE(INDEX(GroupVertices[Group],MATCH(Edges[[#This Row],[Vertex 2]],GroupVertices[Vertex],0)),1,1,"")</f>
        <v>1</v>
      </c>
    </row>
    <row r="6" spans="1:57" ht="45">
      <c r="A6" s="83" t="s">
        <v>214</v>
      </c>
      <c r="B6" s="83" t="s">
        <v>214</v>
      </c>
      <c r="C6" s="53" t="s">
        <v>327</v>
      </c>
      <c r="D6" s="54">
        <v>3</v>
      </c>
      <c r="E6" s="66" t="s">
        <v>136</v>
      </c>
      <c r="F6" s="55">
        <v>35</v>
      </c>
      <c r="G6" s="53"/>
      <c r="H6" s="57"/>
      <c r="I6" s="56"/>
      <c r="J6" s="56"/>
      <c r="K6" s="35" t="s">
        <v>65</v>
      </c>
      <c r="L6" s="82">
        <v>6</v>
      </c>
      <c r="M6" s="82"/>
      <c r="N6" s="63"/>
      <c r="O6" s="85" t="s">
        <v>176</v>
      </c>
      <c r="P6" s="87">
        <v>44076.704375</v>
      </c>
      <c r="Q6" s="85" t="s">
        <v>217</v>
      </c>
      <c r="R6" s="85" t="s">
        <v>222</v>
      </c>
      <c r="S6" s="85" t="s">
        <v>224</v>
      </c>
      <c r="T6" s="85" t="s">
        <v>228</v>
      </c>
      <c r="U6" s="85"/>
      <c r="V6" s="88" t="str">
        <f>HYPERLINK("http://pbs.twimg.com/profile_images/919346511/0017_KP_normal.jpg")</f>
        <v>http://pbs.twimg.com/profile_images/919346511/0017_KP_normal.jpg</v>
      </c>
      <c r="W6" s="87">
        <v>44076.704375</v>
      </c>
      <c r="X6" s="91">
        <v>44076</v>
      </c>
      <c r="Y6" s="93" t="s">
        <v>234</v>
      </c>
      <c r="Z6" s="88" t="str">
        <f>HYPERLINK("https://twitter.com/#!/queenofmetrics/status/1301201798879940609")</f>
        <v>https://twitter.com/#!/queenofmetrics/status/1301201798879940609</v>
      </c>
      <c r="AA6" s="85"/>
      <c r="AB6" s="85"/>
      <c r="AC6" s="93" t="s">
        <v>241</v>
      </c>
      <c r="AD6" s="85"/>
      <c r="AE6" s="85" t="b">
        <v>0</v>
      </c>
      <c r="AF6" s="85">
        <v>0</v>
      </c>
      <c r="AG6" s="93" t="s">
        <v>246</v>
      </c>
      <c r="AH6" s="85" t="b">
        <v>0</v>
      </c>
      <c r="AI6" s="85" t="s">
        <v>247</v>
      </c>
      <c r="AJ6" s="85"/>
      <c r="AK6" s="93" t="s">
        <v>246</v>
      </c>
      <c r="AL6" s="85" t="b">
        <v>0</v>
      </c>
      <c r="AM6" s="85">
        <v>0</v>
      </c>
      <c r="AN6" s="93" t="s">
        <v>246</v>
      </c>
      <c r="AO6" s="85" t="s">
        <v>249</v>
      </c>
      <c r="AP6" s="85" t="b">
        <v>0</v>
      </c>
      <c r="AQ6" s="93" t="s">
        <v>241</v>
      </c>
      <c r="AR6" s="85" t="s">
        <v>176</v>
      </c>
      <c r="AS6" s="85">
        <v>0</v>
      </c>
      <c r="AT6" s="85">
        <v>0</v>
      </c>
      <c r="AU6" s="85"/>
      <c r="AV6" s="85"/>
      <c r="AW6" s="85"/>
      <c r="AX6" s="85"/>
      <c r="AY6" s="85"/>
      <c r="AZ6" s="85"/>
      <c r="BA6" s="85"/>
      <c r="BB6" s="85"/>
      <c r="BC6">
        <v>7</v>
      </c>
      <c r="BD6" s="84" t="str">
        <f>REPLACE(INDEX(GroupVertices[Group],MATCH(Edges[[#This Row],[Vertex 1]],GroupVertices[Vertex],0)),1,1,"")</f>
        <v>1</v>
      </c>
      <c r="BE6" s="84" t="str">
        <f>REPLACE(INDEX(GroupVertices[Group],MATCH(Edges[[#This Row],[Vertex 2]],GroupVertices[Vertex],0)),1,1,"")</f>
        <v>1</v>
      </c>
    </row>
    <row r="7" spans="1:57" ht="45">
      <c r="A7" s="83" t="s">
        <v>214</v>
      </c>
      <c r="B7" s="83" t="s">
        <v>214</v>
      </c>
      <c r="C7" s="53" t="s">
        <v>327</v>
      </c>
      <c r="D7" s="54">
        <v>3</v>
      </c>
      <c r="E7" s="66" t="s">
        <v>136</v>
      </c>
      <c r="F7" s="55">
        <v>35</v>
      </c>
      <c r="G7" s="53"/>
      <c r="H7" s="57"/>
      <c r="I7" s="56"/>
      <c r="J7" s="56"/>
      <c r="K7" s="35" t="s">
        <v>65</v>
      </c>
      <c r="L7" s="82">
        <v>7</v>
      </c>
      <c r="M7" s="82"/>
      <c r="N7" s="63"/>
      <c r="O7" s="85" t="s">
        <v>176</v>
      </c>
      <c r="P7" s="87">
        <v>44076.712696759256</v>
      </c>
      <c r="Q7" s="85" t="s">
        <v>218</v>
      </c>
      <c r="R7" s="88" t="str">
        <f>HYPERLINK("http://painepublishing.com/measurementadvisor/8-easy-steps-to-make-sure-your-data-is-accurate/")</f>
        <v>http://painepublishing.com/measurementadvisor/8-easy-steps-to-make-sure-your-data-is-accurate/</v>
      </c>
      <c r="S7" s="85" t="s">
        <v>223</v>
      </c>
      <c r="T7" s="85" t="s">
        <v>229</v>
      </c>
      <c r="U7" s="88" t="str">
        <f>HYPERLINK("https://pbs.twimg.com/media/Eg7O4ZiXcAAUXCq.jpg")</f>
        <v>https://pbs.twimg.com/media/Eg7O4ZiXcAAUXCq.jpg</v>
      </c>
      <c r="V7" s="88" t="str">
        <f>HYPERLINK("https://pbs.twimg.com/media/Eg7O4ZiXcAAUXCq.jpg")</f>
        <v>https://pbs.twimg.com/media/Eg7O4ZiXcAAUXCq.jpg</v>
      </c>
      <c r="W7" s="87">
        <v>44076.712696759256</v>
      </c>
      <c r="X7" s="91">
        <v>44076</v>
      </c>
      <c r="Y7" s="93" t="s">
        <v>235</v>
      </c>
      <c r="Z7" s="88" t="str">
        <f>HYPERLINK("https://twitter.com/#!/queenofmetrics/status/1301204812801994752")</f>
        <v>https://twitter.com/#!/queenofmetrics/status/1301204812801994752</v>
      </c>
      <c r="AA7" s="85"/>
      <c r="AB7" s="85"/>
      <c r="AC7" s="93" t="s">
        <v>242</v>
      </c>
      <c r="AD7" s="85"/>
      <c r="AE7" s="85" t="b">
        <v>0</v>
      </c>
      <c r="AF7" s="85">
        <v>0</v>
      </c>
      <c r="AG7" s="93" t="s">
        <v>246</v>
      </c>
      <c r="AH7" s="85" t="b">
        <v>0</v>
      </c>
      <c r="AI7" s="85" t="s">
        <v>247</v>
      </c>
      <c r="AJ7" s="85"/>
      <c r="AK7" s="93" t="s">
        <v>246</v>
      </c>
      <c r="AL7" s="85" t="b">
        <v>0</v>
      </c>
      <c r="AM7" s="85">
        <v>0</v>
      </c>
      <c r="AN7" s="93" t="s">
        <v>246</v>
      </c>
      <c r="AO7" s="85" t="s">
        <v>249</v>
      </c>
      <c r="AP7" s="85" t="b">
        <v>0</v>
      </c>
      <c r="AQ7" s="93" t="s">
        <v>242</v>
      </c>
      <c r="AR7" s="85" t="s">
        <v>176</v>
      </c>
      <c r="AS7" s="85">
        <v>0</v>
      </c>
      <c r="AT7" s="85">
        <v>0</v>
      </c>
      <c r="AU7" s="85"/>
      <c r="AV7" s="85"/>
      <c r="AW7" s="85"/>
      <c r="AX7" s="85"/>
      <c r="AY7" s="85"/>
      <c r="AZ7" s="85"/>
      <c r="BA7" s="85"/>
      <c r="BB7" s="85"/>
      <c r="BC7">
        <v>7</v>
      </c>
      <c r="BD7" s="84" t="str">
        <f>REPLACE(INDEX(GroupVertices[Group],MATCH(Edges[[#This Row],[Vertex 1]],GroupVertices[Vertex],0)),1,1,"")</f>
        <v>1</v>
      </c>
      <c r="BE7" s="84" t="str">
        <f>REPLACE(INDEX(GroupVertices[Group],MATCH(Edges[[#This Row],[Vertex 2]],GroupVertices[Vertex],0)),1,1,"")</f>
        <v>1</v>
      </c>
    </row>
    <row r="8" spans="1:57" ht="45">
      <c r="A8" s="83" t="s">
        <v>214</v>
      </c>
      <c r="B8" s="83" t="s">
        <v>214</v>
      </c>
      <c r="C8" s="53" t="s">
        <v>327</v>
      </c>
      <c r="D8" s="54">
        <v>3</v>
      </c>
      <c r="E8" s="66" t="s">
        <v>136</v>
      </c>
      <c r="F8" s="55">
        <v>35</v>
      </c>
      <c r="G8" s="53"/>
      <c r="H8" s="57"/>
      <c r="I8" s="56"/>
      <c r="J8" s="56"/>
      <c r="K8" s="35" t="s">
        <v>65</v>
      </c>
      <c r="L8" s="82">
        <v>8</v>
      </c>
      <c r="M8" s="82"/>
      <c r="N8" s="63"/>
      <c r="O8" s="85" t="s">
        <v>176</v>
      </c>
      <c r="P8" s="87">
        <v>44077.663506944446</v>
      </c>
      <c r="Q8" s="85" t="s">
        <v>219</v>
      </c>
      <c r="R8" s="88" t="str">
        <f>HYPERLINK("https://www.prnewswire.com/news-releases/cision-launches-the-2020-state-of-the-election-a-new-series-analyzing-media-coverage-of-the-us-presidential-election-301123147.html")</f>
        <v>https://www.prnewswire.com/news-releases/cision-launches-the-2020-state-of-the-election-a-new-series-analyzing-media-coverage-of-the-us-presidential-election-301123147.html</v>
      </c>
      <c r="S8" s="85" t="s">
        <v>225</v>
      </c>
      <c r="T8" s="85" t="s">
        <v>227</v>
      </c>
      <c r="U8" s="85"/>
      <c r="V8" s="88" t="str">
        <f>HYPERLINK("http://pbs.twimg.com/profile_images/919346511/0017_KP_normal.jpg")</f>
        <v>http://pbs.twimg.com/profile_images/919346511/0017_KP_normal.jpg</v>
      </c>
      <c r="W8" s="87">
        <v>44077.663506944446</v>
      </c>
      <c r="X8" s="91">
        <v>44077</v>
      </c>
      <c r="Y8" s="93" t="s">
        <v>236</v>
      </c>
      <c r="Z8" s="88" t="str">
        <f>HYPERLINK("https://twitter.com/#!/queenofmetrics/status/1301549375894814724")</f>
        <v>https://twitter.com/#!/queenofmetrics/status/1301549375894814724</v>
      </c>
      <c r="AA8" s="85"/>
      <c r="AB8" s="85"/>
      <c r="AC8" s="93" t="s">
        <v>243</v>
      </c>
      <c r="AD8" s="85"/>
      <c r="AE8" s="85" t="b">
        <v>0</v>
      </c>
      <c r="AF8" s="85">
        <v>2</v>
      </c>
      <c r="AG8" s="93" t="s">
        <v>246</v>
      </c>
      <c r="AH8" s="85" t="b">
        <v>0</v>
      </c>
      <c r="AI8" s="85" t="s">
        <v>247</v>
      </c>
      <c r="AJ8" s="85"/>
      <c r="AK8" s="93" t="s">
        <v>246</v>
      </c>
      <c r="AL8" s="85" t="b">
        <v>0</v>
      </c>
      <c r="AM8" s="85">
        <v>0</v>
      </c>
      <c r="AN8" s="93" t="s">
        <v>246</v>
      </c>
      <c r="AO8" s="85" t="s">
        <v>249</v>
      </c>
      <c r="AP8" s="85" t="b">
        <v>0</v>
      </c>
      <c r="AQ8" s="93" t="s">
        <v>243</v>
      </c>
      <c r="AR8" s="85" t="s">
        <v>176</v>
      </c>
      <c r="AS8" s="85">
        <v>0</v>
      </c>
      <c r="AT8" s="85">
        <v>0</v>
      </c>
      <c r="AU8" s="85"/>
      <c r="AV8" s="85"/>
      <c r="AW8" s="85"/>
      <c r="AX8" s="85"/>
      <c r="AY8" s="85"/>
      <c r="AZ8" s="85"/>
      <c r="BA8" s="85"/>
      <c r="BB8" s="85"/>
      <c r="BC8">
        <v>7</v>
      </c>
      <c r="BD8" s="84" t="str">
        <f>REPLACE(INDEX(GroupVertices[Group],MATCH(Edges[[#This Row],[Vertex 1]],GroupVertices[Vertex],0)),1,1,"")</f>
        <v>1</v>
      </c>
      <c r="BE8" s="84" t="str">
        <f>REPLACE(INDEX(GroupVertices[Group],MATCH(Edges[[#This Row],[Vertex 2]],GroupVertices[Vertex],0)),1,1,"")</f>
        <v>1</v>
      </c>
    </row>
    <row r="9" spans="1:57" ht="45">
      <c r="A9" s="83" t="s">
        <v>214</v>
      </c>
      <c r="B9" s="83" t="s">
        <v>214</v>
      </c>
      <c r="C9" s="53" t="s">
        <v>327</v>
      </c>
      <c r="D9" s="54">
        <v>3</v>
      </c>
      <c r="E9" s="66" t="s">
        <v>136</v>
      </c>
      <c r="F9" s="55">
        <v>35</v>
      </c>
      <c r="G9" s="53"/>
      <c r="H9" s="57"/>
      <c r="I9" s="56"/>
      <c r="J9" s="56"/>
      <c r="K9" s="35" t="s">
        <v>65</v>
      </c>
      <c r="L9" s="82">
        <v>9</v>
      </c>
      <c r="M9" s="82"/>
      <c r="N9" s="63"/>
      <c r="O9" s="85" t="s">
        <v>176</v>
      </c>
      <c r="P9" s="87">
        <v>44077.67365740741</v>
      </c>
      <c r="Q9" s="85" t="s">
        <v>220</v>
      </c>
      <c r="R9" s="88" t="str">
        <f>HYPERLINK("http://painepublishing.com/measurementadvisor/re-imagining-the-skill-set-of-a-professional-communicator/")</f>
        <v>http://painepublishing.com/measurementadvisor/re-imagining-the-skill-set-of-a-professional-communicator/</v>
      </c>
      <c r="S9" s="85" t="s">
        <v>223</v>
      </c>
      <c r="T9" s="85" t="s">
        <v>230</v>
      </c>
      <c r="U9" s="88" t="str">
        <f>HYPERLINK("https://pbs.twimg.com/media/EhALmxTXYAIYSk7.jpg")</f>
        <v>https://pbs.twimg.com/media/EhALmxTXYAIYSk7.jpg</v>
      </c>
      <c r="V9" s="88" t="str">
        <f>HYPERLINK("https://pbs.twimg.com/media/EhALmxTXYAIYSk7.jpg")</f>
        <v>https://pbs.twimg.com/media/EhALmxTXYAIYSk7.jpg</v>
      </c>
      <c r="W9" s="87">
        <v>44077.67365740741</v>
      </c>
      <c r="X9" s="91">
        <v>44077</v>
      </c>
      <c r="Y9" s="93" t="s">
        <v>237</v>
      </c>
      <c r="Z9" s="88" t="str">
        <f>HYPERLINK("https://twitter.com/#!/queenofmetrics/status/1301553054492299269")</f>
        <v>https://twitter.com/#!/queenofmetrics/status/1301553054492299269</v>
      </c>
      <c r="AA9" s="85"/>
      <c r="AB9" s="85"/>
      <c r="AC9" s="93" t="s">
        <v>244</v>
      </c>
      <c r="AD9" s="85"/>
      <c r="AE9" s="85" t="b">
        <v>0</v>
      </c>
      <c r="AF9" s="85">
        <v>0</v>
      </c>
      <c r="AG9" s="93" t="s">
        <v>246</v>
      </c>
      <c r="AH9" s="85" t="b">
        <v>0</v>
      </c>
      <c r="AI9" s="85" t="s">
        <v>247</v>
      </c>
      <c r="AJ9" s="85"/>
      <c r="AK9" s="93" t="s">
        <v>246</v>
      </c>
      <c r="AL9" s="85" t="b">
        <v>0</v>
      </c>
      <c r="AM9" s="85">
        <v>0</v>
      </c>
      <c r="AN9" s="93" t="s">
        <v>246</v>
      </c>
      <c r="AO9" s="85" t="s">
        <v>249</v>
      </c>
      <c r="AP9" s="85" t="b">
        <v>0</v>
      </c>
      <c r="AQ9" s="93" t="s">
        <v>244</v>
      </c>
      <c r="AR9" s="85" t="s">
        <v>176</v>
      </c>
      <c r="AS9" s="85">
        <v>0</v>
      </c>
      <c r="AT9" s="85">
        <v>0</v>
      </c>
      <c r="AU9" s="85"/>
      <c r="AV9" s="85"/>
      <c r="AW9" s="85"/>
      <c r="AX9" s="85"/>
      <c r="AY9" s="85"/>
      <c r="AZ9" s="85"/>
      <c r="BA9" s="85"/>
      <c r="BB9" s="85"/>
      <c r="BC9">
        <v>7</v>
      </c>
      <c r="BD9" s="84" t="str">
        <f>REPLACE(INDEX(GroupVertices[Group],MATCH(Edges[[#This Row],[Vertex 1]],GroupVertices[Vertex],0)),1,1,"")</f>
        <v>1</v>
      </c>
      <c r="BE9"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318</v>
      </c>
      <c r="BB2" s="3"/>
      <c r="BC2" s="3"/>
    </row>
    <row r="3" spans="1:55" ht="15" customHeight="1">
      <c r="A3" s="49" t="s">
        <v>214</v>
      </c>
      <c r="B3" s="53"/>
      <c r="C3" s="53"/>
      <c r="D3" s="54"/>
      <c r="E3" s="55"/>
      <c r="F3" s="94" t="str">
        <f>HYPERLINK("http://pbs.twimg.com/profile_images/919346511/0017_KP_normal.jpg")</f>
        <v>http://pbs.twimg.com/profile_images/919346511/0017_KP_normal.jpg</v>
      </c>
      <c r="G3" s="53"/>
      <c r="H3" s="57" t="s">
        <v>214</v>
      </c>
      <c r="I3" s="56"/>
      <c r="J3" s="56"/>
      <c r="K3" s="95" t="s">
        <v>277</v>
      </c>
      <c r="L3" s="59"/>
      <c r="M3" s="60">
        <v>4999.5</v>
      </c>
      <c r="N3" s="60">
        <v>4999.5</v>
      </c>
      <c r="O3" s="58"/>
      <c r="P3" s="61"/>
      <c r="Q3" s="61"/>
      <c r="R3" s="50"/>
      <c r="S3" s="50"/>
      <c r="T3" s="50"/>
      <c r="U3" s="50"/>
      <c r="V3" s="51"/>
      <c r="W3" s="51"/>
      <c r="X3" s="52"/>
      <c r="Y3" s="51"/>
      <c r="Z3" s="51"/>
      <c r="AA3" s="62">
        <v>3</v>
      </c>
      <c r="AB3" s="62"/>
      <c r="AC3" s="63"/>
      <c r="AD3" s="84" t="s">
        <v>272</v>
      </c>
      <c r="AE3" s="92" t="s">
        <v>273</v>
      </c>
      <c r="AF3" s="84">
        <v>3736</v>
      </c>
      <c r="AG3" s="84">
        <v>16833</v>
      </c>
      <c r="AH3" s="84">
        <v>31563</v>
      </c>
      <c r="AI3" s="84">
        <v>8974</v>
      </c>
      <c r="AJ3" s="84"/>
      <c r="AK3" s="84" t="s">
        <v>274</v>
      </c>
      <c r="AL3" s="84" t="s">
        <v>275</v>
      </c>
      <c r="AM3" s="89" t="str">
        <f>HYPERLINK("http://t.co/SuH7Zf8DUN")</f>
        <v>http://t.co/SuH7Zf8DUN</v>
      </c>
      <c r="AN3" s="84"/>
      <c r="AO3" s="86">
        <v>39156.08204861111</v>
      </c>
      <c r="AP3" s="84"/>
      <c r="AQ3" s="84" t="b">
        <v>0</v>
      </c>
      <c r="AR3" s="84" t="b">
        <v>0</v>
      </c>
      <c r="AS3" s="84" t="b">
        <v>1</v>
      </c>
      <c r="AT3" s="84"/>
      <c r="AU3" s="84">
        <v>1807</v>
      </c>
      <c r="AV3" s="89" t="str">
        <f>HYPERLINK("http://abs.twimg.com/images/themes/theme1/bg.png")</f>
        <v>http://abs.twimg.com/images/themes/theme1/bg.png</v>
      </c>
      <c r="AW3" s="84" t="b">
        <v>0</v>
      </c>
      <c r="AX3" s="84" t="s">
        <v>276</v>
      </c>
      <c r="AY3" s="89" t="str">
        <f>HYPERLINK("https://twitter.com/queenofmetrics")</f>
        <v>https://twitter.com/queenofmetrics</v>
      </c>
      <c r="AZ3" s="84" t="s">
        <v>66</v>
      </c>
      <c r="BA3" s="84"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322</v>
      </c>
    </row>
    <row r="3" spans="1:25" ht="15">
      <c r="A3" s="83" t="s">
        <v>316</v>
      </c>
      <c r="B3" s="96" t="s">
        <v>317</v>
      </c>
      <c r="C3" s="96" t="s">
        <v>56</v>
      </c>
      <c r="D3" s="14"/>
      <c r="E3" s="14"/>
      <c r="F3" s="15" t="s">
        <v>316</v>
      </c>
      <c r="G3" s="77"/>
      <c r="H3" s="77"/>
      <c r="I3" s="64">
        <v>3</v>
      </c>
      <c r="J3" s="64"/>
      <c r="K3" s="50">
        <v>1</v>
      </c>
      <c r="L3" s="50">
        <v>0</v>
      </c>
      <c r="M3" s="50">
        <v>7</v>
      </c>
      <c r="N3" s="50">
        <v>7</v>
      </c>
      <c r="O3" s="50">
        <v>7</v>
      </c>
      <c r="P3" s="51" t="s">
        <v>321</v>
      </c>
      <c r="Q3" s="51" t="s">
        <v>321</v>
      </c>
      <c r="R3" s="50">
        <v>1</v>
      </c>
      <c r="S3" s="50">
        <v>1</v>
      </c>
      <c r="T3" s="50">
        <v>1</v>
      </c>
      <c r="U3" s="50">
        <v>7</v>
      </c>
      <c r="V3" s="50">
        <v>0</v>
      </c>
      <c r="W3" s="51">
        <v>0</v>
      </c>
      <c r="X3" s="51" t="s">
        <v>321</v>
      </c>
      <c r="Y3" s="84" t="s">
        <v>323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316</v>
      </c>
      <c r="B2" s="92" t="s">
        <v>214</v>
      </c>
      <c r="C2"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row>
    <row r="3" spans="1:57" ht="15" customHeight="1">
      <c r="A3" s="83" t="s">
        <v>214</v>
      </c>
      <c r="B3" s="83" t="s">
        <v>214</v>
      </c>
      <c r="C3" s="53"/>
      <c r="D3" s="54"/>
      <c r="E3" s="66"/>
      <c r="F3" s="55"/>
      <c r="G3" s="53"/>
      <c r="H3" s="57"/>
      <c r="I3" s="56"/>
      <c r="J3" s="56"/>
      <c r="K3" s="35" t="s">
        <v>65</v>
      </c>
      <c r="L3" s="62">
        <v>3</v>
      </c>
      <c r="M3" s="62"/>
      <c r="N3" s="63"/>
      <c r="O3" s="84" t="s">
        <v>176</v>
      </c>
      <c r="P3" s="86">
        <v>44036.789930555555</v>
      </c>
      <c r="Q3" s="84" t="s">
        <v>221</v>
      </c>
      <c r="R3" s="84"/>
      <c r="S3" s="84"/>
      <c r="T3" s="84" t="s">
        <v>231</v>
      </c>
      <c r="U3" s="84"/>
      <c r="V3" s="89" t="str">
        <f>HYPERLINK("http://pbs.twimg.com/profile_images/919346511/0017_KP_normal.jpg")</f>
        <v>http://pbs.twimg.com/profile_images/919346511/0017_KP_normal.jpg</v>
      </c>
      <c r="W3" s="86">
        <v>44036.789930555555</v>
      </c>
      <c r="X3" s="90">
        <v>44036</v>
      </c>
      <c r="Y3" s="92" t="s">
        <v>238</v>
      </c>
      <c r="Z3" s="89" t="str">
        <f>HYPERLINK("https://twitter.com/#!/queenofmetrics/status/1286737289582915585")</f>
        <v>https://twitter.com/#!/queenofmetrics/status/1286737289582915585</v>
      </c>
      <c r="AA3" s="84"/>
      <c r="AB3" s="84"/>
      <c r="AC3" s="92" t="s">
        <v>245</v>
      </c>
      <c r="AD3" s="84"/>
      <c r="AE3" s="84" t="b">
        <v>0</v>
      </c>
      <c r="AF3" s="84">
        <v>0</v>
      </c>
      <c r="AG3" s="92" t="s">
        <v>246</v>
      </c>
      <c r="AH3" s="84" t="b">
        <v>0</v>
      </c>
      <c r="AI3" s="84" t="s">
        <v>247</v>
      </c>
      <c r="AJ3" s="84"/>
      <c r="AK3" s="92" t="s">
        <v>246</v>
      </c>
      <c r="AL3" s="84" t="b">
        <v>0</v>
      </c>
      <c r="AM3" s="84">
        <v>0</v>
      </c>
      <c r="AN3" s="92" t="s">
        <v>246</v>
      </c>
      <c r="AO3" s="84" t="s">
        <v>249</v>
      </c>
      <c r="AP3" s="84" t="b">
        <v>0</v>
      </c>
      <c r="AQ3" s="92" t="s">
        <v>245</v>
      </c>
      <c r="AR3" s="84" t="s">
        <v>176</v>
      </c>
      <c r="AS3" s="84">
        <v>0</v>
      </c>
      <c r="AT3" s="84">
        <v>0</v>
      </c>
      <c r="AU3" s="84"/>
      <c r="AV3" s="84"/>
      <c r="AW3" s="84"/>
      <c r="AX3" s="84"/>
      <c r="AY3" s="84"/>
      <c r="AZ3" s="84"/>
      <c r="BA3" s="84"/>
      <c r="BB3" s="84"/>
      <c r="BC3">
        <v>7</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214</v>
      </c>
      <c r="C4" s="53"/>
      <c r="D4" s="54"/>
      <c r="E4" s="66"/>
      <c r="F4" s="55"/>
      <c r="G4" s="53"/>
      <c r="H4" s="57"/>
      <c r="I4" s="56"/>
      <c r="J4" s="56"/>
      <c r="K4" s="35" t="s">
        <v>65</v>
      </c>
      <c r="L4" s="82">
        <v>4</v>
      </c>
      <c r="M4" s="82"/>
      <c r="N4" s="63"/>
      <c r="O4" s="85" t="s">
        <v>176</v>
      </c>
      <c r="P4" s="87">
        <v>44075.62079861111</v>
      </c>
      <c r="Q4" s="85" t="s">
        <v>215</v>
      </c>
      <c r="R4" s="88" t="str">
        <f>HYPERLINK("http://painepublishing.com/measurementadvisor/re-imagining-communications-for-the-next-decade/")</f>
        <v>http://painepublishing.com/measurementadvisor/re-imagining-communications-for-the-next-decade/</v>
      </c>
      <c r="S4" s="85" t="s">
        <v>223</v>
      </c>
      <c r="T4" s="85" t="s">
        <v>226</v>
      </c>
      <c r="U4" s="85"/>
      <c r="V4" s="88" t="str">
        <f>HYPERLINK("http://pbs.twimg.com/profile_images/919346511/0017_KP_normal.jpg")</f>
        <v>http://pbs.twimg.com/profile_images/919346511/0017_KP_normal.jpg</v>
      </c>
      <c r="W4" s="87">
        <v>44075.62079861111</v>
      </c>
      <c r="X4" s="91">
        <v>44075</v>
      </c>
      <c r="Y4" s="93" t="s">
        <v>232</v>
      </c>
      <c r="Z4" s="88" t="str">
        <f>HYPERLINK("https://twitter.com/#!/queenofmetrics/status/1300809123957821443")</f>
        <v>https://twitter.com/#!/queenofmetrics/status/1300809123957821443</v>
      </c>
      <c r="AA4" s="85"/>
      <c r="AB4" s="85"/>
      <c r="AC4" s="93" t="s">
        <v>239</v>
      </c>
      <c r="AD4" s="85"/>
      <c r="AE4" s="85" t="b">
        <v>0</v>
      </c>
      <c r="AF4" s="85">
        <v>0</v>
      </c>
      <c r="AG4" s="93" t="s">
        <v>246</v>
      </c>
      <c r="AH4" s="85" t="b">
        <v>0</v>
      </c>
      <c r="AI4" s="85" t="s">
        <v>247</v>
      </c>
      <c r="AJ4" s="85"/>
      <c r="AK4" s="93" t="s">
        <v>246</v>
      </c>
      <c r="AL4" s="85" t="b">
        <v>0</v>
      </c>
      <c r="AM4" s="85">
        <v>0</v>
      </c>
      <c r="AN4" s="93" t="s">
        <v>246</v>
      </c>
      <c r="AO4" s="85" t="s">
        <v>248</v>
      </c>
      <c r="AP4" s="85" t="b">
        <v>0</v>
      </c>
      <c r="AQ4" s="93" t="s">
        <v>239</v>
      </c>
      <c r="AR4" s="85" t="s">
        <v>176</v>
      </c>
      <c r="AS4" s="85">
        <v>0</v>
      </c>
      <c r="AT4" s="85">
        <v>0</v>
      </c>
      <c r="AU4" s="85"/>
      <c r="AV4" s="85"/>
      <c r="AW4" s="85"/>
      <c r="AX4" s="85"/>
      <c r="AY4" s="85"/>
      <c r="AZ4" s="85"/>
      <c r="BA4" s="85"/>
      <c r="BB4" s="85"/>
      <c r="BC4">
        <v>7</v>
      </c>
      <c r="BD4" s="84" t="str">
        <f>REPLACE(INDEX(GroupVertices[Group],MATCH(Edges11[[#This Row],[Vertex 1]],GroupVertices[Vertex],0)),1,1,"")</f>
        <v>1</v>
      </c>
      <c r="BE4" s="84" t="str">
        <f>REPLACE(INDEX(GroupVertices[Group],MATCH(Edges11[[#This Row],[Vertex 2]],GroupVertices[Vertex],0)),1,1,"")</f>
        <v>1</v>
      </c>
    </row>
    <row r="5" spans="1:57" ht="15">
      <c r="A5" s="83" t="s">
        <v>214</v>
      </c>
      <c r="B5" s="83" t="s">
        <v>214</v>
      </c>
      <c r="C5" s="53"/>
      <c r="D5" s="54"/>
      <c r="E5" s="66"/>
      <c r="F5" s="55"/>
      <c r="G5" s="53"/>
      <c r="H5" s="57"/>
      <c r="I5" s="56"/>
      <c r="J5" s="56"/>
      <c r="K5" s="35" t="s">
        <v>65</v>
      </c>
      <c r="L5" s="82">
        <v>5</v>
      </c>
      <c r="M5" s="82"/>
      <c r="N5" s="63"/>
      <c r="O5" s="85" t="s">
        <v>176</v>
      </c>
      <c r="P5" s="87">
        <v>44075.85766203704</v>
      </c>
      <c r="Q5" s="85" t="s">
        <v>216</v>
      </c>
      <c r="R5" s="88" t="str">
        <f>HYPERLINK("http://painepublishing.com/measurementadvisor/visualize-your-communications-measurement-dream-job/")</f>
        <v>http://painepublishing.com/measurementadvisor/visualize-your-communications-measurement-dream-job/</v>
      </c>
      <c r="S5" s="85" t="s">
        <v>223</v>
      </c>
      <c r="T5" s="85" t="s">
        <v>227</v>
      </c>
      <c r="U5" s="85"/>
      <c r="V5" s="88" t="str">
        <f>HYPERLINK("http://pbs.twimg.com/profile_images/919346511/0017_KP_normal.jpg")</f>
        <v>http://pbs.twimg.com/profile_images/919346511/0017_KP_normal.jpg</v>
      </c>
      <c r="W5" s="87">
        <v>44075.85766203704</v>
      </c>
      <c r="X5" s="91">
        <v>44075</v>
      </c>
      <c r="Y5" s="93" t="s">
        <v>233</v>
      </c>
      <c r="Z5" s="88" t="str">
        <f>HYPERLINK("https://twitter.com/#!/queenofmetrics/status/1300894960703725578")</f>
        <v>https://twitter.com/#!/queenofmetrics/status/1300894960703725578</v>
      </c>
      <c r="AA5" s="85"/>
      <c r="AB5" s="85"/>
      <c r="AC5" s="93" t="s">
        <v>240</v>
      </c>
      <c r="AD5" s="85"/>
      <c r="AE5" s="85" t="b">
        <v>0</v>
      </c>
      <c r="AF5" s="85">
        <v>1</v>
      </c>
      <c r="AG5" s="93" t="s">
        <v>246</v>
      </c>
      <c r="AH5" s="85" t="b">
        <v>0</v>
      </c>
      <c r="AI5" s="85" t="s">
        <v>247</v>
      </c>
      <c r="AJ5" s="85"/>
      <c r="AK5" s="93" t="s">
        <v>246</v>
      </c>
      <c r="AL5" s="85" t="b">
        <v>0</v>
      </c>
      <c r="AM5" s="85">
        <v>0</v>
      </c>
      <c r="AN5" s="93" t="s">
        <v>246</v>
      </c>
      <c r="AO5" s="85" t="s">
        <v>249</v>
      </c>
      <c r="AP5" s="85" t="b">
        <v>0</v>
      </c>
      <c r="AQ5" s="93" t="s">
        <v>240</v>
      </c>
      <c r="AR5" s="85" t="s">
        <v>176</v>
      </c>
      <c r="AS5" s="85">
        <v>0</v>
      </c>
      <c r="AT5" s="85">
        <v>0</v>
      </c>
      <c r="AU5" s="85"/>
      <c r="AV5" s="85"/>
      <c r="AW5" s="85"/>
      <c r="AX5" s="85"/>
      <c r="AY5" s="85"/>
      <c r="AZ5" s="85"/>
      <c r="BA5" s="85"/>
      <c r="BB5" s="85"/>
      <c r="BC5">
        <v>7</v>
      </c>
      <c r="BD5" s="84" t="str">
        <f>REPLACE(INDEX(GroupVertices[Group],MATCH(Edges11[[#This Row],[Vertex 1]],GroupVertices[Vertex],0)),1,1,"")</f>
        <v>1</v>
      </c>
      <c r="BE5" s="84" t="str">
        <f>REPLACE(INDEX(GroupVertices[Group],MATCH(Edges11[[#This Row],[Vertex 2]],GroupVertices[Vertex],0)),1,1,"")</f>
        <v>1</v>
      </c>
    </row>
    <row r="6" spans="1:57" ht="15">
      <c r="A6" s="83" t="s">
        <v>214</v>
      </c>
      <c r="B6" s="83" t="s">
        <v>214</v>
      </c>
      <c r="C6" s="53"/>
      <c r="D6" s="54"/>
      <c r="E6" s="66"/>
      <c r="F6" s="55"/>
      <c r="G6" s="53"/>
      <c r="H6" s="57"/>
      <c r="I6" s="56"/>
      <c r="J6" s="56"/>
      <c r="K6" s="35" t="s">
        <v>65</v>
      </c>
      <c r="L6" s="82">
        <v>6</v>
      </c>
      <c r="M6" s="82"/>
      <c r="N6" s="63"/>
      <c r="O6" s="85" t="s">
        <v>176</v>
      </c>
      <c r="P6" s="87">
        <v>44076.704375</v>
      </c>
      <c r="Q6" s="85" t="s">
        <v>217</v>
      </c>
      <c r="R6" s="85" t="s">
        <v>222</v>
      </c>
      <c r="S6" s="85" t="s">
        <v>224</v>
      </c>
      <c r="T6" s="85" t="s">
        <v>228</v>
      </c>
      <c r="U6" s="85"/>
      <c r="V6" s="88" t="str">
        <f>HYPERLINK("http://pbs.twimg.com/profile_images/919346511/0017_KP_normal.jpg")</f>
        <v>http://pbs.twimg.com/profile_images/919346511/0017_KP_normal.jpg</v>
      </c>
      <c r="W6" s="87">
        <v>44076.704375</v>
      </c>
      <c r="X6" s="91">
        <v>44076</v>
      </c>
      <c r="Y6" s="93" t="s">
        <v>234</v>
      </c>
      <c r="Z6" s="88" t="str">
        <f>HYPERLINK("https://twitter.com/#!/queenofmetrics/status/1301201798879940609")</f>
        <v>https://twitter.com/#!/queenofmetrics/status/1301201798879940609</v>
      </c>
      <c r="AA6" s="85"/>
      <c r="AB6" s="85"/>
      <c r="AC6" s="93" t="s">
        <v>241</v>
      </c>
      <c r="AD6" s="85"/>
      <c r="AE6" s="85" t="b">
        <v>0</v>
      </c>
      <c r="AF6" s="85">
        <v>0</v>
      </c>
      <c r="AG6" s="93" t="s">
        <v>246</v>
      </c>
      <c r="AH6" s="85" t="b">
        <v>0</v>
      </c>
      <c r="AI6" s="85" t="s">
        <v>247</v>
      </c>
      <c r="AJ6" s="85"/>
      <c r="AK6" s="93" t="s">
        <v>246</v>
      </c>
      <c r="AL6" s="85" t="b">
        <v>0</v>
      </c>
      <c r="AM6" s="85">
        <v>0</v>
      </c>
      <c r="AN6" s="93" t="s">
        <v>246</v>
      </c>
      <c r="AO6" s="85" t="s">
        <v>249</v>
      </c>
      <c r="AP6" s="85" t="b">
        <v>0</v>
      </c>
      <c r="AQ6" s="93" t="s">
        <v>241</v>
      </c>
      <c r="AR6" s="85" t="s">
        <v>176</v>
      </c>
      <c r="AS6" s="85">
        <v>0</v>
      </c>
      <c r="AT6" s="85">
        <v>0</v>
      </c>
      <c r="AU6" s="85"/>
      <c r="AV6" s="85"/>
      <c r="AW6" s="85"/>
      <c r="AX6" s="85"/>
      <c r="AY6" s="85"/>
      <c r="AZ6" s="85"/>
      <c r="BA6" s="85"/>
      <c r="BB6" s="85"/>
      <c r="BC6">
        <v>7</v>
      </c>
      <c r="BD6" s="84" t="str">
        <f>REPLACE(INDEX(GroupVertices[Group],MATCH(Edges11[[#This Row],[Vertex 1]],GroupVertices[Vertex],0)),1,1,"")</f>
        <v>1</v>
      </c>
      <c r="BE6" s="84" t="str">
        <f>REPLACE(INDEX(GroupVertices[Group],MATCH(Edges11[[#This Row],[Vertex 2]],GroupVertices[Vertex],0)),1,1,"")</f>
        <v>1</v>
      </c>
    </row>
    <row r="7" spans="1:57" ht="15">
      <c r="A7" s="83" t="s">
        <v>214</v>
      </c>
      <c r="B7" s="83" t="s">
        <v>214</v>
      </c>
      <c r="C7" s="53"/>
      <c r="D7" s="54"/>
      <c r="E7" s="66"/>
      <c r="F7" s="55"/>
      <c r="G7" s="53"/>
      <c r="H7" s="57"/>
      <c r="I7" s="56"/>
      <c r="J7" s="56"/>
      <c r="K7" s="35" t="s">
        <v>65</v>
      </c>
      <c r="L7" s="82">
        <v>7</v>
      </c>
      <c r="M7" s="82"/>
      <c r="N7" s="63"/>
      <c r="O7" s="85" t="s">
        <v>176</v>
      </c>
      <c r="P7" s="87">
        <v>44076.712696759256</v>
      </c>
      <c r="Q7" s="85" t="s">
        <v>218</v>
      </c>
      <c r="R7" s="88" t="str">
        <f>HYPERLINK("http://painepublishing.com/measurementadvisor/8-easy-steps-to-make-sure-your-data-is-accurate/")</f>
        <v>http://painepublishing.com/measurementadvisor/8-easy-steps-to-make-sure-your-data-is-accurate/</v>
      </c>
      <c r="S7" s="85" t="s">
        <v>223</v>
      </c>
      <c r="T7" s="85" t="s">
        <v>229</v>
      </c>
      <c r="U7" s="88" t="str">
        <f>HYPERLINK("https://pbs.twimg.com/media/Eg7O4ZiXcAAUXCq.jpg")</f>
        <v>https://pbs.twimg.com/media/Eg7O4ZiXcAAUXCq.jpg</v>
      </c>
      <c r="V7" s="88" t="str">
        <f>HYPERLINK("https://pbs.twimg.com/media/Eg7O4ZiXcAAUXCq.jpg")</f>
        <v>https://pbs.twimg.com/media/Eg7O4ZiXcAAUXCq.jpg</v>
      </c>
      <c r="W7" s="87">
        <v>44076.712696759256</v>
      </c>
      <c r="X7" s="91">
        <v>44076</v>
      </c>
      <c r="Y7" s="93" t="s">
        <v>235</v>
      </c>
      <c r="Z7" s="88" t="str">
        <f>HYPERLINK("https://twitter.com/#!/queenofmetrics/status/1301204812801994752")</f>
        <v>https://twitter.com/#!/queenofmetrics/status/1301204812801994752</v>
      </c>
      <c r="AA7" s="85"/>
      <c r="AB7" s="85"/>
      <c r="AC7" s="93" t="s">
        <v>242</v>
      </c>
      <c r="AD7" s="85"/>
      <c r="AE7" s="85" t="b">
        <v>0</v>
      </c>
      <c r="AF7" s="85">
        <v>0</v>
      </c>
      <c r="AG7" s="93" t="s">
        <v>246</v>
      </c>
      <c r="AH7" s="85" t="b">
        <v>0</v>
      </c>
      <c r="AI7" s="85" t="s">
        <v>247</v>
      </c>
      <c r="AJ7" s="85"/>
      <c r="AK7" s="93" t="s">
        <v>246</v>
      </c>
      <c r="AL7" s="85" t="b">
        <v>0</v>
      </c>
      <c r="AM7" s="85">
        <v>0</v>
      </c>
      <c r="AN7" s="93" t="s">
        <v>246</v>
      </c>
      <c r="AO7" s="85" t="s">
        <v>249</v>
      </c>
      <c r="AP7" s="85" t="b">
        <v>0</v>
      </c>
      <c r="AQ7" s="93" t="s">
        <v>242</v>
      </c>
      <c r="AR7" s="85" t="s">
        <v>176</v>
      </c>
      <c r="AS7" s="85">
        <v>0</v>
      </c>
      <c r="AT7" s="85">
        <v>0</v>
      </c>
      <c r="AU7" s="85"/>
      <c r="AV7" s="85"/>
      <c r="AW7" s="85"/>
      <c r="AX7" s="85"/>
      <c r="AY7" s="85"/>
      <c r="AZ7" s="85"/>
      <c r="BA7" s="85"/>
      <c r="BB7" s="85"/>
      <c r="BC7">
        <v>7</v>
      </c>
      <c r="BD7" s="84" t="str">
        <f>REPLACE(INDEX(GroupVertices[Group],MATCH(Edges11[[#This Row],[Vertex 1]],GroupVertices[Vertex],0)),1,1,"")</f>
        <v>1</v>
      </c>
      <c r="BE7" s="84" t="str">
        <f>REPLACE(INDEX(GroupVertices[Group],MATCH(Edges11[[#This Row],[Vertex 2]],GroupVertices[Vertex],0)),1,1,"")</f>
        <v>1</v>
      </c>
    </row>
    <row r="8" spans="1:57" ht="15">
      <c r="A8" s="83" t="s">
        <v>214</v>
      </c>
      <c r="B8" s="83" t="s">
        <v>214</v>
      </c>
      <c r="C8" s="53"/>
      <c r="D8" s="54"/>
      <c r="E8" s="66"/>
      <c r="F8" s="55"/>
      <c r="G8" s="53"/>
      <c r="H8" s="57"/>
      <c r="I8" s="56"/>
      <c r="J8" s="56"/>
      <c r="K8" s="35" t="s">
        <v>65</v>
      </c>
      <c r="L8" s="82">
        <v>8</v>
      </c>
      <c r="M8" s="82"/>
      <c r="N8" s="63"/>
      <c r="O8" s="85" t="s">
        <v>176</v>
      </c>
      <c r="P8" s="87">
        <v>44077.663506944446</v>
      </c>
      <c r="Q8" s="85" t="s">
        <v>219</v>
      </c>
      <c r="R8" s="88" t="str">
        <f>HYPERLINK("https://www.prnewswire.com/news-releases/cision-launches-the-2020-state-of-the-election-a-new-series-analyzing-media-coverage-of-the-us-presidential-election-301123147.html")</f>
        <v>https://www.prnewswire.com/news-releases/cision-launches-the-2020-state-of-the-election-a-new-series-analyzing-media-coverage-of-the-us-presidential-election-301123147.html</v>
      </c>
      <c r="S8" s="85" t="s">
        <v>225</v>
      </c>
      <c r="T8" s="85" t="s">
        <v>227</v>
      </c>
      <c r="U8" s="85"/>
      <c r="V8" s="88" t="str">
        <f>HYPERLINK("http://pbs.twimg.com/profile_images/919346511/0017_KP_normal.jpg")</f>
        <v>http://pbs.twimg.com/profile_images/919346511/0017_KP_normal.jpg</v>
      </c>
      <c r="W8" s="87">
        <v>44077.663506944446</v>
      </c>
      <c r="X8" s="91">
        <v>44077</v>
      </c>
      <c r="Y8" s="93" t="s">
        <v>236</v>
      </c>
      <c r="Z8" s="88" t="str">
        <f>HYPERLINK("https://twitter.com/#!/queenofmetrics/status/1301549375894814724")</f>
        <v>https://twitter.com/#!/queenofmetrics/status/1301549375894814724</v>
      </c>
      <c r="AA8" s="85"/>
      <c r="AB8" s="85"/>
      <c r="AC8" s="93" t="s">
        <v>243</v>
      </c>
      <c r="AD8" s="85"/>
      <c r="AE8" s="85" t="b">
        <v>0</v>
      </c>
      <c r="AF8" s="85">
        <v>2</v>
      </c>
      <c r="AG8" s="93" t="s">
        <v>246</v>
      </c>
      <c r="AH8" s="85" t="b">
        <v>0</v>
      </c>
      <c r="AI8" s="85" t="s">
        <v>247</v>
      </c>
      <c r="AJ8" s="85"/>
      <c r="AK8" s="93" t="s">
        <v>246</v>
      </c>
      <c r="AL8" s="85" t="b">
        <v>0</v>
      </c>
      <c r="AM8" s="85">
        <v>0</v>
      </c>
      <c r="AN8" s="93" t="s">
        <v>246</v>
      </c>
      <c r="AO8" s="85" t="s">
        <v>249</v>
      </c>
      <c r="AP8" s="85" t="b">
        <v>0</v>
      </c>
      <c r="AQ8" s="93" t="s">
        <v>243</v>
      </c>
      <c r="AR8" s="85" t="s">
        <v>176</v>
      </c>
      <c r="AS8" s="85">
        <v>0</v>
      </c>
      <c r="AT8" s="85">
        <v>0</v>
      </c>
      <c r="AU8" s="85"/>
      <c r="AV8" s="85"/>
      <c r="AW8" s="85"/>
      <c r="AX8" s="85"/>
      <c r="AY8" s="85"/>
      <c r="AZ8" s="85"/>
      <c r="BA8" s="85"/>
      <c r="BB8" s="85"/>
      <c r="BC8">
        <v>7</v>
      </c>
      <c r="BD8" s="84" t="str">
        <f>REPLACE(INDEX(GroupVertices[Group],MATCH(Edges11[[#This Row],[Vertex 1]],GroupVertices[Vertex],0)),1,1,"")</f>
        <v>1</v>
      </c>
      <c r="BE8" s="84" t="str">
        <f>REPLACE(INDEX(GroupVertices[Group],MATCH(Edges11[[#This Row],[Vertex 2]],GroupVertices[Vertex],0)),1,1,"")</f>
        <v>1</v>
      </c>
    </row>
    <row r="9" spans="1:57" ht="15">
      <c r="A9" s="83" t="s">
        <v>214</v>
      </c>
      <c r="B9" s="83" t="s">
        <v>214</v>
      </c>
      <c r="C9" s="53"/>
      <c r="D9" s="54"/>
      <c r="E9" s="66"/>
      <c r="F9" s="55"/>
      <c r="G9" s="53"/>
      <c r="H9" s="57"/>
      <c r="I9" s="56"/>
      <c r="J9" s="56"/>
      <c r="K9" s="35" t="s">
        <v>65</v>
      </c>
      <c r="L9" s="82">
        <v>9</v>
      </c>
      <c r="M9" s="82"/>
      <c r="N9" s="63"/>
      <c r="O9" s="85" t="s">
        <v>176</v>
      </c>
      <c r="P9" s="87">
        <v>44077.67365740741</v>
      </c>
      <c r="Q9" s="85" t="s">
        <v>220</v>
      </c>
      <c r="R9" s="88" t="str">
        <f>HYPERLINK("http://painepublishing.com/measurementadvisor/re-imagining-the-skill-set-of-a-professional-communicator/")</f>
        <v>http://painepublishing.com/measurementadvisor/re-imagining-the-skill-set-of-a-professional-communicator/</v>
      </c>
      <c r="S9" s="85" t="s">
        <v>223</v>
      </c>
      <c r="T9" s="85" t="s">
        <v>230</v>
      </c>
      <c r="U9" s="88" t="str">
        <f>HYPERLINK("https://pbs.twimg.com/media/EhALmxTXYAIYSk7.jpg")</f>
        <v>https://pbs.twimg.com/media/EhALmxTXYAIYSk7.jpg</v>
      </c>
      <c r="V9" s="88" t="str">
        <f>HYPERLINK("https://pbs.twimg.com/media/EhALmxTXYAIYSk7.jpg")</f>
        <v>https://pbs.twimg.com/media/EhALmxTXYAIYSk7.jpg</v>
      </c>
      <c r="W9" s="87">
        <v>44077.67365740741</v>
      </c>
      <c r="X9" s="91">
        <v>44077</v>
      </c>
      <c r="Y9" s="93" t="s">
        <v>237</v>
      </c>
      <c r="Z9" s="88" t="str">
        <f>HYPERLINK("https://twitter.com/#!/queenofmetrics/status/1301553054492299269")</f>
        <v>https://twitter.com/#!/queenofmetrics/status/1301553054492299269</v>
      </c>
      <c r="AA9" s="85"/>
      <c r="AB9" s="85"/>
      <c r="AC9" s="93" t="s">
        <v>244</v>
      </c>
      <c r="AD9" s="85"/>
      <c r="AE9" s="85" t="b">
        <v>0</v>
      </c>
      <c r="AF9" s="85">
        <v>0</v>
      </c>
      <c r="AG9" s="93" t="s">
        <v>246</v>
      </c>
      <c r="AH9" s="85" t="b">
        <v>0</v>
      </c>
      <c r="AI9" s="85" t="s">
        <v>247</v>
      </c>
      <c r="AJ9" s="85"/>
      <c r="AK9" s="93" t="s">
        <v>246</v>
      </c>
      <c r="AL9" s="85" t="b">
        <v>0</v>
      </c>
      <c r="AM9" s="85">
        <v>0</v>
      </c>
      <c r="AN9" s="93" t="s">
        <v>246</v>
      </c>
      <c r="AO9" s="85" t="s">
        <v>249</v>
      </c>
      <c r="AP9" s="85" t="b">
        <v>0</v>
      </c>
      <c r="AQ9" s="93" t="s">
        <v>244</v>
      </c>
      <c r="AR9" s="85" t="s">
        <v>176</v>
      </c>
      <c r="AS9" s="85">
        <v>0</v>
      </c>
      <c r="AT9" s="85">
        <v>0</v>
      </c>
      <c r="AU9" s="85"/>
      <c r="AV9" s="85"/>
      <c r="AW9" s="85"/>
      <c r="AX9" s="85"/>
      <c r="AY9" s="85"/>
      <c r="AZ9" s="85"/>
      <c r="BA9" s="85"/>
      <c r="BB9" s="85"/>
      <c r="BC9">
        <v>7</v>
      </c>
      <c r="BD9" s="84" t="str">
        <f>REPLACE(INDEX(GroupVertices[Group],MATCH(Edges11[[#This Row],[Vertex 1]],GroupVertices[Vertex],0)),1,1,"")</f>
        <v>1</v>
      </c>
      <c r="BE9"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280</v>
      </c>
      <c r="K7" s="13" t="s">
        <v>281</v>
      </c>
    </row>
    <row r="8" spans="1:11" ht="409.5">
      <c r="A8"/>
      <c r="B8">
        <v>2</v>
      </c>
      <c r="C8">
        <v>2</v>
      </c>
      <c r="D8" t="s">
        <v>61</v>
      </c>
      <c r="E8" t="s">
        <v>61</v>
      </c>
      <c r="H8" t="s">
        <v>73</v>
      </c>
      <c r="J8" t="s">
        <v>282</v>
      </c>
      <c r="K8" s="13" t="s">
        <v>283</v>
      </c>
    </row>
    <row r="9" spans="1:11" ht="409.5">
      <c r="A9"/>
      <c r="B9">
        <v>3</v>
      </c>
      <c r="C9">
        <v>4</v>
      </c>
      <c r="D9" t="s">
        <v>62</v>
      </c>
      <c r="E9" t="s">
        <v>62</v>
      </c>
      <c r="H9" t="s">
        <v>74</v>
      </c>
      <c r="J9" t="s">
        <v>284</v>
      </c>
      <c r="K9" s="13" t="s">
        <v>285</v>
      </c>
    </row>
    <row r="10" spans="1:11" ht="409.5">
      <c r="A10"/>
      <c r="B10">
        <v>4</v>
      </c>
      <c r="D10" t="s">
        <v>63</v>
      </c>
      <c r="E10" t="s">
        <v>63</v>
      </c>
      <c r="H10" t="s">
        <v>75</v>
      </c>
      <c r="J10" t="s">
        <v>286</v>
      </c>
      <c r="K10" s="13" t="s">
        <v>287</v>
      </c>
    </row>
    <row r="11" spans="1:11" ht="15">
      <c r="A11"/>
      <c r="B11">
        <v>5</v>
      </c>
      <c r="D11" t="s">
        <v>46</v>
      </c>
      <c r="E11">
        <v>1</v>
      </c>
      <c r="H11" t="s">
        <v>76</v>
      </c>
      <c r="J11" t="s">
        <v>288</v>
      </c>
      <c r="K11" t="s">
        <v>289</v>
      </c>
    </row>
    <row r="12" spans="1:11" ht="15">
      <c r="A12"/>
      <c r="B12"/>
      <c r="D12" t="s">
        <v>64</v>
      </c>
      <c r="E12">
        <v>2</v>
      </c>
      <c r="H12">
        <v>0</v>
      </c>
      <c r="J12" t="s">
        <v>290</v>
      </c>
      <c r="K12" t="s">
        <v>291</v>
      </c>
    </row>
    <row r="13" spans="1:11" ht="15">
      <c r="A13"/>
      <c r="B13"/>
      <c r="D13">
        <v>1</v>
      </c>
      <c r="E13">
        <v>3</v>
      </c>
      <c r="H13">
        <v>1</v>
      </c>
      <c r="J13" t="s">
        <v>292</v>
      </c>
      <c r="K13" t="s">
        <v>293</v>
      </c>
    </row>
    <row r="14" spans="4:11" ht="15">
      <c r="D14">
        <v>2</v>
      </c>
      <c r="E14">
        <v>4</v>
      </c>
      <c r="H14">
        <v>2</v>
      </c>
      <c r="J14" t="s">
        <v>294</v>
      </c>
      <c r="K14" t="s">
        <v>295</v>
      </c>
    </row>
    <row r="15" spans="4:11" ht="15">
      <c r="D15">
        <v>3</v>
      </c>
      <c r="E15">
        <v>5</v>
      </c>
      <c r="H15">
        <v>3</v>
      </c>
      <c r="J15" t="s">
        <v>296</v>
      </c>
      <c r="K15" t="s">
        <v>297</v>
      </c>
    </row>
    <row r="16" spans="4:11" ht="15">
      <c r="D16">
        <v>4</v>
      </c>
      <c r="E16">
        <v>6</v>
      </c>
      <c r="H16">
        <v>4</v>
      </c>
      <c r="J16" t="s">
        <v>298</v>
      </c>
      <c r="K16" t="s">
        <v>299</v>
      </c>
    </row>
    <row r="17" spans="4:11" ht="15">
      <c r="D17">
        <v>5</v>
      </c>
      <c r="E17">
        <v>7</v>
      </c>
      <c r="H17">
        <v>5</v>
      </c>
      <c r="J17" t="s">
        <v>300</v>
      </c>
      <c r="K17" t="s">
        <v>301</v>
      </c>
    </row>
    <row r="18" spans="4:11" ht="15">
      <c r="D18">
        <v>6</v>
      </c>
      <c r="E18">
        <v>8</v>
      </c>
      <c r="H18">
        <v>6</v>
      </c>
      <c r="J18" t="s">
        <v>302</v>
      </c>
      <c r="K18" t="s">
        <v>303</v>
      </c>
    </row>
    <row r="19" spans="4:11" ht="15">
      <c r="D19">
        <v>7</v>
      </c>
      <c r="E19">
        <v>9</v>
      </c>
      <c r="H19">
        <v>7</v>
      </c>
      <c r="J19" t="s">
        <v>304</v>
      </c>
      <c r="K19" t="s">
        <v>305</v>
      </c>
    </row>
    <row r="20" spans="4:11" ht="15">
      <c r="D20">
        <v>8</v>
      </c>
      <c r="H20">
        <v>8</v>
      </c>
      <c r="J20" t="s">
        <v>306</v>
      </c>
      <c r="K20" t="s">
        <v>307</v>
      </c>
    </row>
    <row r="21" spans="4:11" ht="409.5">
      <c r="D21">
        <v>9</v>
      </c>
      <c r="H21">
        <v>9</v>
      </c>
      <c r="J21" t="s">
        <v>308</v>
      </c>
      <c r="K21" s="13" t="s">
        <v>309</v>
      </c>
    </row>
    <row r="22" spans="4:11" ht="409.5">
      <c r="D22">
        <v>10</v>
      </c>
      <c r="J22" t="s">
        <v>310</v>
      </c>
      <c r="K22" s="13" t="s">
        <v>311</v>
      </c>
    </row>
    <row r="23" spans="4:11" ht="409.5">
      <c r="D23">
        <v>11</v>
      </c>
      <c r="J23" t="s">
        <v>312</v>
      </c>
      <c r="K23" s="13" t="s">
        <v>331</v>
      </c>
    </row>
    <row r="24" spans="10:11" ht="409.5">
      <c r="J24" t="s">
        <v>313</v>
      </c>
      <c r="K24" s="13" t="s">
        <v>330</v>
      </c>
    </row>
    <row r="25" spans="10:11" ht="15">
      <c r="J25" t="s">
        <v>314</v>
      </c>
      <c r="K25" t="b">
        <v>0</v>
      </c>
    </row>
    <row r="26" spans="10:11" ht="15">
      <c r="J26" t="s">
        <v>328</v>
      </c>
      <c r="K26" t="s">
        <v>329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7" t="s">
        <v>325</v>
      </c>
      <c r="B25" t="s">
        <v>324</v>
      </c>
    </row>
    <row r="26" spans="1:2" ht="15">
      <c r="A26" s="98">
        <v>44036.789930555555</v>
      </c>
      <c r="B26" s="3">
        <v>1</v>
      </c>
    </row>
    <row r="27" spans="1:2" ht="15">
      <c r="A27" s="98">
        <v>44075.62079861111</v>
      </c>
      <c r="B27" s="3">
        <v>1</v>
      </c>
    </row>
    <row r="28" spans="1:2" ht="15">
      <c r="A28" s="98">
        <v>44075.85766203704</v>
      </c>
      <c r="B28" s="3">
        <v>1</v>
      </c>
    </row>
    <row r="29" spans="1:2" ht="15">
      <c r="A29" s="98">
        <v>44076.704375</v>
      </c>
      <c r="B29" s="3">
        <v>1</v>
      </c>
    </row>
    <row r="30" spans="1:2" ht="15">
      <c r="A30" s="98">
        <v>44076.712696759256</v>
      </c>
      <c r="B30" s="3">
        <v>1</v>
      </c>
    </row>
    <row r="31" spans="1:2" ht="15">
      <c r="A31" s="98">
        <v>44077.663506944446</v>
      </c>
      <c r="B31" s="3">
        <v>1</v>
      </c>
    </row>
    <row r="32" spans="1:2" ht="15">
      <c r="A32" s="98">
        <v>44077.67365740741</v>
      </c>
      <c r="B32" s="3">
        <v>1</v>
      </c>
    </row>
    <row r="33" spans="1:2" ht="15">
      <c r="A33" s="98" t="s">
        <v>326</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2020-09-17T20:39:58Z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