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<sst xmlns="http://schemas.openxmlformats.org/spreadsheetml/2006/main" count="6643" uniqueCount="1864">
  <si>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</si>
  <si>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</si>
  <si>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</si>
  <si>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</si>
  <si>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</si>
  <si>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</si>
  <si>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</si>
  <si>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</si>
  <si>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</si>
  <si>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</si>
  <si>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</si>
  <si>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</si>
  <si>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</si>
  <si>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</si>
  <si>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</si>
  <si>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</si>
  <si>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</si>
  <si>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</si>
  <si>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</si>
  <si>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</si>
  <si>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</si>
  <si>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</si>
  <si>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</si>
  <si>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</si>
  <si>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</si>
  <si>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</si>
  <si>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</si>
  <si>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</si>
  <si>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</si>
  <si>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</si>
  <si>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</si>
  <si>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</si>
  <si>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</si>
  <si>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</si>
  <si>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</si>
  <si>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</si>
  <si>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</si>
  <si>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</si>
  <si>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</si>
  <si>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</si>
  <si>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</si>
  <si>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</si>
  <si>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</si>
  <si>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</si>
  <si>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</si>
  <si>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</si>
  <si>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</si>
  <si>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</si>
  <si>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</si>
  <si>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</si>
  <si>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</si>
  <si>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</si>
  <si>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</si>
  <si>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</si>
  <si>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</si>
  <si>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</si>
  <si>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</si>
  <si>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</si>
  <si>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</si>
  <si>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</si>
  <si>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</si>
  <si>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</si>
  <si>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</si>
  <si>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</si>
  <si>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</si>
  <si>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</si>
  <si>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</si>
  <si>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</si>
  <si>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</si>
  <si>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</si>
  <si>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</si>
  <si>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</si>
  <si>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</si>
  <si>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</si>
  <si>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</si>
  <si>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</si>
  <si>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</si>
  <si>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</si>
  <si>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</si>
  <si>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</si>
  <si>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</si>
  <si>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</si>
  <si>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</si>
  <si>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</si>
  <si>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</si>
  <si>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</si>
  <si>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</si>
  <si>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</si>
  <si>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</si>
  <si>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</si>
  <si>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</si>
  <si>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</si>
  <si>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</si>
  <si>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</si>
  <si>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</si>
  <si>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</si>
  <si>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</si>
  <si>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</si>
  <si>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</si>
  <si>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</si>
  <si>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</si>
  <si>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</si>
  <si>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</si>
  <si>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</si>
  <si>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</si>
  <si>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</si>
  <si>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</si>
  <si>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</si>
  <si>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</si>
  <si>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</si>
  <si>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</si>
  <si>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</si>
  <si>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</si>
  <si>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</si>
  <si>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</si>
  <si>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</si>
  <si>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</si>
  <si>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</si>
  <si>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</si>
  <si>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</si>
  <si>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</si>
  <si>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</si>
  <si>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</si>
  <si>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</si>
  <si>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</si>
  <si>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</si>
  <si>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</si>
  <si>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</si>
  <si>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</si>
  <si>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</si>
  <si>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</si>
  <si>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</si>
  <si>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</si>
  <si>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</si>
  <si>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</si>
  <si>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</si>
  <si>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</si>
  <si>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</si>
  <si>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</si>
  <si>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</si>
  <si>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</si>
  <si>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</si>
  <si>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</si>
  <si>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</si>
  <si>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</si>
  <si>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</si>
  <si>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</si>
  <si>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</si>
  <si>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</si>
  <si>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</si>
  <si>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</si>
  <si>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</si>
  <si>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</si>
  <si>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</si>
  <si>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</si>
  <si>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</si>
  <si>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</si>
  <si>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</si>
  <si>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</si>
  <si>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</si>
  <si>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</si>
  <si>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</si>
  <si>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</si>
  <si>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</si>
  <si>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</si>
  <si>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</si>
  <si>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</si>
  <si>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</si>
  <si>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</si>
  <si>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</si>
  <si>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</si>
  <si>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</si>
  <si>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</si>
  <si>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</si>
  <si>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</si>
  <si>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</si>
  <si>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</si>
  <si>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</si>
  <si>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</si>
  <si>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</si>
  <si>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</si>
  <si>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</si>
  <si>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</si>
  <si>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</si>
  <si>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</si>
  <si>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</si>
  <si>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</si>
  <si>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</si>
  <si>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</si>
  <si>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</si>
  <si>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</si>
  <si>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</si>
  <si>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</si>
  <si>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</si>
  <si>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</si>
  <si>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</si>
  <si>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</si>
  <si>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</si>
  <si>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</si>
  <si>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</si>
  <si>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</si>
  <si>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</si>
  <si>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</si>
  <si>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</si>
  <si>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</si>
  <si>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</si>
  <si>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</si>
  <si>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</si>
  <si>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</si>
  <si>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</si>
  <si>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</si>
  <si>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</si>
  <si>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</si>
  <si>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</si>
  <si>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</si>
  <si>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</si>
  <si>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</si>
  <si>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</si>
  <si>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</si>
  <si>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</si>
  <si>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</si>
  <si>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</si>
  <si>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</si>
  <si>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</si>
  <si>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</si>
  <si>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</si>
  <si>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</si>
  <si>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</si>
  <si>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</si>
  <si>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</si>
  <si>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</si>
  <si>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</si>
  <si>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</si>
  <si>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</si>
  <si>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chriscoxlibrar1</t>
  </si>
  <si>
    <t>uablhl</t>
  </si>
  <si>
    <t>darrentheviking</t>
  </si>
  <si>
    <t>tweetyourbooks</t>
  </si>
  <si>
    <t>ktkgerber</t>
  </si>
  <si>
    <t>oclc_anz</t>
  </si>
  <si>
    <t>lillianpak</t>
  </si>
  <si>
    <t>geneabargains</t>
  </si>
  <si>
    <t>dmzhukova</t>
  </si>
  <si>
    <t>tac_niso</t>
  </si>
  <si>
    <t>mrgunn</t>
  </si>
  <si>
    <t>adaobuezie</t>
  </si>
  <si>
    <t>elviracaneda</t>
  </si>
  <si>
    <t>festinaatje</t>
  </si>
  <si>
    <t>bsu_ulis</t>
  </si>
  <si>
    <t>marionachavarri</t>
  </si>
  <si>
    <t>waleedalbadi</t>
  </si>
  <si>
    <t>corneliavonhof</t>
  </si>
  <si>
    <t>mkutubirajabu</t>
  </si>
  <si>
    <t>drachalamunigal</t>
  </si>
  <si>
    <t>lbandini</t>
  </si>
  <si>
    <t>i_y_s</t>
  </si>
  <si>
    <t>z_gharbi</t>
  </si>
  <si>
    <t>joreyes6</t>
  </si>
  <si>
    <t>mmtlibrary</t>
  </si>
  <si>
    <t>abundantgen</t>
  </si>
  <si>
    <t>flsgs</t>
  </si>
  <si>
    <t>zimla_news</t>
  </si>
  <si>
    <t>nsla</t>
  </si>
  <si>
    <t>jeanmarylugo</t>
  </si>
  <si>
    <t>lahatte</t>
  </si>
  <si>
    <t>preprint_</t>
  </si>
  <si>
    <t>bibliosophus</t>
  </si>
  <si>
    <t>rbeaudryccle</t>
  </si>
  <si>
    <t>alianational</t>
  </si>
  <si>
    <t>caulalert</t>
  </si>
  <si>
    <t>rennygranda</t>
  </si>
  <si>
    <t>donnalgl</t>
  </si>
  <si>
    <t>bibliotekapg</t>
  </si>
  <si>
    <t>josfleuren</t>
  </si>
  <si>
    <t>bridgeofdata</t>
  </si>
  <si>
    <t>ifla_avms</t>
  </si>
  <si>
    <t>mmarquinezz20</t>
  </si>
  <si>
    <t>gpsalmeron</t>
  </si>
  <si>
    <t>davidk007</t>
  </si>
  <si>
    <t>cardiff_hub</t>
  </si>
  <si>
    <t>givethanksfirst</t>
  </si>
  <si>
    <t>truventis</t>
  </si>
  <si>
    <t>theriault__john</t>
  </si>
  <si>
    <t>liasa_maig</t>
  </si>
  <si>
    <t>ocls</t>
  </si>
  <si>
    <t>stclairlibrary</t>
  </si>
  <si>
    <t>nancymurden</t>
  </si>
  <si>
    <t>ifla</t>
  </si>
  <si>
    <t>katrinakukaine</t>
  </si>
  <si>
    <t>andrewhollismoo</t>
  </si>
  <si>
    <t>aina4over4</t>
  </si>
  <si>
    <t>writeintoprint</t>
  </si>
  <si>
    <t>libraryjournal</t>
  </si>
  <si>
    <t>thuglibrarian</t>
  </si>
  <si>
    <t>janecowell8</t>
  </si>
  <si>
    <t>ifla_pls</t>
  </si>
  <si>
    <t>books2delight</t>
  </si>
  <si>
    <t>emilygaffney509</t>
  </si>
  <si>
    <t>booktweepz</t>
  </si>
  <si>
    <t>lizmcgettigan</t>
  </si>
  <si>
    <t>solusuk</t>
  </si>
  <si>
    <t>neilwishart</t>
  </si>
  <si>
    <t>booksizzle</t>
  </si>
  <si>
    <t>waldorfreaders</t>
  </si>
  <si>
    <t>ithakasr</t>
  </si>
  <si>
    <t>scholarlykitchn</t>
  </si>
  <si>
    <t>ryoungen</t>
  </si>
  <si>
    <t>borrowbox</t>
  </si>
  <si>
    <t>southcoasthlth</t>
  </si>
  <si>
    <t>shareable</t>
  </si>
  <si>
    <t>Retweet</t>
  </si>
  <si>
    <t>Replies to</t>
  </si>
  <si>
    <t>Mentions</t>
  </si>
  <si>
    <t>MentionsInRetweet</t>
  </si>
  <si>
    <t>"Reading literature can give us a place to turn right now -- and not just because it's comforting. It's because it helps us grapple with enormous ruptures in time." #Reading #Libraries #librarytwitter https://t.co/flDTvHvGdu</t>
  </si>
  <si>
    <t>Alabama academic #libraries &amp;amp; health sciences libraries deliver essential assistance during pandemic - https://t.co/LFfLZMZWGZ</t>
  </si>
  <si>
    <t>SOLUS can mobilise your library fast during the pandemic- Help you divert resources to e-library and deliver your app in weeks! download it and massively improve and increase #CustomerExperience, access and new borrowers #mobile #app #libraries #US #Australia #NewZealand https://t.co/zVtgI03aHu</t>
  </si>
  <si>
    <t>@WaldorfReaders is #GivingBack!
During this #pandemic Barbara Terry is #donating 10K #books to #teachers, #libraries, #families and #churches.
If you are in TX, visit https://t.co/TtXZSkYjjk to sign up to get your books! #CBSDFW #moms #dads #kids #read
https://t.co/AbxLOVJaSo</t>
  </si>
  <si>
    <t>@WaldorfReaders is #GivingBack!
During this #pandemic Barbara Terry is #donating 10K #books to #teachers, #libraries, #families and #churches.
If you are in TX, visit https://t.co/7eodUL6h4t to sign up to get your books! #CBSDFW #moms #dads #kids #read
https://t.co/UTLXnHsxua</t>
  </si>
  <si>
    <t>Documenting the COVID-19 Pandemic approaches from #archives and #libraries during the #covid19 #pandemic https://t.co/X2g3j1X49g via @IthakaSR</t>
  </si>
  <si>
    <t>We’re here to provide support as your library finds new ways to serve users and your broader community during the COVID-19 pandemic. #covid19 #libraries  https://t.co/VV50IL4J5G https://t.co/rjUo3zeRua</t>
  </si>
  <si>
    <t>It's #NationalLibraryWeek in the US. These inspiring stories illustrate the #PowerOfLibraries. 
If you look around, you'll see #libraries supporting their communities during this pandemic, serving #BeyondTheBooks. 
#ProudToWorkAtALibrary
https://t.co/r9gCA9galy</t>
  </si>
  <si>
    <t>Stuck at home during the COVID-19 pandemic AND you need to access a library? With a library card you can access genealogy records, research databases and more! https://t.co/C2OZUzFNlt #free #genealogy #libraries https://t.co/e26L1qA3DP</t>
  </si>
  <si>
    <t>Seamless Remote Access During a Global Pandemic: An Indispensable Necessity by @ryoungen in @scholarlykitchn
about the success American Chemical Society has seen deploying #seamlessaccess #RA21 in #libraries https://t.co/vslkd1jkiW</t>
  </si>
  <si>
    <t>#Libraries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</si>
  <si>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#TheMiracleofMorning: America's Inaugural #YouthPoetLaureate #AmandaGorman shares a message of #hope during the #COVID19 crisis. Amanda, thank you! #poetry #LosAngelesPL #literature #libraries #poetlaureate
https://t.co/gIEtjgHNTw https://t.co/qMEQNsDaoI</t>
  </si>
  <si>
    <t>#TheMiracleofMorning: America's new #MayaAngelou, Inaugural #YouthPoetLaureate, #AmandaGorman shares a message of #hope during the #COVID19 crisis. Amanda, thank you! #poetry #LosAngelesPL #literature #libraries #poetlaureate 
https://t.co/gIEtjgHNTw https://t.co/PvZz8J0NGi</t>
  </si>
  <si>
    <t>Stuck at home during the COVID-19 pandemic AND you need to access a library? With a library card you can access genealogy records, research databases and more! https://t.co/dwxjM96NBl #free #genealogy #libraries https://t.co/V4fxhiBF81</t>
  </si>
  <si>
    <t>Now! Nobody told you to stop reading did they? So if you're missing perusing the shelves, then why not try ebooks to keep you going during the #pandemic ? Have a gander @BorrowBox charts for some inspiration. #YourCentralLibraryHub #libraries #KeepReading https://t.co/6GpJJ2YyCN</t>
  </si>
  <si>
    <t>Oh - #great idea!!!_xD83D__xDE0A_#thankful Little Free #Libraries repurposed to provide essentials during coronavirus https://t.co/5hrT5OXDCz</t>
  </si>
  <si>
    <t>Truventis is pleased to work with @SouthcoastHlth
 on the latest episode of their #podcast. Find out how local #libraries are stepping up help to people in their #communities during the #caronavirus2020 #pandemic. https://t.co/U7ds3JfyZ3 https://t.co/Wv0aHj1r5I</t>
  </si>
  <si>
    <t>I'm pleased to work with @SouthcoastHlth on the latest episode of their #podcast. Find out how local #libraries on the South Coast are stepping up help to people in their #communities during the #caronavirus2020 #pandemic. https://t.co/Ientn4eIKK https://t.co/c77KK84vmF</t>
  </si>
  <si>
    <t>Ontario college libraries and CLO (College Libraries Ontario) have gone above and beyond to support students, faculty and staff during the COVID-19 pandemic, transitioning quickly into a fully online environment. Find out how:  https://t.co/pQe5R2LXaB #Ontario #college #libraries https://t.co/hvg5QJwoQG</t>
  </si>
  <si>
    <t>Kindness can't be quarantined: Little Free Libraries provide food, toilet paper during pandemic https://t.co/IcRVFfpfLZ  #libraries #librarylove</t>
  </si>
  <si>
    <t>@WaldorfReaders is #GivingBack!
During this #pandemic Barbara Terry is #donating 10K #books to #teachers, #libraries, #families and #churches.
If you are in TX, visit https://t.co/8HpFqW2ia7 to sign up to get your books! #CBSDFW #moms #dads #kids #read
https://t.co/e7d4YOwKiE</t>
  </si>
  <si>
    <t>@WaldorfReaders is #GivingBack!
During this #pandemic Barbara Terry is #donating 10K #books to #teachers, #libraries, #families and #churches.
If you are in TX, visit https://t.co/OACywKvm8k to sign up to get your books! #CBSDFW #moms #dads #kids #read
https://t.co/i0dWu2Hs3n</t>
  </si>
  <si>
    <t>Seattle Will Reopen 5 Library Bathrooms During Coronavirus Pandemic (via Seattle Times) https://t.co/dK90KllEor #libraries https://t.co/qw4riig4HG</t>
  </si>
  <si>
    <t>Repurposing #library skills in a crisis - Canada’s #libraries step up to help vulnerable people during pandemic https://t.co/gtOAkjcrQU via @shareable</t>
  </si>
  <si>
    <t>Missing #libraries during this #NationalLibraryWeek? Here are some of my favorites! #Quarantine #books #reading  https://t.co/t29F9RoSAu</t>
  </si>
  <si>
    <t>@WaldorfReaders is #GivingBack!
During this #pandemic Barbara Terry is #donating 10K #books to #teachers, #libraries, #families and #churches.
If you are in TX, visit https://t.co/53CSpET4v6 to sign up to get your books! #CBSDFW #moms #dads #kids #read
https://t.co/a8tCcHzjYF</t>
  </si>
  <si>
    <t>SOLUS can mobilise your library fast during the pandemic- Help you divert resources to e-library and deliver your app in weeks! download it and massively improve and increase #CustomerExperience, access and new borrowers #mobile #app #libraries #US #Australia #NewZealand https://t.co/QnS36lG7B5</t>
  </si>
  <si>
    <t>https://edition.cnn.com/2020/04/17/opinions/what-were-reading-during-pandemic-taylor/index.html</t>
  </si>
  <si>
    <t>https://www.alreporter.com/2020/04/16/academic-libraries-play-essential-role-during-coronavirus-pandemic/</t>
  </si>
  <si>
    <t>https://www.waldorfpublishing.com/ https://dfw.cbslocal.com/?p=904872</t>
  </si>
  <si>
    <t>https://sr.ithaka.org/blog/documenting-the-covid-19-pandemic/</t>
  </si>
  <si>
    <t>http://r.socialstudio.radian6.com/c910ba93-961a-4cb6-9bb3-e35731eb951f</t>
  </si>
  <si>
    <t>https://storycorps.org/National-Library-Week</t>
  </si>
  <si>
    <t>https://genealogybargains.com/get-free-online-library-access-for-genealogy-family-history-research/</t>
  </si>
  <si>
    <t>https://scholarlykitchen.sspnet.org/2020/04/21/guest-post-seamless-remote-access-during-a-global-pandemic-an-indispensable-necessity/</t>
  </si>
  <si>
    <t>https://www.cbsnews.com/video/youth-poet-laureate-amanda-gorman-offers-words-of-hope-amid-pandemic/</t>
  </si>
  <si>
    <t>http://www.msn.com/en-us/news/good-news/kindness-cant-be-quarantined-little-free-libraries-now-used-to-provide-essential-items-during-pandemic/ar-BB12UDuQ?ocid=st2</t>
  </si>
  <si>
    <t>https://soundcloud.com/user-79098433/bored-at-home-your-south-coast-library-may-have-the-answer</t>
  </si>
  <si>
    <t>https://www.ocls.ca/sites/default/files/uploads/documents/College%20Libraries%20Ontario_Supporting%20COVID_2020_04_20_final.pdf</t>
  </si>
  <si>
    <t>https://blogs.ifla.org/lpa/2020/04/21/adovc8-now-and-next-part-2-what-might-a-library-advocacy-agenda-for-the-post-pandemic-world-look-like/</t>
  </si>
  <si>
    <t>https://www.usatoday.com/story/news/nation/2020/04/20/coronavirus-little-free-libraries-offer-food-comfort-during-pandemic/5163728002/</t>
  </si>
  <si>
    <t>https://www.seattletimes.com/seattle-news/homeless/seattle-will-reopen-5-library-bathrooms-during-coronavirus-pandemic/</t>
  </si>
  <si>
    <t>https://www.shareable.net/canadas-libraries-step-up-to-help-vulnerable-people-during-pandemic/</t>
  </si>
  <si>
    <t>https://araeofbooks.wordpress.com/2020/04/24/when-in-doubt-go-to-the-library-if-there-isnt-a-global-pandemic-going-on/</t>
  </si>
  <si>
    <t>cnn.com</t>
  </si>
  <si>
    <t>alreporter.com</t>
  </si>
  <si>
    <t>waldorfpublishing.com cbslocal.com</t>
  </si>
  <si>
    <t>ithaka.org</t>
  </si>
  <si>
    <t>radian6.com</t>
  </si>
  <si>
    <t>storycorps.org</t>
  </si>
  <si>
    <t>genealogybargains.com</t>
  </si>
  <si>
    <t>sspnet.org</t>
  </si>
  <si>
    <t>cbsnews.com</t>
  </si>
  <si>
    <t>msn.com</t>
  </si>
  <si>
    <t>soundcloud.com</t>
  </si>
  <si>
    <t>ocls.ca</t>
  </si>
  <si>
    <t>ifla.org</t>
  </si>
  <si>
    <t>usatoday.com</t>
  </si>
  <si>
    <t>seattletimes.com</t>
  </si>
  <si>
    <t>shareable.net</t>
  </si>
  <si>
    <t>wordpress.com</t>
  </si>
  <si>
    <t>reading libraries librarytwitter</t>
  </si>
  <si>
    <t>libraries</t>
  </si>
  <si>
    <t>givingback pandemic donating books teachers libraries</t>
  </si>
  <si>
    <t>givingback pandemic donating books teachers libraries families churches cbsdfw moms dads kids read</t>
  </si>
  <si>
    <t>archives libraries covid19 pandemic</t>
  </si>
  <si>
    <t>covid19 libraries</t>
  </si>
  <si>
    <t>nationallibraryweek poweroflibraries libraries beyondthebooks proudtoworkatalibrary</t>
  </si>
  <si>
    <t>free genealogy libraries</t>
  </si>
  <si>
    <t>seamlessaccess ra21 libraries</t>
  </si>
  <si>
    <t>libraries covid19</t>
  </si>
  <si>
    <t>themiracleofmorning youthpoetlaureate amandagorman hope covid19 poetry losangelespl literature libraries poetlaureate</t>
  </si>
  <si>
    <t>themiracleofmorning mayaangelou youthpoetlaureate amandagorman hope covid19 poetry losangelespl literature libraries poetlaureate</t>
  </si>
  <si>
    <t>pandemic yourcentrallibraryhub libraries keepreading</t>
  </si>
  <si>
    <t>great thankful libraries</t>
  </si>
  <si>
    <t>podcast libraries communities caronavirus2020 pandemic</t>
  </si>
  <si>
    <t>ontario college libraries</t>
  </si>
  <si>
    <t>libraries covid19 libraryadvocacy</t>
  </si>
  <si>
    <t>libraries librarylove</t>
  </si>
  <si>
    <t>library libraries</t>
  </si>
  <si>
    <t>libraries nationallibraryweek quarantine books reading</t>
  </si>
  <si>
    <t>customerexperience mobile app libraries us australia newzealand</t>
  </si>
  <si>
    <t>https://pbs.twimg.com/media/EWGAUO-UcAADiQz.jpg</t>
  </si>
  <si>
    <t>https://pbs.twimg.com/media/EWImNO6XgAUSkvs.jpg</t>
  </si>
  <si>
    <t>https://pbs.twimg.com/media/EWJLCMPXQAIDbZd.jpg</t>
  </si>
  <si>
    <t>https://pbs.twimg.com/media/EWJNLSlXsAkVjW1.jpg</t>
  </si>
  <si>
    <t>https://pbs.twimg.com/media/EWImW_AXsAI5_D1.jpg</t>
  </si>
  <si>
    <t>https://pbs.twimg.com/media/EWNEgZbXkAIfSui.jpg</t>
  </si>
  <si>
    <t>https://pbs.twimg.com/media/EWOHQS2XQAE2vAd.png</t>
  </si>
  <si>
    <t>https://pbs.twimg.com/media/EWOJixZWkAAqbc4.png</t>
  </si>
  <si>
    <t>https://pbs.twimg.com/media/EWOoGboWkAIc_Ac.png</t>
  </si>
  <si>
    <t>https://pbs.twimg.com/media/EWI6w1kXQAApGSf.jpg</t>
  </si>
  <si>
    <t>https://pbs.twimg.com/media/EWT0gdPWoAs_ooH.jpg</t>
  </si>
  <si>
    <t>https://pbs.twimg.com/media/EWCnNupWsAE8Roi.jpg</t>
  </si>
  <si>
    <t>https://pbs.twimg.com/media/EWYHbkOWsAAcBkJ.png</t>
  </si>
  <si>
    <t>http://pbs.twimg.com/profile_images/1247243415919538177/eb0LWBZ-_normal.jpg</t>
  </si>
  <si>
    <t>http://pbs.twimg.com/profile_images/725774311160709121/9Q-2frQ4_normal.jpg</t>
  </si>
  <si>
    <t>http://pbs.twimg.com/profile_images/378800000177230162/29bd6b7c92c56e6e0c570c872fa3f6e0_normal.jpeg</t>
  </si>
  <si>
    <t>http://pbs.twimg.com/profile_images/930810757188603906/lFjFC50V_normal.jpg</t>
  </si>
  <si>
    <t>http://pbs.twimg.com/profile_images/1138631648596123648/fMX92zGh_normal.jpg</t>
  </si>
  <si>
    <t>http://pbs.twimg.com/profile_images/1200997306545274880/7yYrE0Ch_normal.jpg</t>
  </si>
  <si>
    <t>http://pbs.twimg.com/profile_images/1173002368574722048/akk1R3X-_normal.jpg</t>
  </si>
  <si>
    <t>http://pbs.twimg.com/profile_images/64855924/TAC_PimpMySouthPark_normal.jpg</t>
  </si>
  <si>
    <t>http://pbs.twimg.com/profile_images/679914371770798080/FBcokUq2_normal.jpg</t>
  </si>
  <si>
    <t>http://pbs.twimg.com/profile_images/1092309382187180034/lC09iYje_normal.jpg</t>
  </si>
  <si>
    <t>http://pbs.twimg.com/profile_images/1191276357671686144/oEvgV_lC_normal.jpg</t>
  </si>
  <si>
    <t>http://pbs.twimg.com/profile_images/1511579018/festina_lente_slak_normal.jpg</t>
  </si>
  <si>
    <t>http://pbs.twimg.com/profile_images/1214744970038394880/sueertys_normal.png</t>
  </si>
  <si>
    <t>http://pbs.twimg.com/profile_images/1191692426727034880/qXFVr6IE_normal.jpg</t>
  </si>
  <si>
    <t>http://pbs.twimg.com/profile_images/378800000336655718/8123fa3e829765ce8aec561074f7aa4d_normal.jpeg</t>
  </si>
  <si>
    <t>http://pbs.twimg.com/profile_images/1069615478161711104/jozjVVD0_normal.jpg</t>
  </si>
  <si>
    <t>http://pbs.twimg.com/profile_images/1253276060428521472/694iTXfC_normal.jpg</t>
  </si>
  <si>
    <t>http://pbs.twimg.com/profile_images/922774010231906304/hacop4Lb_normal.jpg</t>
  </si>
  <si>
    <t>http://pbs.twimg.com/profile_images/1217133517576048640/B-RHT_rm_normal.jpg</t>
  </si>
  <si>
    <t>http://pbs.twimg.com/profile_images/3306619126/3de2de61a20be044d4ed797751352dcd_normal.jpeg</t>
  </si>
  <si>
    <t>http://pbs.twimg.com/profile_images/445993307403874304/64QnICWF_normal.jpeg</t>
  </si>
  <si>
    <t>http://pbs.twimg.com/profile_images/1252763266834669569/hcMQ27Pg_normal.jpg</t>
  </si>
  <si>
    <t>http://pbs.twimg.com/profile_images/2741677274/f468d0fd215754284ee483a66fb991fe_normal.jpeg</t>
  </si>
  <si>
    <t>http://pbs.twimg.com/profile_images/1071336555757879296/lSvQcQHw_normal.jpg</t>
  </si>
  <si>
    <t>http://pbs.twimg.com/profile_images/1018650919548772353/2CK49dP9_normal.jpg</t>
  </si>
  <si>
    <t>http://pbs.twimg.com/profile_images/868521965144997888/w80v0ioZ_normal.jpg</t>
  </si>
  <si>
    <t>http://pbs.twimg.com/profile_images/972377670909505537/LUdWFssG_normal.jpg</t>
  </si>
  <si>
    <t>http://pbs.twimg.com/profile_images/1020281913150357504/MpUKPa0V_normal.jpg</t>
  </si>
  <si>
    <t>http://pbs.twimg.com/profile_images/714425219742638080/QK-3ei1i_normal.jpg</t>
  </si>
  <si>
    <t>http://pbs.twimg.com/profile_images/378800000411156404/c85daad5cb9e2e3392de49d0ef72caff_normal.jpeg</t>
  </si>
  <si>
    <t>http://pbs.twimg.com/profile_images/378800000545938548/5b6097f515bfa4d032e528cf3a13ebdc_normal.png</t>
  </si>
  <si>
    <t>http://pbs.twimg.com/profile_images/498624252522688513/wHwBDM6y_normal.jpeg</t>
  </si>
  <si>
    <t>http://pbs.twimg.com/profile_images/1212168590943760384/-ZSk3ZXN_normal.jpg</t>
  </si>
  <si>
    <t>http://pbs.twimg.com/profile_images/1244619260082540544/2VlMUrMA_normal.jpg</t>
  </si>
  <si>
    <t>http://pbs.twimg.com/profile_images/1239566289875677184/jy3XDeNL_normal.jpg</t>
  </si>
  <si>
    <t>http://pbs.twimg.com/profile_images/477712876673978368/-FiPuX26_normal.jpeg</t>
  </si>
  <si>
    <t>http://pbs.twimg.com/profile_images/1133721865019678721/KRk_lJsv_normal.png</t>
  </si>
  <si>
    <t>http://pbs.twimg.com/profile_images/1070997621844652032/XBa7zJjk_normal.jpg</t>
  </si>
  <si>
    <t>http://abs.twimg.com/sticky/default_profile_images/default_profile_normal.png</t>
  </si>
  <si>
    <t>http://pbs.twimg.com/profile_images/1181114499866271744/dsLWg1BW_normal.jpg</t>
  </si>
  <si>
    <t>http://pbs.twimg.com/profile_images/1174929589409218562/lMXApgNt_normal.jpg</t>
  </si>
  <si>
    <t>http://pbs.twimg.com/profile_images/909872412061089792/a_LcPYu__normal.jpg</t>
  </si>
  <si>
    <t>http://pbs.twimg.com/profile_images/1099378049093644289/_MCXuUqH_normal.jpg</t>
  </si>
  <si>
    <t>http://pbs.twimg.com/profile_images/1100117901086998530/WdFdVFzl_normal.png</t>
  </si>
  <si>
    <t>http://pbs.twimg.com/profile_images/1189909988526964736/QaeCbqrI_normal.jpg</t>
  </si>
  <si>
    <t>http://pbs.twimg.com/profile_images/1341040649/IMG_0974_normal.JPG</t>
  </si>
  <si>
    <t>http://pbs.twimg.com/profile_images/1037012672443830272/tuen1cL7_normal.jpg</t>
  </si>
  <si>
    <t>http://pbs.twimg.com/profile_images/1248166034361552896/K0o250KN_normal.jpg</t>
  </si>
  <si>
    <t>http://pbs.twimg.com/profile_images/876580233633308672/73WQ6ZKL_normal.jpg</t>
  </si>
  <si>
    <t>http://pbs.twimg.com/profile_images/1040593971192451072/fgKdBOhq_normal.jpg</t>
  </si>
  <si>
    <t>http://pbs.twimg.com/profile_images/1146318427159580677/-5EpvATQ_normal.png</t>
  </si>
  <si>
    <t>http://pbs.twimg.com/profile_images/1176442444407132160/XV9sKij8_normal.png</t>
  </si>
  <si>
    <t>http://pbs.twimg.com/profile_images/932976994471596033/ElLTpkix_normal.jpg</t>
  </si>
  <si>
    <t>http://pbs.twimg.com/profile_images/1105287857256783872/WWqmsn0J_normal.png</t>
  </si>
  <si>
    <t>http://pbs.twimg.com/profile_images/665877597071540224/EXul5FUH_normal.jpg</t>
  </si>
  <si>
    <t>http://pbs.twimg.com/profile_images/1234412788589699072/YQqd_r8p_normal.jpg</t>
  </si>
  <si>
    <t>http://pbs.twimg.com/profile_images/1039468439390363649/RjvL1065_normal.jpg</t>
  </si>
  <si>
    <t>http://pbs.twimg.com/profile_images/657304927337861120/cfyL3x-L_normal.png</t>
  </si>
  <si>
    <t>12:27:15</t>
  </si>
  <si>
    <t>17:45:12</t>
  </si>
  <si>
    <t>11:50:31</t>
  </si>
  <si>
    <t>17:49:38</t>
  </si>
  <si>
    <t>20:30:00</t>
  </si>
  <si>
    <t>00:27:09</t>
  </si>
  <si>
    <t>02:25:49</t>
  </si>
  <si>
    <t>13:39:04</t>
  </si>
  <si>
    <t>14:30:36</t>
  </si>
  <si>
    <t>14:44:55</t>
  </si>
  <si>
    <t>13:56:55</t>
  </si>
  <si>
    <t>14:51:08</t>
  </si>
  <si>
    <t>16:00:57</t>
  </si>
  <si>
    <t>16:01:03</t>
  </si>
  <si>
    <t>16:02:06</t>
  </si>
  <si>
    <t>16:03:10</t>
  </si>
  <si>
    <t>16:05:59</t>
  </si>
  <si>
    <t>16:10:45</t>
  </si>
  <si>
    <t>16:11:14</t>
  </si>
  <si>
    <t>16:12:10</t>
  </si>
  <si>
    <t>16:23:44</t>
  </si>
  <si>
    <t>16:33:45</t>
  </si>
  <si>
    <t>16:37:43</t>
  </si>
  <si>
    <t>17:09:06</t>
  </si>
  <si>
    <t>17:11:53</t>
  </si>
  <si>
    <t>17:12:45</t>
  </si>
  <si>
    <t>17:22:07</t>
  </si>
  <si>
    <t>14:31:44</t>
  </si>
  <si>
    <t>18:16:41</t>
  </si>
  <si>
    <t>21:22:22</t>
  </si>
  <si>
    <t>22:01:42</t>
  </si>
  <si>
    <t>22:03:42</t>
  </si>
  <si>
    <t>23:05:05</t>
  </si>
  <si>
    <t>23:21:06</t>
  </si>
  <si>
    <t>23:43:30</t>
  </si>
  <si>
    <t>23:46:42</t>
  </si>
  <si>
    <t>00:04:51</t>
  </si>
  <si>
    <t>00:25:51</t>
  </si>
  <si>
    <t>02:15:37</t>
  </si>
  <si>
    <t>02:56:08</t>
  </si>
  <si>
    <t>04:40:22</t>
  </si>
  <si>
    <t>05:07:54</t>
  </si>
  <si>
    <t>07:01:04</t>
  </si>
  <si>
    <t>09:04:56</t>
  </si>
  <si>
    <t>09:57:56</t>
  </si>
  <si>
    <t>10:49:42</t>
  </si>
  <si>
    <t>10:54:14</t>
  </si>
  <si>
    <t>11:21:28</t>
  </si>
  <si>
    <t>12:09:26</t>
  </si>
  <si>
    <t>16:15:21</t>
  </si>
  <si>
    <t>16:25:00</t>
  </si>
  <si>
    <t>18:37:59</t>
  </si>
  <si>
    <t>18:42:54</t>
  </si>
  <si>
    <t>19:34:16</t>
  </si>
  <si>
    <t>04:04:50</t>
  </si>
  <si>
    <t>16:00:24</t>
  </si>
  <si>
    <t>07:20:12</t>
  </si>
  <si>
    <t>13:19:14</t>
  </si>
  <si>
    <t>15:35:17</t>
  </si>
  <si>
    <t>20:11:01</t>
  </si>
  <si>
    <t>18:03:01</t>
  </si>
  <si>
    <t>17:20:01</t>
  </si>
  <si>
    <t>18:48:53</t>
  </si>
  <si>
    <t>18:51:35</t>
  </si>
  <si>
    <t>19:23:31</t>
  </si>
  <si>
    <t>19:26:03</t>
  </si>
  <si>
    <t>17:48:38</t>
  </si>
  <si>
    <t>11:20:00</t>
  </si>
  <si>
    <t>11:20:01</t>
  </si>
  <si>
    <t>12:05:29</t>
  </si>
  <si>
    <t>18:55:43</t>
  </si>
  <si>
    <t>13:20:01</t>
  </si>
  <si>
    <t>13:20:02</t>
  </si>
  <si>
    <t>10:42:32</t>
  </si>
  <si>
    <t>14:53:59</t>
  </si>
  <si>
    <t>10:40:55</t>
  </si>
  <si>
    <t>14:51:55</t>
  </si>
  <si>
    <t>10:45:03</t>
  </si>
  <si>
    <t>14:54:39</t>
  </si>
  <si>
    <t>19:06:01</t>
  </si>
  <si>
    <t>15:20:01</t>
  </si>
  <si>
    <t>15:20:02</t>
  </si>
  <si>
    <t>https://twitter.com/chriscoxlibrar1/status/1251125069088092160</t>
  </si>
  <si>
    <t>https://twitter.com/uablhl/status/1251205083376877571</t>
  </si>
  <si>
    <t>https://twitter.com/darrentheviking/status/1252202986056581121</t>
  </si>
  <si>
    <t>https://twitter.com/tweetyourbooks/status/1252293361551192065</t>
  </si>
  <si>
    <t>https://twitter.com/tweetyourbooks/status/1252333718980739076</t>
  </si>
  <si>
    <t>https://twitter.com/ktkgerber/status/1252393397999919105</t>
  </si>
  <si>
    <t>https://twitter.com/oclc_anz/status/1252423262287486976</t>
  </si>
  <si>
    <t>https://twitter.com/lillianpak/status/1252592691096911874</t>
  </si>
  <si>
    <t>https://twitter.com/geneabargains/status/1252605661508177920</t>
  </si>
  <si>
    <t>https://twitter.com/dmzhukova/status/1252609263878508544</t>
  </si>
  <si>
    <t>https://twitter.com/tac_niso/status/1252597182110273537</t>
  </si>
  <si>
    <t>https://twitter.com/mrgunn/status/1252610829209362432</t>
  </si>
  <si>
    <t>https://twitter.com/adaobuezie/status/1252628398284906499</t>
  </si>
  <si>
    <t>https://twitter.com/elviracaneda/status/1252628421877927936</t>
  </si>
  <si>
    <t>https://twitter.com/festinaatje/status/1252628689688330250</t>
  </si>
  <si>
    <t>https://twitter.com/bsu_ulis/status/1252628957079277575</t>
  </si>
  <si>
    <t>https://twitter.com/marionachavarri/status/1252629664205545473</t>
  </si>
  <si>
    <t>https://twitter.com/waleedalbadi/status/1252630864711815169</t>
  </si>
  <si>
    <t>https://twitter.com/corneliavonhof/status/1252630988091506688</t>
  </si>
  <si>
    <t>https://twitter.com/mkutubirajabu/status/1252631223047983104</t>
  </si>
  <si>
    <t>https://twitter.com/drachalamunigal/status/1252634130942242816</t>
  </si>
  <si>
    <t>https://twitter.com/lbandini/status/1252636652024893441</t>
  </si>
  <si>
    <t>https://twitter.com/i_y_s/status/1252637651435261954</t>
  </si>
  <si>
    <t>https://twitter.com/z_gharbi/status/1252645549091815424</t>
  </si>
  <si>
    <t>https://twitter.com/joreyes6/status/1252646251193139201</t>
  </si>
  <si>
    <t>https://twitter.com/mmtlibrary/status/1252646465337466882</t>
  </si>
  <si>
    <t>https://twitter.com/mmtlibrary/status/1252648825354944514</t>
  </si>
  <si>
    <t>https://twitter.com/abundantgen/status/1252605945806491648</t>
  </si>
  <si>
    <t>https://twitter.com/flsgs/status/1252662558517051394</t>
  </si>
  <si>
    <t>https://twitter.com/zimla_news/status/1252709284921724931</t>
  </si>
  <si>
    <t>https://twitter.com/nsla/status/1252719183751757827</t>
  </si>
  <si>
    <t>https://twitter.com/jeanmarylugo/status/1252719689081458696</t>
  </si>
  <si>
    <t>https://twitter.com/lahatte/status/1252735135050424320</t>
  </si>
  <si>
    <t>https://twitter.com/preprint_/status/1252739166074331136</t>
  </si>
  <si>
    <t>https://twitter.com/bibliosophus/status/1252744801704960002</t>
  </si>
  <si>
    <t>https://twitter.com/rbeaudryccle/status/1252745609640964096</t>
  </si>
  <si>
    <t>https://twitter.com/alianational/status/1252750174574702593</t>
  </si>
  <si>
    <t>https://twitter.com/caulalert/status/1252755459921989632</t>
  </si>
  <si>
    <t>https://twitter.com/rennygranda/status/1252783085256675328</t>
  </si>
  <si>
    <t>https://twitter.com/donnalgl/status/1252793278690279424</t>
  </si>
  <si>
    <t>https://twitter.com/bibliotekapg/status/1252819509808787457</t>
  </si>
  <si>
    <t>https://twitter.com/josfleuren/status/1252826442401894401</t>
  </si>
  <si>
    <t>https://twitter.com/bridgeofdata/status/1252854920694267910</t>
  </si>
  <si>
    <t>https://twitter.com/ifla_avms/status/1252886089968291840</t>
  </si>
  <si>
    <t>https://twitter.com/mmarquinezz20/status/1252899430807801857</t>
  </si>
  <si>
    <t>https://twitter.com/gpsalmeron/status/1252912458513219584</t>
  </si>
  <si>
    <t>https://twitter.com/davidk007/status/1252913600328581120</t>
  </si>
  <si>
    <t>https://twitter.com/cardiff_hub/status/1252920452219113472</t>
  </si>
  <si>
    <t>https://twitter.com/givethanksfirst/status/1252932523207938050</t>
  </si>
  <si>
    <t>https://twitter.com/truventis/status/1252994408632537089</t>
  </si>
  <si>
    <t>https://twitter.com/theriault__john/status/1252996837826605058</t>
  </si>
  <si>
    <t>https://twitter.com/liasa_maig/status/1253030303758761984</t>
  </si>
  <si>
    <t>https://twitter.com/ocls/status/1253031540134723585</t>
  </si>
  <si>
    <t>https://twitter.com/stclairlibrary/status/1253044470754525191</t>
  </si>
  <si>
    <t>https://twitter.com/nancymurden/status/1253172955959431168</t>
  </si>
  <si>
    <t>https://twitter.com/ifla/status/1252628259533197316</t>
  </si>
  <si>
    <t>https://twitter.com/katrinakukaine/status/1253222122186563585</t>
  </si>
  <si>
    <t>https://twitter.com/andrewhollismoo/status/1253312477879730176</t>
  </si>
  <si>
    <t>https://twitter.com/aina4over4/status/1253346714666270722</t>
  </si>
  <si>
    <t>https://twitter.com/writeintoprint/status/1252328940687024132</t>
  </si>
  <si>
    <t>https://twitter.com/writeintoprint/status/1252659115375157248</t>
  </si>
  <si>
    <t>https://twitter.com/writeintoprint/status/1253021504230621185</t>
  </si>
  <si>
    <t>https://twitter.com/writeintoprint/status/1253373072117293058</t>
  </si>
  <si>
    <t>https://twitter.com/libraryjournal/status/1253395436280389633</t>
  </si>
  <si>
    <t>https://twitter.com/thuglibrarian/status/1253396113723285504</t>
  </si>
  <si>
    <t>https://twitter.com/janecowell8/status/1253404153474236417</t>
  </si>
  <si>
    <t>https://twitter.com/ifla_pls/status/1253404788114386944</t>
  </si>
  <si>
    <t>https://twitter.com/books2delight/status/1252293108575932418</t>
  </si>
  <si>
    <t>https://twitter.com/books2delight/status/1252557696089325568</t>
  </si>
  <si>
    <t>https://twitter.com/books2delight/status/1252920085410467841</t>
  </si>
  <si>
    <t>https://twitter.com/books2delight/status/1253282472361693184</t>
  </si>
  <si>
    <t>https://twitter.com/books2delight/status/1253644861783322625</t>
  </si>
  <si>
    <t>https://twitter.com/emilygaffney509/status/1253656302666080258</t>
  </si>
  <si>
    <t>https://twitter.com/booktweepz/status/1252309989785567235</t>
  </si>
  <si>
    <t>https://twitter.com/booktweepz/status/1252587897649344513</t>
  </si>
  <si>
    <t>https://twitter.com/booktweepz/status/1252950288849395712</t>
  </si>
  <si>
    <t>https://twitter.com/booktweepz/status/1253312675871952896</t>
  </si>
  <si>
    <t>https://twitter.com/booktweepz/status/1253675060449161216</t>
  </si>
  <si>
    <t>https://twitter.com/lizmcgettigan/status/1252185877415104512</t>
  </si>
  <si>
    <t>https://twitter.com/lizmcgettigan/status/1253698710090977285</t>
  </si>
  <si>
    <t>https://twitter.com/solusuk/status/1252185469959524352</t>
  </si>
  <si>
    <t>https://twitter.com/solusuk/status/1253698187384291330</t>
  </si>
  <si>
    <t>https://twitter.com/neilwishart/status/1252186511308701698</t>
  </si>
  <si>
    <t>https://twitter.com/neilwishart/status/1253698877800275969</t>
  </si>
  <si>
    <t>https://twitter.com/booksizzle/status/1252312585275408384</t>
  </si>
  <si>
    <t>https://twitter.com/booksizzle/status/1252980484478468096</t>
  </si>
  <si>
    <t>https://twitter.com/booksizzle/status/1253342873514278913</t>
  </si>
  <si>
    <t>https://twitter.com/booksizzle/status/1253705263372263425</t>
  </si>
  <si>
    <t>1251125069088092160</t>
  </si>
  <si>
    <t>1251205083376877571</t>
  </si>
  <si>
    <t>1252202986056581121</t>
  </si>
  <si>
    <t>1252293361551192065</t>
  </si>
  <si>
    <t>1252333718980739076</t>
  </si>
  <si>
    <t>1252393397999919105</t>
  </si>
  <si>
    <t>1252423262287486976</t>
  </si>
  <si>
    <t>1252592691096911874</t>
  </si>
  <si>
    <t>1252605661508177920</t>
  </si>
  <si>
    <t>1252609263878508544</t>
  </si>
  <si>
    <t>1252597182110273537</t>
  </si>
  <si>
    <t>1252610829209362432</t>
  </si>
  <si>
    <t>1252628398284906499</t>
  </si>
  <si>
    <t>1252628421877927936</t>
  </si>
  <si>
    <t>1252628689688330250</t>
  </si>
  <si>
    <t>1252628957079277575</t>
  </si>
  <si>
    <t>1252629664205545473</t>
  </si>
  <si>
    <t>1252630864711815169</t>
  </si>
  <si>
    <t>1252630988091506688</t>
  </si>
  <si>
    <t>1252631223047983104</t>
  </si>
  <si>
    <t>1252634130942242816</t>
  </si>
  <si>
    <t>1252636652024893441</t>
  </si>
  <si>
    <t>1252637651435261954</t>
  </si>
  <si>
    <t>1252645549091815424</t>
  </si>
  <si>
    <t>1252646251193139201</t>
  </si>
  <si>
    <t>1252646465337466882</t>
  </si>
  <si>
    <t>1252648825354944514</t>
  </si>
  <si>
    <t>1252605945806491648</t>
  </si>
  <si>
    <t>1252662558517051394</t>
  </si>
  <si>
    <t>1252709284921724931</t>
  </si>
  <si>
    <t>1252719183751757827</t>
  </si>
  <si>
    <t>1252719689081458696</t>
  </si>
  <si>
    <t>1252735135050424320</t>
  </si>
  <si>
    <t>1252739166074331136</t>
  </si>
  <si>
    <t>1252744801704960002</t>
  </si>
  <si>
    <t>1252745609640964096</t>
  </si>
  <si>
    <t>1252750174574702593</t>
  </si>
  <si>
    <t>1252755459921989632</t>
  </si>
  <si>
    <t>1252783085256675328</t>
  </si>
  <si>
    <t>1252793278690279424</t>
  </si>
  <si>
    <t>1252819509808787457</t>
  </si>
  <si>
    <t>1252826442401894401</t>
  </si>
  <si>
    <t>1252854920694267910</t>
  </si>
  <si>
    <t>1252886089968291840</t>
  </si>
  <si>
    <t>1252899430807801857</t>
  </si>
  <si>
    <t>1252912458513219584</t>
  </si>
  <si>
    <t>1252913600328581120</t>
  </si>
  <si>
    <t>1252920452219113472</t>
  </si>
  <si>
    <t>1252932523207938050</t>
  </si>
  <si>
    <t>1252994408632537089</t>
  </si>
  <si>
    <t>1252996837826605058</t>
  </si>
  <si>
    <t>1253030303758761984</t>
  </si>
  <si>
    <t>1253031540134723585</t>
  </si>
  <si>
    <t>1253044470754525191</t>
  </si>
  <si>
    <t>1253172955959431168</t>
  </si>
  <si>
    <t>1252628259533197316</t>
  </si>
  <si>
    <t>1253222122186563585</t>
  </si>
  <si>
    <t>1253312477879730176</t>
  </si>
  <si>
    <t>1253346714666270722</t>
  </si>
  <si>
    <t>1252328940687024132</t>
  </si>
  <si>
    <t>1252659115375157248</t>
  </si>
  <si>
    <t>1253021504230621185</t>
  </si>
  <si>
    <t>1253373072117293058</t>
  </si>
  <si>
    <t>1253395436280389633</t>
  </si>
  <si>
    <t>1253396113723285504</t>
  </si>
  <si>
    <t>1253404153474236417</t>
  </si>
  <si>
    <t>1253404788114386944</t>
  </si>
  <si>
    <t>1252293108575932418</t>
  </si>
  <si>
    <t>1252557696089325568</t>
  </si>
  <si>
    <t>1252920085410467841</t>
  </si>
  <si>
    <t>1253282472361693184</t>
  </si>
  <si>
    <t>1253644861783322625</t>
  </si>
  <si>
    <t>1253656302666080258</t>
  </si>
  <si>
    <t>1252309989785567235</t>
  </si>
  <si>
    <t>1252587897649344513</t>
  </si>
  <si>
    <t>1252950288849395712</t>
  </si>
  <si>
    <t>1253312675871952896</t>
  </si>
  <si>
    <t>1253675060449161216</t>
  </si>
  <si>
    <t>1252185877415104512</t>
  </si>
  <si>
    <t>1253698710090977285</t>
  </si>
  <si>
    <t>1252185469959524352</t>
  </si>
  <si>
    <t>1253698187384291330</t>
  </si>
  <si>
    <t>1252186511308701698</t>
  </si>
  <si>
    <t>1253698877800275969</t>
  </si>
  <si>
    <t>1252312585275408384</t>
  </si>
  <si>
    <t>1252980484478468096</t>
  </si>
  <si>
    <t>1253342873514278913</t>
  </si>
  <si>
    <t>1253705263372263425</t>
  </si>
  <si>
    <t/>
  </si>
  <si>
    <t>1897429333</t>
  </si>
  <si>
    <t>en</t>
  </si>
  <si>
    <t>Twitter Web App</t>
  </si>
  <si>
    <t>Hootsuite Inc.</t>
  </si>
  <si>
    <t>Twitter for iPad</t>
  </si>
  <si>
    <t>Sprout Social</t>
  </si>
  <si>
    <t>Twitter for Android</t>
  </si>
  <si>
    <t>Salesforce - Social Studio</t>
  </si>
  <si>
    <t>TweetDeck</t>
  </si>
  <si>
    <t>Twitter for iPhone</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</si>
  <si>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</si>
  <si>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</si>
  <si>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</si>
  <si>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</si>
  <si>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</si>
  <si>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</si>
  <si>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</si>
  <si>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</si>
  <si>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</si>
  <si>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</si>
  <si>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</si>
  <si>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</si>
  <si>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</si>
  <si>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</si>
  <si>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</si>
  <si>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</si>
  <si>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</si>
  <si>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</si>
  <si>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</si>
  <si>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</si>
  <si>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</si>
  <si>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</si>
  <si>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Christopher Cox _xD83D__xDE37__xD83D__xDCDA_</t>
  </si>
  <si>
    <t>UAB Lister Hill</t>
  </si>
  <si>
    <t>darren smart</t>
  </si>
  <si>
    <t>SOLUS</t>
  </si>
  <si>
    <t>TweetYourBooks: Book Promotion Specialists</t>
  </si>
  <si>
    <t>Waldorf Publishing</t>
  </si>
  <si>
    <t>Kent Gerber</t>
  </si>
  <si>
    <t>Ithaka S+R</t>
  </si>
  <si>
    <t>OCLC ANZ</t>
  </si>
  <si>
    <t>SharqGirl</t>
  </si>
  <si>
    <t>genealogybargains</t>
  </si>
  <si>
    <t>DanaZhukova</t>
  </si>
  <si>
    <t>Todd Carpenter</t>
  </si>
  <si>
    <t>Scholarly Kitchen</t>
  </si>
  <si>
    <t>Ralph Youngen</t>
  </si>
  <si>
    <t>Ada Obuezie CLN</t>
  </si>
  <si>
    <t>IFLA</t>
  </si>
  <si>
    <t>ElviraCanedaCabrera</t>
  </si>
  <si>
    <t>Monique Schoutsen</t>
  </si>
  <si>
    <t>Benguet State University - Library</t>
  </si>
  <si>
    <t>Mariona Chavarria</t>
  </si>
  <si>
    <t>waleed albadi</t>
  </si>
  <si>
    <t>Cornelia Vonhof</t>
  </si>
  <si>
    <t>RAJABU _xD83C__xDDF9__xD83C__xDDFF_</t>
  </si>
  <si>
    <t>Achala</t>
  </si>
  <si>
    <t>Liliana Bandini</t>
  </si>
  <si>
    <t>S. Y.</t>
  </si>
  <si>
    <t>Zeïneb Gharbi, Ph.D.</t>
  </si>
  <si>
    <t>Josefina Reyes M.</t>
  </si>
  <si>
    <t>MMT Library</t>
  </si>
  <si>
    <t>Abundant Genealogy</t>
  </si>
  <si>
    <t>Florida State Genealogy Society</t>
  </si>
  <si>
    <t>ZimLA News</t>
  </si>
  <si>
    <t>NSLA</t>
  </si>
  <si>
    <t>Jeanmary</t>
  </si>
  <si>
    <t>Louise LaHatte</t>
  </si>
  <si>
    <t>Preprint is writing</t>
  </si>
  <si>
    <t>Bibliosophus</t>
  </si>
  <si>
    <t>Richard Beaudry</t>
  </si>
  <si>
    <t>Aust Lib &amp; Info Assn</t>
  </si>
  <si>
    <t>CAUL Inc.</t>
  </si>
  <si>
    <t>Renny Granda</t>
  </si>
  <si>
    <t>Donna</t>
  </si>
  <si>
    <t>Biblioteka PG</t>
  </si>
  <si>
    <t>Jos Fleuren</t>
  </si>
  <si>
    <t>Bridge of Data</t>
  </si>
  <si>
    <t>IFLA Section - Audiovisual and Multimedia</t>
  </si>
  <si>
    <t>mariamarquinez</t>
  </si>
  <si>
    <t>Glòria PérezSalmerón</t>
  </si>
  <si>
    <t>David LHE</t>
  </si>
  <si>
    <t>Cardiff Central Library Hub</t>
  </si>
  <si>
    <t>BorrowBox</t>
  </si>
  <si>
    <t>Thanksgiving First</t>
  </si>
  <si>
    <t>Truventis Digital Marketing &amp; Communications</t>
  </si>
  <si>
    <t>Southcoast Health</t>
  </si>
  <si>
    <t>John Theriault</t>
  </si>
  <si>
    <t>LIASA_MAIG</t>
  </si>
  <si>
    <t>OCLS</t>
  </si>
  <si>
    <t>StClairCollegeLibrary</t>
  </si>
  <si>
    <t>Nancy D. Murden</t>
  </si>
  <si>
    <t>Katrina Kukaine</t>
  </si>
  <si>
    <t>Andrew Hollis Moore</t>
  </si>
  <si>
    <t>Aina4over4</t>
  </si>
  <si>
    <t>Book Sizzle</t>
  </si>
  <si>
    <t>WriteIntoPrint</t>
  </si>
  <si>
    <t>Library Journal</t>
  </si>
  <si>
    <t>Library Temporarily Closed</t>
  </si>
  <si>
    <t>Jane Cowell</t>
  </si>
  <si>
    <t>Shareable</t>
  </si>
  <si>
    <t>IFLA PLS</t>
  </si>
  <si>
    <t>Emily Gaffney</t>
  </si>
  <si>
    <t>Book Tweeps</t>
  </si>
  <si>
    <t>liz McGettigan</t>
  </si>
  <si>
    <t>Neil Wishart</t>
  </si>
  <si>
    <t>Clemson University's Dean of Libraries; librarianing-in-place _xD83D__xDCBB_; actor _xD83C__xDFAD_; Star Trek fan_xD83D__xDD96_; feline aficionado_xD83D__xDC31_; he, him, his.</t>
  </si>
  <si>
    <t>Supporting students, faculty, researchers &amp; clinicians at UAB by providing expert service &amp; resources.  Ask a Librarian at http://t.co/B9AFiwPZbe</t>
  </si>
  <si>
    <t>Viking, turned librarian. Outcome focused Public &amp; digital library advocate. Motto "Help others to help themselves". Opinions mine, retweets aren't endorsements</t>
  </si>
  <si>
    <t>Transforming and innovating in libraries, creating exciting tools and access to content, learning and library software - Digital Signage, Mobile Apps, Gizmo</t>
  </si>
  <si>
    <t>_xD83D__xDD06_ Great Books Daily! _xD83D__xDD06_ WORLD'S LARGEST Twitter Book Promotion Network for Authors - Reaching 1.35 MILLION Readers - #WritingCommunity #BookPromo</t>
  </si>
  <si>
    <t>_xD83D__xDCCE_Great Books Listed Daily! #WritingCommunity  BOOK PROMOTION to 1.35 MILLION Readers #Author #BookPromo #amreading</t>
  </si>
  <si>
    <t>Waldorf Publishing is small but powerful! Publishing books from Authors worldwide.</t>
  </si>
  <si>
    <t>Librarian interesting in Digital Scholarship, Scholarly Communication, Science &amp; Religion, History of Anything, and Peace &amp; Reconciliation Studies</t>
  </si>
  <si>
    <t>Ithaka S+R provides research and strategic guidance to help the academic and cultural communities navigate economic, demographic, and technological change.</t>
  </si>
  <si>
    <t>A global library cooperative providing shared services, research and community programs to thousands of libraries. Together we make breakthroughs possible.</t>
  </si>
  <si>
    <t>Enthusiast of many things. Collector of experiences. Feminist. Unintentional Community Activist. Pro-science. Stargazer. Mother. Human. _xD83C__xDDE8__xD83C__xDDE6__xD83C__xDDF3__xD83C__xDDFF__xD83C__xDDF0__xD83C__xDDF7_</t>
  </si>
  <si>
    <t>Sadly, I am not related to Dasha Zhukova (Abramovich) but thanks anyway for the opportunities to buy an island or a new yacht.</t>
  </si>
  <si>
    <t>Director of NISO - Facilitating information exchange through standards. Just to be clear: Thoughts &amp; opinions are my own...</t>
  </si>
  <si>
    <t>What's hot and cooking in Scholarly Publishing. Blog from the Society for Scholarly Publishing-account run by Editor David Crotty. Retweets are not endorsements</t>
  </si>
  <si>
    <t>PhD biomed to @mendeley_com to Director of #scholcomm at @ElsevierConnect. Into #openscience #altmetrics &amp; reproducibility. My own perspective.</t>
  </si>
  <si>
    <t>#Proudlylibrarian, #iamalibrarian, #cpdstudent8, #IFLAARL2018grantwinner, UP Carnegie Alumnus, Researcher, Author, Editor, LIS/ Health Infor. Advocate.</t>
  </si>
  <si>
    <t>The International Federation of Library Associations and Institutions (IFLA) is the global voice of the library and information profession.</t>
  </si>
  <si>
    <t>Library &amp; Information Science (LIS),OA, E-publishing, Digital Culture, Social Innovation, User’s journey https://t.co/Yh8ibf84OL</t>
  </si>
  <si>
    <t>Classica, collectiespecialist, blogger, optimist</t>
  </si>
  <si>
    <t>Official Account of University Library and Information Services, Benguet State University</t>
  </si>
  <si>
    <t>Bibliotecària de la XBM de la Diputació de Barcelona - Directora de la Biblioteca del Fondo (Santa Coloma de Gramenet) Catalonia</t>
  </si>
  <si>
    <t>مـا علـى الدنيا عتب كـل ما فيها أمـاني Information Specialist - interested in Information, Digital Libraries and Knowledge Management</t>
  </si>
  <si>
    <t>Professorin Public Management @hdm_stgt | Interessiert an #Bibliotheksmanagement | #Qualitätsmanagement | #agilesArbeiten | #Prozessmanagement | #Organisation</t>
  </si>
  <si>
    <t>Librarian @Read_TZ |Information Officer|Alumni @vso_intl &amp; @SLADS| @simba &amp; @chelsea| Advocate for Quality education SDG 4 | Mkurugenzi wa maisha yangu mwenyewe</t>
  </si>
  <si>
    <t>She who dares.....WINS!</t>
  </si>
  <si>
    <t>librarian　/　勤務地は近畿　メモ代わりのリツイート多いのでご留意下さい。</t>
  </si>
  <si>
    <t>Senior policy advisor @LibraryArchives. Opinions are my own.</t>
  </si>
  <si>
    <t>*La lluvia no ha sido suficiente...para limpiar nuestras almas / Librarian of course "Todos esos momentos se perderán en el tiempo, como lágrimas en la lluvia".</t>
  </si>
  <si>
    <t>Proudly providing our community with reading and media materials. We also have programs and materials for continuing education, self-improvement, and enjoyment.</t>
  </si>
  <si>
    <t>Abundant Genealogy offers amazing genealogy and family history resources for FREE from educator and author Thomas MacEntee https://t.co/K0I7FTmYPo</t>
  </si>
  <si>
    <t>Official twitter News account of the Zimbabwe Library Association (ZimLA). _xD83C__xDDFF__xD83C__xDDFC_  "Promoting Library Development"</t>
  </si>
  <si>
    <t>National and State Libraries Australia (NSLA) represents the national, state and territory libraries of Australia.</t>
  </si>
  <si>
    <t>Bibliotecaria•Amo Leer•Adoro Viajar•Me Encanta la Playa•Puertorriqueña aunque naciera en la luna_xD83C__xDDF5__xD83C__xDDF7_</t>
  </si>
  <si>
    <t>Staying home in Grey Lynn at the collective, WFH librarian, FLIANZA. Nō Aotearoa ahau.</t>
  </si>
  <si>
    <t>Yesterday was once Tomorrow that arrived Today and passed away~ Creative life first. #CritLib _xD83D__xDE4C__xD83C__xDFFD_ committed to sharing information.</t>
  </si>
  <si>
    <t>Knowledge, Learning, Leadership: everyone needs a librarian.</t>
  </si>
  <si>
    <t>Librarian - I support Canadian libraries, global librarianship initiatives, Human Rights and the Environment - CFLA-FCAB Intellectual Freedom Committee</t>
  </si>
  <si>
    <t>Australia's peak body for library and information professionals - Australian Library and Information Association</t>
  </si>
  <si>
    <t>CAUL - the Council of Australian University Librarians is the peak leadership organisation for university libraries in Australia.</t>
  </si>
  <si>
    <t>Caraqueño, caraquista, ciudadano, bibliotecólogo, locutor, padre, caminante, soñador... Mi pasión en @GrandaBeisbol, @InfoTecarios y #biblioteca</t>
  </si>
  <si>
    <t>Librarian. I don't shush, I will let you talk.</t>
  </si>
  <si>
    <t>Aktualności z życia Biblioteki Politechniki Gdańskiej i nie tylko / Updates from the Gdańsk University of Technology (GUT) Library and more … _xD83D__xDE00_</t>
  </si>
  <si>
    <t>Information specialist education HAN_ University of Applied Sciences information literacy /informatievaardigheden</t>
  </si>
  <si>
    <t>#BridgeofData project is to manage #ORD produced at: @PolitechnikaGda, #GdańskiUniwersytetMedyczny &amp; @Uniwersytet_GD; #OS #Repository #MOSTWiedzy @BibliotekaPG</t>
  </si>
  <si>
    <t>IFLA Section - 
Audiovisual and Multimedia</t>
  </si>
  <si>
    <t>Bibliotecaria en la Biblioteca de la Universidad de Navarra, Facultad de Farmacia y Nutrición y CIMA.
Madre y doctora en Farmacia @unav</t>
  </si>
  <si>
    <t>Librarian&amp;Information Science/Stichting IFLA Global Libraries Chair/IFLA President 2017-2019/Expresidenta de FESABID/Exdirectora Biblioteca Nacional de España</t>
  </si>
  <si>
    <t>Bibliotecario, melómano, lector, lusofonófilo, machista menguante + feminista incipiente / I _xD83D__xDC9C_ thinking people / Sonríe: sabe mejor.</t>
  </si>
  <si>
    <t>Bringing You The Latest Views, News, And Events From #YourCentralLibraryHub
Yn Cynnig y Safbwyntau, Newyddion a Digwyddiadau oddi wrth 
#EichHybLlyfrgellGanolog</t>
  </si>
  <si>
    <t>BorrowBox – Your library in one app. Borrow free eBooks and eAudiobooks using our BorrowBox app.</t>
  </si>
  <si>
    <t>We’re so excited to have a place to express our love for thankfulness and the Thanksgiving spirit and believe there are others that feel the same! Join us!</t>
  </si>
  <si>
    <t>MARKETING AND COMMUNICATIONS STRATEGY | DIGITAL MARKETING | BRAND COMMUNICATIONS | WORKFORCE &amp; INTERNAL &amp; CRISIS COMMUNICATIONS | VIDEO | PODCASTS (617)680-3117</t>
  </si>
  <si>
    <t>Official account of #SouthcoastHealth — serving our communities at Charlton Memorial in #FallRiver, St. Luke's in #NewBedford, and Tobey in #Wareham.</t>
  </si>
  <si>
    <t>Personal Twitter account of John Theriault, CEO Truventis, husband and doggy daddy. Comments are my own. Hopes Pete Buttigieg will be named Vice President.</t>
  </si>
  <si>
    <t>Marketing and Advocacy Interest Group (MAIG) of The Library and Information Association of South Africa (LIASA)</t>
  </si>
  <si>
    <t>Ontario Colleges Library Service</t>
  </si>
  <si>
    <t>Your St. Clair College Official Library Service</t>
  </si>
  <si>
    <t>Let's share awesome Twitter content.  Retweets, likes, mentions and followers are appreciated.  I do not own copyrights.  Please NO PORN Art.</t>
  </si>
  <si>
    <t>K12 publishing consultant for Nat Geo Learning. Texas/La expat now in Brooklyn.  Tweets are my own.</t>
  </si>
  <si>
    <t>VIP &amp; Influencer Relations Manager at https://t.co/2hUpv0HxC0</t>
  </si>
  <si>
    <t>_xD83D__xDCCE_Great books daily! _xD83D__xDCCE_Visit our website for A1 BOOK PROMOTION to our network of 1.35M Readers @TweetYourBooks #WritingCommunity #BookPromo #amreading</t>
  </si>
  <si>
    <t>_xD83D__xDCCE_Great Books! _xD83D__xDCCE_Quality Print &amp; eBook Formatting _xD83D__xDCCE_FREE #WritingCommunity Resources _xD83D__xDCCE_BOOK PROMOTION via @TweetYourBooks to 1.35M FOLLOWERS https://t.co/UZUQ80pvgJ</t>
  </si>
  <si>
    <t>Library views, news, and book reviews from LJ staffers</t>
  </si>
  <si>
    <t>Librarian and a thug. Book pimp. Kansas girl living in the big city. Reading is my passion, not a hobby. Views my own &amp; don't reflect where I earn my coin.</t>
  </si>
  <si>
    <t>Library Industry Speaker, Librarian, innovator, interested in digital disruption, startups, Australian politics, views are my own, retweets are not endorsements</t>
  </si>
  <si>
    <t>Shareable is a nonprofit media outlet and action network that empowers people to share for a more resilient, equitable, and joyful world.</t>
  </si>
  <si>
    <t>Strenghtening the global voice of the world's Public Libraries - Let's Work Together</t>
  </si>
  <si>
    <t>_xD83D__xDCCD_Ohio • Avid reader • Coffee addict • Self-described foodie • I'd like to be Jessica Fletcher in another life.</t>
  </si>
  <si>
    <t>_xD83D__xDD06_Great books daily! _xD83D__xDD06_AUTHORS: Visit our website for A1 BOOK PROMOTION to our network of 1.35M Readers. @TweetYourBooks #WritingCommunity #BookPromo #amreading</t>
  </si>
  <si>
    <t>Libraries Leadership Co-Chair Internet Librarian International - Dir Digital Library Experiences - Former Head Edinburgh Lib &amp; Info Services -Past Pres CILIPs</t>
  </si>
  <si>
    <t>Thriving on innovation and turning ideas into reality | Entrepreneur | CEO @solusuk| Mobile apps | Games| Visual communication |Digital Libraries</t>
  </si>
  <si>
    <t>Clemson, SC</t>
  </si>
  <si>
    <t>Birmingham, Alabama</t>
  </si>
  <si>
    <t>S. England</t>
  </si>
  <si>
    <t>East Kilbride, Scotland</t>
  </si>
  <si>
    <t>Worldwide</t>
  </si>
  <si>
    <t>Texas</t>
  </si>
  <si>
    <t>Minneapolis, MN</t>
  </si>
  <si>
    <t>New York, New York</t>
  </si>
  <si>
    <t>Australia and New Zealand</t>
  </si>
  <si>
    <t>Lower Hutt City, New Zealand</t>
  </si>
  <si>
    <t>Florida Panhandle</t>
  </si>
  <si>
    <t>Baltimore, MD, USA</t>
  </si>
  <si>
    <t>San Francisco Bay Area</t>
  </si>
  <si>
    <t>Nigeria</t>
  </si>
  <si>
    <t>The Hague, The Netherlands</t>
  </si>
  <si>
    <t>Leiden, The Netherlands</t>
  </si>
  <si>
    <t>Lent</t>
  </si>
  <si>
    <t>La Trinidad, Benguet PH</t>
  </si>
  <si>
    <t>Santa Coloma de Gramenet</t>
  </si>
  <si>
    <t>Muscat</t>
  </si>
  <si>
    <t>Tabora, Tanzania</t>
  </si>
  <si>
    <t>Mumbai</t>
  </si>
  <si>
    <t>Kyoto, Japan</t>
  </si>
  <si>
    <t>Gatineau, Canada</t>
  </si>
  <si>
    <t>Santiago, Chile</t>
  </si>
  <si>
    <t>1 Miller Rd, Morristown, NJ</t>
  </si>
  <si>
    <t>Chicago, Illinois, USA</t>
  </si>
  <si>
    <t>Maitland, Florida</t>
  </si>
  <si>
    <t>Zimbabwe</t>
  </si>
  <si>
    <t>Carolina, Puerto Rico</t>
  </si>
  <si>
    <t>Wurundjeri Land</t>
  </si>
  <si>
    <t>Langley</t>
  </si>
  <si>
    <t>Canberra, Australia</t>
  </si>
  <si>
    <t>Australia</t>
  </si>
  <si>
    <t>Quito, Ecuador</t>
  </si>
  <si>
    <t>weekdays: Taft; weekends: QC</t>
  </si>
  <si>
    <t>Gdańsk, Polska</t>
  </si>
  <si>
    <t>Nijmegen (werk) Oss (thuis)</t>
  </si>
  <si>
    <t>Gdansk, Poland</t>
  </si>
  <si>
    <t>Pamplona (Navarra)</t>
  </si>
  <si>
    <t>Spain</t>
  </si>
  <si>
    <t>Madrid</t>
  </si>
  <si>
    <t>Cardiff, Wales</t>
  </si>
  <si>
    <t>Melbourne, Victoria</t>
  </si>
  <si>
    <t>Illinois, USA</t>
  </si>
  <si>
    <t>Boston, MA</t>
  </si>
  <si>
    <t>Southeastern Massachusetts</t>
  </si>
  <si>
    <t>Boston, MA 617-680-3117</t>
  </si>
  <si>
    <t>South Africa</t>
  </si>
  <si>
    <t>Ontario, Canada</t>
  </si>
  <si>
    <t>Windsor, Ontario</t>
  </si>
  <si>
    <t>Riga</t>
  </si>
  <si>
    <t>USA</t>
  </si>
  <si>
    <t>New York, NY</t>
  </si>
  <si>
    <t>Midwest, USA</t>
  </si>
  <si>
    <t>Global</t>
  </si>
  <si>
    <t>Ohio, USA</t>
  </si>
  <si>
    <t>Scotland</t>
  </si>
  <si>
    <t>Glasgow, Scotland</t>
  </si>
  <si>
    <t>http://t.co/kYLizBc8jd</t>
  </si>
  <si>
    <t>http://t.co/9rzbSSHbEm</t>
  </si>
  <si>
    <t>https://t.co/UZUQ80pvgJ</t>
  </si>
  <si>
    <t>https://t.co/UZUQ80H68h</t>
  </si>
  <si>
    <t>http://t.co/od7r9U5CmF</t>
  </si>
  <si>
    <t>http://t.co/ALcVB2cO7b</t>
  </si>
  <si>
    <t>http://t.co/HU5FY4fS3y</t>
  </si>
  <si>
    <t>http://t.co/UhCFiD5e6H</t>
  </si>
  <si>
    <t>https://t.co/AOSU3DywTw</t>
  </si>
  <si>
    <t>http://t.co/kZQjFq3jOb</t>
  </si>
  <si>
    <t>https://t.co/2UtcTlL5Sg</t>
  </si>
  <si>
    <t>https://t.co/l1M6glk56U</t>
  </si>
  <si>
    <t>http://t.co/kPhP2HNxXh</t>
  </si>
  <si>
    <t>https://t.co/PTWDOhtzXx</t>
  </si>
  <si>
    <t>http://t.co/LW6hP0BPNR</t>
  </si>
  <si>
    <t>https://t.co/xOObSG03iT</t>
  </si>
  <si>
    <t>https://t.co/SLaPvDvdx7</t>
  </si>
  <si>
    <t>https://t.co/K0I7FTmYPo</t>
  </si>
  <si>
    <t>http://t.co/GK73i4QaQJ</t>
  </si>
  <si>
    <t>https://t.co/sQhvkaVv1c</t>
  </si>
  <si>
    <t>http://t.co/PkNlqIirWZ</t>
  </si>
  <si>
    <t>https://t.co/MpyweQMI27</t>
  </si>
  <si>
    <t>https://t.co/GCiHWtHsVF</t>
  </si>
  <si>
    <t>https://t.co/8DMXNIYf2p</t>
  </si>
  <si>
    <t>http://t.co/Vo7rN2KMEn</t>
  </si>
  <si>
    <t>http://t.co/38OxtJfU5v</t>
  </si>
  <si>
    <t>https://t.co/CDnck2V7QP</t>
  </si>
  <si>
    <t>https://t.co/I1xY5Bo8E4</t>
  </si>
  <si>
    <t>https://t.co/PtvEMzlXcV</t>
  </si>
  <si>
    <t>https://t.co/dYjk4Rr102</t>
  </si>
  <si>
    <t>https://t.co/6NVUYbM8q4</t>
  </si>
  <si>
    <t>https://t.co/SyVa0FP3DN</t>
  </si>
  <si>
    <t>https://t.co/eSg2Y0HqQi</t>
  </si>
  <si>
    <t>https://t.co/We1i2Ycja8</t>
  </si>
  <si>
    <t>https://t.co/7CUPglZcNr</t>
  </si>
  <si>
    <t>https://t.co/hudQThplKX</t>
  </si>
  <si>
    <t>https://t.co/aA4OCXRN0W</t>
  </si>
  <si>
    <t>http://t.co/1YMmO1ARar</t>
  </si>
  <si>
    <t>https://t.co/3sjzmIIgrO</t>
  </si>
  <si>
    <t>https://t.co/QxqA9BKGaX</t>
  </si>
  <si>
    <t>https://t.co/3CDLYpuF61</t>
  </si>
  <si>
    <t>https://t.co/wve5jko7ai</t>
  </si>
  <si>
    <t>https://t.co/gfKnOfvIg8</t>
  </si>
  <si>
    <t>https://t.co/PEfDVMxuhs</t>
  </si>
  <si>
    <t>http://t.co/WSOb61lYld</t>
  </si>
  <si>
    <t>https://t.co/qsQRjQOlG2</t>
  </si>
  <si>
    <t>https://t.co/b8UQt7pNt3</t>
  </si>
  <si>
    <t>https://t.co/a1Ib5CD3A0</t>
  </si>
  <si>
    <t>https://t.co/8gBQqk1aX1</t>
  </si>
  <si>
    <t>https://t.co/dLCzcHsqAj</t>
  </si>
  <si>
    <t>https://t.co/zgRP3GTH9P</t>
  </si>
  <si>
    <t>https://pbs.twimg.com/profile_banners/1032438725823942657/1586975875</t>
  </si>
  <si>
    <t>https://pbs.twimg.com/profile_banners/15650062/1456777962</t>
  </si>
  <si>
    <t>https://pbs.twimg.com/profile_banners/115405329/1587739608</t>
  </si>
  <si>
    <t>https://pbs.twimg.com/profile_banners/328695608/1510757523</t>
  </si>
  <si>
    <t>https://pbs.twimg.com/profile_banners/3318192802/1511273751</t>
  </si>
  <si>
    <t>https://pbs.twimg.com/profile_banners/1897429333/1492526629</t>
  </si>
  <si>
    <t>https://pbs.twimg.com/profile_banners/10318622/1579386102</t>
  </si>
  <si>
    <t>https://pbs.twimg.com/profile_banners/54889245/1502464132</t>
  </si>
  <si>
    <t>https://pbs.twimg.com/profile_banners/399396429/1436404649</t>
  </si>
  <si>
    <t>https://pbs.twimg.com/profile_banners/852188495997227009/1492012788</t>
  </si>
  <si>
    <t>https://pbs.twimg.com/profile_banners/858156811458945024/1493436666</t>
  </si>
  <si>
    <t>https://pbs.twimg.com/profile_banners/11031402/1401503219</t>
  </si>
  <si>
    <t>https://pbs.twimg.com/profile_banners/119401334/1484628693</t>
  </si>
  <si>
    <t>https://pbs.twimg.com/profile_banners/15237935/1472755805</t>
  </si>
  <si>
    <t>https://pbs.twimg.com/profile_banners/793457308672098304/1574441620</t>
  </si>
  <si>
    <t>https://pbs.twimg.com/profile_banners/53361561/1545222187</t>
  </si>
  <si>
    <t>https://pbs.twimg.com/profile_banners/2923880452/1572867237</t>
  </si>
  <si>
    <t>https://pbs.twimg.com/profile_banners/98443417/1351957001</t>
  </si>
  <si>
    <t>https://pbs.twimg.com/profile_banners/1214743299614855170/1578454852</t>
  </si>
  <si>
    <t>https://pbs.twimg.com/profile_banners/2577085090/1401872675</t>
  </si>
  <si>
    <t>https://pbs.twimg.com/profile_banners/311885834/1354520055</t>
  </si>
  <si>
    <t>https://pbs.twimg.com/profile_banners/3222646190/1543851132</t>
  </si>
  <si>
    <t>https://pbs.twimg.com/profile_banners/1038716547563438081/1536484732</t>
  </si>
  <si>
    <t>https://pbs.twimg.com/profile_banners/105471948/1499672655</t>
  </si>
  <si>
    <t>https://pbs.twimg.com/profile_banners/73390106/1579022220</t>
  </si>
  <si>
    <t>https://pbs.twimg.com/profile_banners/118414633/1362579256</t>
  </si>
  <si>
    <t>https://pbs.twimg.com/profile_banners/183995510/1538789524</t>
  </si>
  <si>
    <t>https://pbs.twimg.com/profile_banners/113789212/1531710609</t>
  </si>
  <si>
    <t>https://pbs.twimg.com/profile_banners/920080470/1461198365</t>
  </si>
  <si>
    <t>https://pbs.twimg.com/profile_banners/19084689/1496090844</t>
  </si>
  <si>
    <t>https://pbs.twimg.com/profile_banners/893489760/1581459981</t>
  </si>
  <si>
    <t>https://pbs.twimg.com/profile_banners/593501655/1562184683</t>
  </si>
  <si>
    <t>https://pbs.twimg.com/profile_banners/536726386/1531700802</t>
  </si>
  <si>
    <t>https://pbs.twimg.com/profile_banners/842544727534780420/1545102051</t>
  </si>
  <si>
    <t>https://pbs.twimg.com/profile_banners/263642407/1482517112</t>
  </si>
  <si>
    <t>https://pbs.twimg.com/profile_banners/123585377/1459167321</t>
  </si>
  <si>
    <t>https://pbs.twimg.com/profile_banners/250432872/1388340963</t>
  </si>
  <si>
    <t>https://pbs.twimg.com/profile_banners/43796164/1496018435</t>
  </si>
  <si>
    <t>https://pbs.twimg.com/profile_banners/1424681796/1571359866</t>
  </si>
  <si>
    <t>https://pbs.twimg.com/profile_banners/103437718/1577837097</t>
  </si>
  <si>
    <t>https://pbs.twimg.com/profile_banners/84296195/1546005164</t>
  </si>
  <si>
    <t>https://pbs.twimg.com/profile_banners/916275770020040715/1578484479</t>
  </si>
  <si>
    <t>https://pbs.twimg.com/profile_banners/36316322/1372525270</t>
  </si>
  <si>
    <t>https://pbs.twimg.com/profile_banners/1127897463485075457/1559136508</t>
  </si>
  <si>
    <t>https://pbs.twimg.com/profile_banners/803885653104660480/1500617671</t>
  </si>
  <si>
    <t>https://pbs.twimg.com/profile_banners/1190315210/1567574326</t>
  </si>
  <si>
    <t>https://pbs.twimg.com/profile_banners/73686973/1558553050</t>
  </si>
  <si>
    <t>https://pbs.twimg.com/profile_banners/1213048130641379329/1580378700</t>
  </si>
  <si>
    <t>https://pbs.twimg.com/profile_banners/930300031059365888/1510875103</t>
  </si>
  <si>
    <t>https://pbs.twimg.com/profile_banners/909870677901094914/1505765811</t>
  </si>
  <si>
    <t>https://pbs.twimg.com/profile_banners/179126520/1586453077</t>
  </si>
  <si>
    <t>https://pbs.twimg.com/profile_banners/24012170/1571510533</t>
  </si>
  <si>
    <t>https://pbs.twimg.com/profile_banners/442137992/1585925783</t>
  </si>
  <si>
    <t>https://pbs.twimg.com/profile_banners/795894916375334912/1551705682</t>
  </si>
  <si>
    <t>https://pbs.twimg.com/profile_banners/3256687637/1433274527</t>
  </si>
  <si>
    <t>https://pbs.twimg.com/profile_banners/1100117799211622403/1551123617</t>
  </si>
  <si>
    <t>https://pbs.twimg.com/profile_banners/4224529529/1563030583</t>
  </si>
  <si>
    <t>https://pbs.twimg.com/profile_banners/2457571235/1406041707</t>
  </si>
  <si>
    <t>https://pbs.twimg.com/profile_banners/2711039001/1510818211</t>
  </si>
  <si>
    <t>https://pbs.twimg.com/profile_banners/225010383/1509144121</t>
  </si>
  <si>
    <t>https://pbs.twimg.com/profile_banners/15169290/1539277524</t>
  </si>
  <si>
    <t>https://pbs.twimg.com/profile_banners/776578076184547328/1521293496</t>
  </si>
  <si>
    <t>https://pbs.twimg.com/profile_banners/717284725/1569321430</t>
  </si>
  <si>
    <t>https://pbs.twimg.com/profile_banners/57949239/1552938851</t>
  </si>
  <si>
    <t>https://pbs.twimg.com/profile_banners/1176440393560293376/1569322179</t>
  </si>
  <si>
    <t>https://pbs.twimg.com/profile_banners/136045129/1535244610</t>
  </si>
  <si>
    <t>https://pbs.twimg.com/profile_banners/2701987350/1510827916</t>
  </si>
  <si>
    <t>https://pbs.twimg.com/profile_banners/138337137/1586333128</t>
  </si>
  <si>
    <t>https://pbs.twimg.com/profile_banners/116821780/1536665385</t>
  </si>
  <si>
    <t>http://abs.twimg.com/images/themes/theme6/bg.gif</t>
  </si>
  <si>
    <t>http://abs.twimg.com/images/themes/theme1/bg.png</t>
  </si>
  <si>
    <t>http://abs.twimg.com/images/themes/theme18/bg.gif</t>
  </si>
  <si>
    <t>http://abs.twimg.com/images/themes/theme17/bg.gif</t>
  </si>
  <si>
    <t>http://abs.twimg.com/images/themes/theme9/bg.gif</t>
  </si>
  <si>
    <t>http://abs.twimg.com/images/themes/theme14/bg.gif</t>
  </si>
  <si>
    <t>http://abs.twimg.com/images/themes/theme3/bg.gif</t>
  </si>
  <si>
    <t>http://abs.twimg.com/images/themes/theme13/bg.gif</t>
  </si>
  <si>
    <t>http://abs.twimg.com/images/themes/theme16/bg.gif</t>
  </si>
  <si>
    <t>http://abs.twimg.com/images/themes/theme19/bg.gif</t>
  </si>
  <si>
    <t>http://abs.twimg.com/images/themes/theme11/bg.gif</t>
  </si>
  <si>
    <t>http://pbs.twimg.com/profile_images/585441233658589187/qy-ZLsF7_normal.jpg</t>
  </si>
  <si>
    <t>http://pbs.twimg.com/profile_images/558770632951730177/kSCJhzbf_normal.jpeg</t>
  </si>
  <si>
    <t>http://pbs.twimg.com/profile_images/896025020350083072/BZu4YCkb_normal.jpg</t>
  </si>
  <si>
    <t>http://pbs.twimg.com/profile_images/613917877658238976/FE2QkcfE_normal.png</t>
  </si>
  <si>
    <t>http://pbs.twimg.com/profile_images/852189568447111169/0WjDbg_f_normal.jpg</t>
  </si>
  <si>
    <t>http://pbs.twimg.com/profile_images/903264097604698112/CjOl7aMj_normal.jpg</t>
  </si>
  <si>
    <t>http://pbs.twimg.com/profile_images/1118590908554010627/0GbUU79m_normal.jpg</t>
  </si>
  <si>
    <t>http://pbs.twimg.com/profile_images/709293367012761601/8wjAVEqO_normal.jpg</t>
  </si>
  <si>
    <t>http://pbs.twimg.com/profile_images/1196900359861686272/tqxGCdtG_normal.jpg</t>
  </si>
  <si>
    <t>http://pbs.twimg.com/profile_images/869294162381725697/-QhKyzFk_normal.jpg</t>
  </si>
  <si>
    <t>http://pbs.twimg.com/profile_images/1222145598985572353/gy4u62BD_normal.jpg</t>
  </si>
  <si>
    <t>http://pbs.twimg.com/profile_images/931298499840241664/v08cEAsH_normal.jpg</t>
  </si>
  <si>
    <t>http://pbs.twimg.com/profile_images/631124467658285056/jz8VZy3M_normal.png</t>
  </si>
  <si>
    <t>http://pbs.twimg.com/profile_images/1238547303323049986/yfO5O7-j_normal.jpg</t>
  </si>
  <si>
    <t>http://pbs.twimg.com/profile_images/1221264057157783555/Y_RbMnB6_normal.png</t>
  </si>
  <si>
    <t>http://pbs.twimg.com/profile_images/601059519821516800/UJjuEfcd_normal.png</t>
  </si>
  <si>
    <t>http://pbs.twimg.com/profile_images/1011300661726760969/aq50CI4f_normal.jpg</t>
  </si>
  <si>
    <t>http://pbs.twimg.com/profile_images/732626147322830849/_KIkCetG_normal.jpg</t>
  </si>
  <si>
    <t>Open Twitter Page for This Person</t>
  </si>
  <si>
    <t>https://twitter.com/chriscoxlibrar1</t>
  </si>
  <si>
    <t>https://twitter.com/uablhl</t>
  </si>
  <si>
    <t>https://twitter.com/darrentheviking</t>
  </si>
  <si>
    <t>https://twitter.com/solusuk</t>
  </si>
  <si>
    <t>https://twitter.com/tweetyourbooks</t>
  </si>
  <si>
    <t>https://twitter.com/books2delight</t>
  </si>
  <si>
    <t>https://twitter.com/waldorfreaders</t>
  </si>
  <si>
    <t>https://twitter.com/ktkgerber</t>
  </si>
  <si>
    <t>https://twitter.com/ithakasr</t>
  </si>
  <si>
    <t>https://twitter.com/oclc_anz</t>
  </si>
  <si>
    <t>https://twitter.com/lillianpak</t>
  </si>
  <si>
    <t>https://twitter.com/geneabargains</t>
  </si>
  <si>
    <t>https://twitter.com/dmzhukova</t>
  </si>
  <si>
    <t>https://twitter.com/tac_niso</t>
  </si>
  <si>
    <t>https://twitter.com/scholarlykitchn</t>
  </si>
  <si>
    <t>https://twitter.com/mrgunn</t>
  </si>
  <si>
    <t>https://twitter.com/ryoungen</t>
  </si>
  <si>
    <t>https://twitter.com/adaobuezie</t>
  </si>
  <si>
    <t>https://twitter.com/ifla</t>
  </si>
  <si>
    <t>https://twitter.com/elviracaneda</t>
  </si>
  <si>
    <t>https://twitter.com/festinaatje</t>
  </si>
  <si>
    <t>https://twitter.com/bsu_ulis</t>
  </si>
  <si>
    <t>https://twitter.com/marionachavarri</t>
  </si>
  <si>
    <t>https://twitter.com/waleedalbadi</t>
  </si>
  <si>
    <t>https://twitter.com/corneliavonhof</t>
  </si>
  <si>
    <t>https://twitter.com/mkutubirajabu</t>
  </si>
  <si>
    <t>https://twitter.com/drachalamunigal</t>
  </si>
  <si>
    <t>https://twitter.com/lbandini</t>
  </si>
  <si>
    <t>https://twitter.com/i_y_s</t>
  </si>
  <si>
    <t>https://twitter.com/z_gharbi</t>
  </si>
  <si>
    <t>https://twitter.com/joreyes6</t>
  </si>
  <si>
    <t>https://twitter.com/mmtlibrary</t>
  </si>
  <si>
    <t>https://twitter.com/abundantgen</t>
  </si>
  <si>
    <t>https://twitter.com/flsgs</t>
  </si>
  <si>
    <t>https://twitter.com/zimla_news</t>
  </si>
  <si>
    <t>https://twitter.com/nsla</t>
  </si>
  <si>
    <t>https://twitter.com/jeanmarylugo</t>
  </si>
  <si>
    <t>https://twitter.com/lahatte</t>
  </si>
  <si>
    <t>https://twitter.com/preprint_</t>
  </si>
  <si>
    <t>https://twitter.com/bibliosophus</t>
  </si>
  <si>
    <t>https://twitter.com/rbeaudryccle</t>
  </si>
  <si>
    <t>https://twitter.com/alianational</t>
  </si>
  <si>
    <t>https://twitter.com/caulalert</t>
  </si>
  <si>
    <t>https://twitter.com/rennygranda</t>
  </si>
  <si>
    <t>https://twitter.com/donnalgl</t>
  </si>
  <si>
    <t>https://twitter.com/bibliotekapg</t>
  </si>
  <si>
    <t>https://twitter.com/josfleuren</t>
  </si>
  <si>
    <t>https://twitter.com/bridgeofdata</t>
  </si>
  <si>
    <t>https://twitter.com/ifla_avms</t>
  </si>
  <si>
    <t>https://twitter.com/mmarquinezz20</t>
  </si>
  <si>
    <t>https://twitter.com/gpsalmeron</t>
  </si>
  <si>
    <t>https://twitter.com/davidk007</t>
  </si>
  <si>
    <t>https://twitter.com/cardiff_hub</t>
  </si>
  <si>
    <t>https://twitter.com/borrowbox</t>
  </si>
  <si>
    <t>https://twitter.com/givethanksfirst</t>
  </si>
  <si>
    <t>https://twitter.com/truventis</t>
  </si>
  <si>
    <t>https://twitter.com/southcoasthlth</t>
  </si>
  <si>
    <t>https://twitter.com/theriault__john</t>
  </si>
  <si>
    <t>https://twitter.com/liasa_maig</t>
  </si>
  <si>
    <t>https://twitter.com/ocls</t>
  </si>
  <si>
    <t>https://twitter.com/stclairlibrary</t>
  </si>
  <si>
    <t>https://twitter.com/nancymurden</t>
  </si>
  <si>
    <t>https://twitter.com/katrinakukaine</t>
  </si>
  <si>
    <t>https://twitter.com/andrewhollismoo</t>
  </si>
  <si>
    <t>https://twitter.com/aina4over4</t>
  </si>
  <si>
    <t>https://twitter.com/booksizzle</t>
  </si>
  <si>
    <t>https://twitter.com/writeintoprint</t>
  </si>
  <si>
    <t>https://twitter.com/libraryjournal</t>
  </si>
  <si>
    <t>https://twitter.com/thuglibrarian</t>
  </si>
  <si>
    <t>https://twitter.com/janecowell8</t>
  </si>
  <si>
    <t>https://twitter.com/shareable</t>
  </si>
  <si>
    <t>https://twitter.com/ifla_pls</t>
  </si>
  <si>
    <t>https://twitter.com/emilygaffney509</t>
  </si>
  <si>
    <t>https://twitter.com/booktweepz</t>
  </si>
  <si>
    <t>https://twitter.com/lizmcgettigan</t>
  </si>
  <si>
    <t>https://twitter.com/neilwishart</t>
  </si>
  <si>
    <t>chriscoxlibrar1
"Reading literature can give us
a place to turn right now -- and
not just because it's comforting.
It's because it helps us grapple
with enormous ruptures in time."
#Reading #Libraries #librarytwitter
https://t.co/flDTvHvGdu</t>
  </si>
  <si>
    <t>uablhl
Alabama academic #libraries &amp;amp;
health sciences libraries deliver
essential assistance during pandemic
- https://t.co/LFfLZMZWGZ</t>
  </si>
  <si>
    <t>darrentheviking
SOLUS can mobilise your library
fast during the pandemic- Help
you divert resources to e-library
and deliver your app in weeks!
download it and massively improve
and increase #CustomerExperience,
access and new borrowers #mobile
#app #libraries #US #Australia
#NewZealand https://t.co/zVtgI03aHu</t>
  </si>
  <si>
    <t>solusuk
SOLUS can mobilise your library
fast during the pandemic- Help
you divert resources to e-library
and deliver your app in weeks!
download it and massively improve
and increase #CustomerExperience,
access and new borrowers #mobile
#app #libraries #US #Australia
#NewZealand https://t.co/QnS36lG7B5</t>
  </si>
  <si>
    <t>tweetyourbooks
@WaldorfReaders is #GivingBack!
During this #pandemic Barbara Terry
is #donating 10K #books to #teachers,
#libraries, #families and #churches.
If you are in TX, visit https://t.co/7eodUL6h4t
to sign up to get your books! #CBSDFW
#moms #dads #kids #read https://t.co/UTLXnHsxua</t>
  </si>
  <si>
    <t>books2delight
@WaldorfReaders is #GivingBack!
During this #pandemic Barbara Terry
is #donating 10K #books to #teachers,
#libraries, #families and #churches.
If you are in TX, visit https://t.co/TtXZSkYjjk
to sign up to get your books! #CBSDFW
#moms #dads #kids #read https://t.co/AbxLOVJaSo</t>
  </si>
  <si>
    <t xml:space="preserve">waldorfreaders
</t>
  </si>
  <si>
    <t>ktkgerber
Documenting the COVID-19 Pandemic
approaches from #archives and #libraries
during the #covid19 #pandemic https://t.co/X2g3j1X49g
via @IthakaSR</t>
  </si>
  <si>
    <t xml:space="preserve">ithakasr
</t>
  </si>
  <si>
    <t>oclc_anz
We’re here to provide support as
your library finds new ways to
serve users and your broader community
during the COVID-19 pandemic. #covid19
#libraries https://t.co/VV50IL4J5G
https://t.co/rjUo3zeRua</t>
  </si>
  <si>
    <t>lillianpak
It's #NationalLibraryWeek in the
US. These inspiring stories illustrate
the #PowerOfLibraries. If you look
around, you'll see #libraries supporting
their communities during this pandemic,
serving #BeyondTheBooks. #ProudToWorkAtALibrary
https://t.co/r9gCA9galy</t>
  </si>
  <si>
    <t>geneabargains
Stuck at home during the COVID-19
pandemic AND you need to access
a library? With a library card
you can access genealogy records,
research databases and more! https://t.co/C2OZUzFNlt
#free #genealogy #libraries https://t.co/e26L1qA3DP</t>
  </si>
  <si>
    <t>dmzhukova
Stuck at home during the COVID-19
pandemic AND you need to access
a library? With a library card
you can access genealogy records,
research databases and more! https://t.co/C2OZUzFNlt
#free #genealogy #libraries https://t.co/e26L1qA3DP</t>
  </si>
  <si>
    <t>tac_niso
Seamless Remote Access During a
Global Pandemic: An Indispensable
Necessity by @ryoungen in @scholarlykitchn
about the success American Chemical
Society has seen deploying #seamlessaccess
#RA21 in #libraries https://t.co/vslkd1jkiW</t>
  </si>
  <si>
    <t xml:space="preserve">scholarlykitchn
</t>
  </si>
  <si>
    <t>mrgunn
Seamless Remote Access During a
Global Pandemic: An Indispensable
Necessity by @ryoungen in @scholarlykitchn
about the success American Chemical
Society has seen deploying #seamlessaccess
#RA21 in #libraries https://t.co/vslkd1jkiW</t>
  </si>
  <si>
    <t xml:space="preserve">ryoungen
</t>
  </si>
  <si>
    <t>adaobuezie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</si>
  <si>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ifla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</si>
  <si>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elviracaneda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</si>
  <si>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festinaatje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</si>
  <si>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bsu_ulis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</si>
  <si>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marionachavarri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</si>
  <si>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waleedalbadi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</si>
  <si>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corneliavonhof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</si>
  <si>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mkutubirajabu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</si>
  <si>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drachalamunigal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</si>
  <si>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lbandini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</si>
  <si>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i_y_s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</si>
  <si>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z_gharbi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</si>
  <si>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joreyes6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</si>
  <si>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mmtlibrary
#TheMiracleofMorning: America's
new #MayaAngelou, Inaugural #YouthPoetLaureate,
#AmandaGorman shares a message
of #hope during the #COVID19 crisis.
Amanda, thank you! #poetry #LosAngelesPL
#literature #libraries #poetlaureate
https://t.co/gIEtjgHNTw https://t.co/PvZz8J0NGi</t>
  </si>
  <si>
    <t>abundantgen
Stuck at home during the COVID-19
pandemic AND you need to access
a library? With a library card
you can access genealogy records,
research databases and more! https://t.co/dwxjM96NBl
#free #genealogy #libraries https://t.co/V4fxhiBF81</t>
  </si>
  <si>
    <t>flsgs
Stuck at home during the COVID-19
pandemic AND you need to access
a library? With a library card
you can access genealogy records,
research databases and more! https://t.co/dwxjM96NBl
#free #genealogy #libraries https://t.co/V4fxhiBF81</t>
  </si>
  <si>
    <t>zimla_news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</si>
  <si>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nsla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</si>
  <si>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jeanmarylugo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</si>
  <si>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lahatte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</si>
  <si>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preprint_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</si>
  <si>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bibliosophus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</si>
  <si>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rbeaudryccle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</si>
  <si>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alianational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</si>
  <si>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caulalert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</si>
  <si>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rennygranda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</si>
  <si>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donnalgl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</si>
  <si>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bibliotekapg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</si>
  <si>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josfleuren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</si>
  <si>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bridgeofdata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</si>
  <si>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ifla_avms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</si>
  <si>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mmarquinezz20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</si>
  <si>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gpsalmeron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</si>
  <si>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davidk007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</si>
  <si>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cardiff_hub
Now! Nobody told you to stop reading
did they? So if you're missing
perusing the shelves, then why
not try ebooks to keep you going
during the #pandemic ? Have a gander
@BorrowBox charts for some inspiration.
#YourCentralLibraryHub #libraries
#KeepReading https://t.co/6GpJJ2YyCN</t>
  </si>
  <si>
    <t xml:space="preserve">borrowbox
</t>
  </si>
  <si>
    <t>givethanksfirst
Oh - #great idea!!!_xD83D__xDE0A_#thankful
Little Free #Libraries repurposed
to provide essentials during coronavirus
https://t.co/5hrT5OXDCz</t>
  </si>
  <si>
    <t>truventis
Truventis is pleased to work with
@SouthcoastHlth on the latest episode
of their #podcast. Find out how
local #libraries are stepping up
help to people in their #communities
during the #caronavirus2020 #pandemic.
https://t.co/U7ds3JfyZ3 https://t.co/Wv0aHj1r5I</t>
  </si>
  <si>
    <t xml:space="preserve">southcoasthlth
</t>
  </si>
  <si>
    <t>theriault__john
I'm pleased to work with @SouthcoastHlth
on the latest episode of their
#podcast. Find out how local #libraries
on the South Coast are stepping
up help to people in their #communities
during the #caronavirus2020 #pandemic.
https://t.co/Ientn4eIKK https://t.co/c77KK84vmF</t>
  </si>
  <si>
    <t>liasa_maig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</si>
  <si>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ocls
Ontario college libraries and CLO
(College Libraries Ontario) have
gone above and beyond to support
students, faculty and staff during
the COVID-19 pandemic, transitioning
quickly into a fully online environment.
Find out how: https://t.co/pQe5R2LXaB
#Ontario #college #libraries https://t.co/hvg5QJwoQG</t>
  </si>
  <si>
    <t>stclairlibrary
Ontario college libraries and CLO
(College Libraries Ontario) have
gone above and beyond to support
students, faculty and staff during
the COVID-19 pandemic, transitioning
quickly into a fully online environment.
Find out how: https://t.co/pQe5R2LXaB
#Ontario #college #libraries https://t.co/hvg5QJwoQG</t>
  </si>
  <si>
    <t>nancymurden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</si>
  <si>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katrinakukaine
#Libraries and their values have
so much to contribute during the
#COVID19 crisis and beyond. Governments
and partners need to play their
part also. What should we be asking
them for? Our latest blog looks
at possible future #LibraryAdvocacy
agendas: https://t.co/Zs554jqFX9
https://t.co/RYIQLAoMg0</t>
  </si>
  <si>
    <t>andrewhollismoo
Kindness can't be quarantined:
Little Free Libraries provide food,
toilet paper during pandemic https://t.co/IcRVFfpfLZ
#libraries #librarylove</t>
  </si>
  <si>
    <t>aina4over4
@WaldorfReaders is #GivingBack!
During this #pandemic Barbara Terry
is #donating 10K #books to #teachers,
#libraries, #families and #churches.
If you are in TX, visit https://t.co/8HpFqW2ia7
to sign up to get your books! #CBSDFW
#moms #dads #kids #read https://t.co/e7d4YOwKiE</t>
  </si>
  <si>
    <t>booksizzle
@WaldorfReaders is #GivingBack!
During this #pandemic Barbara Terry
is #donating 10K #books to #teachers,
#libraries, #families and #churches.
If you are in TX, visit https://t.co/8HpFqW2ia7
to sign up to get your books! #CBSDFW
#moms #dads #kids #read https://t.co/e7d4YOwKiE</t>
  </si>
  <si>
    <t>writeintoprint
@WaldorfReaders is #GivingBack!
During this #pandemic Barbara Terry
is #donating 10K #books to #teachers,
#libraries, #families and #churches.
If you are in TX, visit https://t.co/OACywKvm8k
to sign up to get your books! #CBSDFW
#moms #dads #kids #read https://t.co/i0dWu2Hs3n</t>
  </si>
  <si>
    <t>libraryjournal
Seattle Will Reopen 5 Library Bathrooms
During Coronavirus Pandemic (via
Seattle Times) https://t.co/dK90KllEor
#libraries https://t.co/qw4riig4HG</t>
  </si>
  <si>
    <t>thuglibrarian
Seattle Will Reopen 5 Library Bathrooms
During Coronavirus Pandemic (via
Seattle Times) https://t.co/dK90KllEor
#libraries https://t.co/qw4riig4HG</t>
  </si>
  <si>
    <t>janecowell8
Repurposing #library skills in
a crisis - Canada’s #libraries
step up to help vulnerable people
during pandemic https://t.co/gtOAkjcrQU
via @shareable</t>
  </si>
  <si>
    <t xml:space="preserve">shareable
</t>
  </si>
  <si>
    <t>ifla_pls
Repurposing #library skills in
a crisis - Canada’s #libraries
step up to help vulnerable people
during pandemic https://t.co/gtOAkjcrQU
via @shareable</t>
  </si>
  <si>
    <t>emilygaffney509
Missing #libraries during this
#NationalLibraryWeek? Here are
some of my favorites! #Quarantine
#books #reading https://t.co/t29F9RoSAu</t>
  </si>
  <si>
    <t>booktweepz
@WaldorfReaders is #GivingBack!
During this #pandemic Barbara Terry
is #donating 10K #books to #teachers,
#libraries, #families and #churches.
If you are in TX, visit https://t.co/53CSpET4v6
to sign up to get your books! #CBSDFW
#moms #dads #kids #read https://t.co/a8tCcHzjYF</t>
  </si>
  <si>
    <t>lizmcgettigan
SOLUS can mobilise your library
fast during the pandemic- Help
you divert resources to e-library
and deliver your app in weeks!
download it and massively improve
and increase #CustomerExperience,
access and new borrowers #mobile
#app #libraries #US #Australia
#NewZealand https://t.co/QnS36lG7B5</t>
  </si>
  <si>
    <t>neilwishart
SOLUS can mobilise your library
fast during the pandemic- Help
you divert resources to e-library
and deliver your app in weeks!
download it and massively improve
and increase #CustomerExperience,
access and new borrowers #mobile
#app #libraries #US #Australia
#NewZealand https://t.co/QnS36lG7B5</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</si>
  <si>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&lt;DynamicFiltersUserSettings&gt;
      &lt;setting name="FilterNonNumericCells" serializeAs="String"&gt;
        &lt;value&gt;False&lt;/value&gt;
      &lt;/setting&gt;
      &lt;setting name="FilteredAlpha" serializeAs="String"&gt;
        &lt;value&gt;0&lt;/value&gt;
      &lt;/setting&gt;
    &lt;/DynamicFiltersUserSettings&gt;
    &lt;AutoScaleUserSettings&gt;
      &lt;setting name="AutoScale" serializeAs="String"&gt;
        &lt;value&gt;True&lt;/value&gt;
      &lt;/setting&gt;
    &lt;/AutoScaleUserSettings&gt;
    &lt;GraphZoom</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</si>
  <si>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</si>
  <si>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</si>
  <si>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</si>
  <si>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</si>
  <si>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</si>
  <si>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</si>
  <si>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</si>
  <si>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</si>
  <si>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</si>
  <si>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</si>
  <si>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</si>
  <si>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</si>
  <si>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</si>
  <si>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</si>
  <si>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</si>
  <si>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</si>
  <si>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</si>
  <si>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</si>
  <si>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</si>
  <si>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</si>
  <si>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</si>
  <si>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</si>
  <si>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</si>
  <si>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</si>
  <si>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</si>
  <si>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</si>
  <si>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</si>
  <si>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</si>
  <si>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</si>
  <si>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</si>
  <si>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</si>
  <si>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https://www.waldorfpublishing.com/</t>
  </si>
  <si>
    <t>https://dfw.cbslocal.com/?p=904872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</si>
  <si>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</si>
  <si>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</si>
  <si>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</si>
  <si>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</si>
  <si>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</si>
  <si>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</si>
  <si>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</si>
  <si>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</si>
  <si>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</si>
  <si>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</si>
  <si>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</si>
  <si>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</si>
  <si>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</si>
  <si>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</si>
  <si>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</si>
  <si>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</si>
  <si>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</si>
  <si>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</si>
  <si>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</si>
  <si>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</si>
  <si>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</si>
  <si>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</si>
  <si>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https://www.cbsnews.com/video/youth-poet-laureate-amanda-gorman-offers-words-of-hope-amid-pandemic/ https://edition.cnn.com/2020/04/17/opinions/what-were-reading-during-pandemic-taylor/index.html https://www.alreporter.com/2020/04/16/academic-libraries-play-essential-role-during-coronavirus-pandemic/ http://r.socialstudio.radian6.com/c910ba93-961a-4cb6-9bb3-e35731eb951f https://storycorps.org/National-Library-Week http://www.msn.com/en-us/news/good-news/kindness-cant-be-quarantined-little-free-libraries-now-used-to-provide-essential-items-during-pandemic/ar-BB12UDuQ?ocid=st2 https://www.usatoday.com/story/news/nation/2020/04/20/coronavirus-little-free-libraries-offer-food-comfort-during-pandemic/5163728002/ https://araeofbooks.wordpress.com/2020/04/24/when-in-doubt-go-to-the-library-if-there-isnt-a-global-pandemic-going-on/</t>
  </si>
  <si>
    <t>Top Domains in Tweet in Entire Graph</t>
  </si>
  <si>
    <t>waldorfpublishing.com</t>
  </si>
  <si>
    <t>cbslocal.com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</si>
  <si>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</si>
  <si>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</si>
  <si>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</si>
  <si>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</si>
  <si>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</si>
  <si>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</si>
  <si>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</si>
  <si>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</si>
  <si>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</si>
  <si>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</si>
  <si>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</si>
  <si>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cbsnews.com cnn.com alreporter.com radian6.com storycorps.org msn.com usatoday.com wordpress.com</t>
  </si>
  <si>
    <t>Top Hashtags in Tweet in Entire Graph</t>
  </si>
  <si>
    <t>covid19</t>
  </si>
  <si>
    <t>pandemic</t>
  </si>
  <si>
    <t>books</t>
  </si>
  <si>
    <t>givingback</t>
  </si>
  <si>
    <t>donating</t>
  </si>
  <si>
    <t>teachers</t>
  </si>
  <si>
    <t>families</t>
  </si>
  <si>
    <t>churches</t>
  </si>
  <si>
    <t>cbsdfw</t>
  </si>
  <si>
    <t>Top Hashtags in Tweet in G1</t>
  </si>
  <si>
    <t>libraryadvocacy</t>
  </si>
  <si>
    <t>Top Hashtags in Tweet in G2</t>
  </si>
  <si>
    <t>reading</t>
  </si>
  <si>
    <t>nationallibraryweek</t>
  </si>
  <si>
    <t>themiracleofmorning</t>
  </si>
  <si>
    <t>youthpoetlaureate</t>
  </si>
  <si>
    <t>amandagorman</t>
  </si>
  <si>
    <t>hope</t>
  </si>
  <si>
    <t>poetry</t>
  </si>
  <si>
    <t>losangelespl</t>
  </si>
  <si>
    <t>Top Hashtags in Tweet in G3</t>
  </si>
  <si>
    <t>moms</t>
  </si>
  <si>
    <t>Top Hashtags in Tweet in G4</t>
  </si>
  <si>
    <t>customerexperience</t>
  </si>
  <si>
    <t>mobile</t>
  </si>
  <si>
    <t>app</t>
  </si>
  <si>
    <t>us</t>
  </si>
  <si>
    <t>australia</t>
  </si>
  <si>
    <t>newzealand</t>
  </si>
  <si>
    <t>Top Hashtags in Tweet in G5</t>
  </si>
  <si>
    <t>seamlessaccess</t>
  </si>
  <si>
    <t>ra21</t>
  </si>
  <si>
    <t>Top Hashtags in Tweet in G6</t>
  </si>
  <si>
    <t>library</t>
  </si>
  <si>
    <t>Top Hashtags in Tweet in G7</t>
  </si>
  <si>
    <t>podcast</t>
  </si>
  <si>
    <t>communities</t>
  </si>
  <si>
    <t>caronavirus2020</t>
  </si>
  <si>
    <t>Top Hashtags in Tweet in G8</t>
  </si>
  <si>
    <t>Top Hashtags in Tweet in G9</t>
  </si>
  <si>
    <t>ontario</t>
  </si>
  <si>
    <t>college</t>
  </si>
  <si>
    <t>Top Hashtags in Tweet in G10</t>
  </si>
  <si>
    <t>yourcentrallibraryhub</t>
  </si>
  <si>
    <t>keepreading</t>
  </si>
  <si>
    <t>Top Hashtags in Tweet</t>
  </si>
  <si>
    <t>libraries covid19 reading nationallibraryweek themiracleofmorning youthpoetlaureate amandagorman hope poetry losangelespl</t>
  </si>
  <si>
    <t>givingback pandemic donating books teachers libraries families churches cbsdfw moms</t>
  </si>
  <si>
    <t>Top Words in Tweet in Entire Graph</t>
  </si>
  <si>
    <t>Words in Sentiment List#1: Positive</t>
  </si>
  <si>
    <t>Words in Sentiment List#2: Negative</t>
  </si>
  <si>
    <t>Words in Sentiment List#3: Angry/Violent</t>
  </si>
  <si>
    <t>Non-categorized Words</t>
  </si>
  <si>
    <t>Total Words</t>
  </si>
  <si>
    <t>#libraries</t>
  </si>
  <si>
    <t>during</t>
  </si>
  <si>
    <t>crisis</t>
  </si>
  <si>
    <t>#covid19</t>
  </si>
  <si>
    <t>need</t>
  </si>
  <si>
    <t>Top Words in Tweet in G1</t>
  </si>
  <si>
    <t>values</t>
  </si>
  <si>
    <t>much</t>
  </si>
  <si>
    <t>contribute</t>
  </si>
  <si>
    <t>beyond</t>
  </si>
  <si>
    <t>governments</t>
  </si>
  <si>
    <t>partners</t>
  </si>
  <si>
    <t>Top Words in Tweet in G2</t>
  </si>
  <si>
    <t>provide</t>
  </si>
  <si>
    <t>#reading</t>
  </si>
  <si>
    <t>here</t>
  </si>
  <si>
    <t>new</t>
  </si>
  <si>
    <t>#nationallibraryweek</t>
  </si>
  <si>
    <t>Top Words in Tweet in G3</t>
  </si>
  <si>
    <t>#givingback</t>
  </si>
  <si>
    <t>#pandemic</t>
  </si>
  <si>
    <t>barbara</t>
  </si>
  <si>
    <t>terry</t>
  </si>
  <si>
    <t>#donating</t>
  </si>
  <si>
    <t>10k</t>
  </si>
  <si>
    <t>#books</t>
  </si>
  <si>
    <t>#teachers</t>
  </si>
  <si>
    <t>Top Words in Tweet in G4</t>
  </si>
  <si>
    <t>solus</t>
  </si>
  <si>
    <t>mobilise</t>
  </si>
  <si>
    <t>fast</t>
  </si>
  <si>
    <t>help</t>
  </si>
  <si>
    <t>divert</t>
  </si>
  <si>
    <t>resources</t>
  </si>
  <si>
    <t>e</t>
  </si>
  <si>
    <t>Top Words in Tweet in G5</t>
  </si>
  <si>
    <t>seamless</t>
  </si>
  <si>
    <t>remote</t>
  </si>
  <si>
    <t>access</t>
  </si>
  <si>
    <t>global</t>
  </si>
  <si>
    <t>indispensable</t>
  </si>
  <si>
    <t>necessity</t>
  </si>
  <si>
    <t>Top Words in Tweet in G6</t>
  </si>
  <si>
    <t>repurposing</t>
  </si>
  <si>
    <t>#library</t>
  </si>
  <si>
    <t>skills</t>
  </si>
  <si>
    <t>canada</t>
  </si>
  <si>
    <t>s</t>
  </si>
  <si>
    <t>step</t>
  </si>
  <si>
    <t>up</t>
  </si>
  <si>
    <t>Top Words in Tweet in G7</t>
  </si>
  <si>
    <t>pleased</t>
  </si>
  <si>
    <t>work</t>
  </si>
  <si>
    <t>latest</t>
  </si>
  <si>
    <t>episode</t>
  </si>
  <si>
    <t>#podcast</t>
  </si>
  <si>
    <t>find</t>
  </si>
  <si>
    <t>out</t>
  </si>
  <si>
    <t>local</t>
  </si>
  <si>
    <t>Top Words in Tweet in G8</t>
  </si>
  <si>
    <t>seattle</t>
  </si>
  <si>
    <t>reopen</t>
  </si>
  <si>
    <t>5</t>
  </si>
  <si>
    <t>bathrooms</t>
  </si>
  <si>
    <t>coronavirus</t>
  </si>
  <si>
    <t>times</t>
  </si>
  <si>
    <t>Top Words in Tweet in G9</t>
  </si>
  <si>
    <t>clo</t>
  </si>
  <si>
    <t>gone</t>
  </si>
  <si>
    <t>above</t>
  </si>
  <si>
    <t>support</t>
  </si>
  <si>
    <t>students</t>
  </si>
  <si>
    <t>faculty</t>
  </si>
  <si>
    <t>Top Words in Tweet in G10</t>
  </si>
  <si>
    <t>Top Words in Tweet</t>
  </si>
  <si>
    <t>#libraries values much contribute during #covid19 crisis beyond governments partners</t>
  </si>
  <si>
    <t>#libraries during pandemic provide #covid19 #reading libraries here new #nationallibraryweek</t>
  </si>
  <si>
    <t>waldorfreaders #givingback during #pandemic barbara terry #donating 10k #books #teachers</t>
  </si>
  <si>
    <t>library solus mobilise fast during pandemic help divert resources e</t>
  </si>
  <si>
    <t>seamless remote access during global pandemic indispensable necessity ryoungen scholarlykitchn</t>
  </si>
  <si>
    <t>repurposing #library skills crisis canada s #libraries step up help</t>
  </si>
  <si>
    <t>pleased work southcoasthlth latest episode #podcast find out local #libraries</t>
  </si>
  <si>
    <t>seattle reopen 5 library bathrooms during coronavirus pandemic times #libraries</t>
  </si>
  <si>
    <t>ontario college libraries clo gone above beyond support students faculty</t>
  </si>
  <si>
    <t>access library stuck home during covid 19 pandemic need card</t>
  </si>
  <si>
    <t>Top Word Pairs in Tweet in Entire Graph</t>
  </si>
  <si>
    <t>during,#covid19</t>
  </si>
  <si>
    <t>#covid19,crisis</t>
  </si>
  <si>
    <t>#libraries,values</t>
  </si>
  <si>
    <t>values,much</t>
  </si>
  <si>
    <t>much,contribute</t>
  </si>
  <si>
    <t>contribute,during</t>
  </si>
  <si>
    <t>crisis,beyond</t>
  </si>
  <si>
    <t>beyond,governments</t>
  </si>
  <si>
    <t>governments,partners</t>
  </si>
  <si>
    <t>partners,need</t>
  </si>
  <si>
    <t>Top Word Pairs in Tweet in G1</t>
  </si>
  <si>
    <t>Top Word Pairs in Tweet in G2</t>
  </si>
  <si>
    <t>during,pandemic</t>
  </si>
  <si>
    <t>#themiracleofmorning,america's</t>
  </si>
  <si>
    <t>inaugural,#youthpoetlaureate</t>
  </si>
  <si>
    <t>#youthpoetlaureate,#amandagorman</t>
  </si>
  <si>
    <t>#amandagorman,shares</t>
  </si>
  <si>
    <t>shares,message</t>
  </si>
  <si>
    <t>message,#hope</t>
  </si>
  <si>
    <t>#hope,during</t>
  </si>
  <si>
    <t>Top Word Pairs in Tweet in G3</t>
  </si>
  <si>
    <t>waldorfreaders,#givingback</t>
  </si>
  <si>
    <t>#givingback,during</t>
  </si>
  <si>
    <t>during,#pandemic</t>
  </si>
  <si>
    <t>#pandemic,barbara</t>
  </si>
  <si>
    <t>barbara,terry</t>
  </si>
  <si>
    <t>terry,#donating</t>
  </si>
  <si>
    <t>#donating,10k</t>
  </si>
  <si>
    <t>10k,#books</t>
  </si>
  <si>
    <t>#books,#teachers</t>
  </si>
  <si>
    <t>#teachers,#libraries</t>
  </si>
  <si>
    <t>Top Word Pairs in Tweet in G4</t>
  </si>
  <si>
    <t>solus,mobilise</t>
  </si>
  <si>
    <t>mobilise,library</t>
  </si>
  <si>
    <t>library,fast</t>
  </si>
  <si>
    <t>fast,during</t>
  </si>
  <si>
    <t>pandemic,help</t>
  </si>
  <si>
    <t>help,divert</t>
  </si>
  <si>
    <t>divert,resources</t>
  </si>
  <si>
    <t>resources,e</t>
  </si>
  <si>
    <t>e,library</t>
  </si>
  <si>
    <t>Top Word Pairs in Tweet in G5</t>
  </si>
  <si>
    <t>seamless,remote</t>
  </si>
  <si>
    <t>remote,access</t>
  </si>
  <si>
    <t>access,during</t>
  </si>
  <si>
    <t>during,global</t>
  </si>
  <si>
    <t>global,pandemic</t>
  </si>
  <si>
    <t>pandemic,indispensable</t>
  </si>
  <si>
    <t>indispensable,necessity</t>
  </si>
  <si>
    <t>necessity,ryoungen</t>
  </si>
  <si>
    <t>ryoungen,scholarlykitchn</t>
  </si>
  <si>
    <t>scholarlykitchn,success</t>
  </si>
  <si>
    <t>Top Word Pairs in Tweet in G6</t>
  </si>
  <si>
    <t>repurposing,#library</t>
  </si>
  <si>
    <t>#library,skills</t>
  </si>
  <si>
    <t>skills,crisis</t>
  </si>
  <si>
    <t>crisis,canada</t>
  </si>
  <si>
    <t>canada,s</t>
  </si>
  <si>
    <t>s,#libraries</t>
  </si>
  <si>
    <t>#libraries,step</t>
  </si>
  <si>
    <t>step,up</t>
  </si>
  <si>
    <t>up,help</t>
  </si>
  <si>
    <t>help,vulnerable</t>
  </si>
  <si>
    <t>Top Word Pairs in Tweet in G7</t>
  </si>
  <si>
    <t>pleased,work</t>
  </si>
  <si>
    <t>work,southcoasthlth</t>
  </si>
  <si>
    <t>southcoasthlth,latest</t>
  </si>
  <si>
    <t>latest,episode</t>
  </si>
  <si>
    <t>episode,#podcast</t>
  </si>
  <si>
    <t>#podcast,find</t>
  </si>
  <si>
    <t>find,out</t>
  </si>
  <si>
    <t>out,local</t>
  </si>
  <si>
    <t>local,#libraries</t>
  </si>
  <si>
    <t>stepping,up</t>
  </si>
  <si>
    <t>Top Word Pairs in Tweet in G8</t>
  </si>
  <si>
    <t>seattle,reopen</t>
  </si>
  <si>
    <t>reopen,5</t>
  </si>
  <si>
    <t>5,library</t>
  </si>
  <si>
    <t>library,bathrooms</t>
  </si>
  <si>
    <t>bathrooms,during</t>
  </si>
  <si>
    <t>during,coronavirus</t>
  </si>
  <si>
    <t>coronavirus,pandemic</t>
  </si>
  <si>
    <t>pandemic,seattle</t>
  </si>
  <si>
    <t>seattle,times</t>
  </si>
  <si>
    <t>times,#libraries</t>
  </si>
  <si>
    <t>Top Word Pairs in Tweet in G9</t>
  </si>
  <si>
    <t>college,libraries</t>
  </si>
  <si>
    <t>ontario,college</t>
  </si>
  <si>
    <t>libraries,clo</t>
  </si>
  <si>
    <t>clo,college</t>
  </si>
  <si>
    <t>libraries,ontario</t>
  </si>
  <si>
    <t>ontario,gone</t>
  </si>
  <si>
    <t>gone,above</t>
  </si>
  <si>
    <t>above,beyond</t>
  </si>
  <si>
    <t>beyond,support</t>
  </si>
  <si>
    <t>support,students</t>
  </si>
  <si>
    <t>Top Word Pairs in Tweet in G10</t>
  </si>
  <si>
    <t>Top Word Pairs in Tweet</t>
  </si>
  <si>
    <t>#libraries,values  values,much  much,contribute  contribute,during  during,#covid19  #covid19,crisis  crisis,beyond  beyond,governments  governments,partners  partners,need</t>
  </si>
  <si>
    <t>during,pandemic  #themiracleofmorning,america's  inaugural,#youthpoetlaureate  #youthpoetlaureate,#amandagorman  #amandagorman,shares  shares,message  message,#hope  #hope,during  during,#covid19  #covid19,crisis</t>
  </si>
  <si>
    <t>waldorfreaders,#givingback  #givingback,during  during,#pandemic  #pandemic,barbara  barbara,terry  terry,#donating  #donating,10k  10k,#books  #books,#teachers  #teachers,#libraries</t>
  </si>
  <si>
    <t>solus,mobilise  mobilise,library  library,fast  fast,during  during,pandemic  pandemic,help  help,divert  divert,resources  resources,e  e,library</t>
  </si>
  <si>
    <t>seamless,remote  remote,access  access,during  during,global  global,pandemic  pandemic,indispensable  indispensable,necessity  necessity,ryoungen  ryoungen,scholarlykitchn  scholarlykitchn,success</t>
  </si>
  <si>
    <t>repurposing,#library  #library,skills  skills,crisis  crisis,canada  canada,s  s,#libraries  #libraries,step  step,up  up,help  help,vulnerable</t>
  </si>
  <si>
    <t>pleased,work  work,southcoasthlth  southcoasthlth,latest  latest,episode  episode,#podcast  #podcast,find  find,out  out,local  local,#libraries  stepping,up</t>
  </si>
  <si>
    <t>seattle,reopen  reopen,5  5,library  library,bathrooms  bathrooms,during  during,coronavirus  coronavirus,pandemic  pandemic,seattle  seattle,times  times,#libraries</t>
  </si>
  <si>
    <t>college,libraries  ontario,college  libraries,clo  clo,college  libraries,ontario  ontario,gone  gone,above  above,beyond  beyond,support  support,students</t>
  </si>
  <si>
    <t>stuck,home  home,during  during,covid  covid,19  19,pandemic  pandemic,need  need,access  access,library  library,library  library,card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</si>
  <si>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</si>
  <si>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</si>
  <si>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</si>
  <si>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</si>
  <si>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</si>
  <si>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</si>
  <si>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</si>
  <si>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</si>
  <si>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</si>
  <si>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</si>
  <si>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</si>
  <si>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</si>
  <si>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</si>
  <si>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</si>
  <si>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</si>
  <si>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</si>
  <si>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</si>
  <si>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</si>
  <si>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</si>
  <si>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</si>
  <si>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</si>
  <si>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</si>
  <si>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</si>
  <si>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</si>
  <si>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ryoungen scholarlykitchn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</si>
  <si>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</si>
  <si>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</si>
  <si>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</si>
  <si>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</si>
  <si>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</si>
  <si>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</si>
  <si>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</si>
  <si>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</si>
  <si>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</si>
  <si>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</si>
  <si>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</si>
  <si>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</si>
  <si>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i_y_s nancymurden bibliosophus waleedalbadi alianational rbeaudryccle z_gharbi gpsalmeron rennygranda preprint_</t>
  </si>
  <si>
    <t>chriscoxlibrar1 uablhl oclc_anz mmtlibrary lillianpak givethanksfirst emilygaffney509 andrewhollismoo</t>
  </si>
  <si>
    <t>tweetyourbooks writeintoprint books2delight booksizzle booktweepz waldorfreaders aina4over4</t>
  </si>
  <si>
    <t>lizmcgettigan solusuk darrentheviking neilwishart</t>
  </si>
  <si>
    <t>tac_niso mrgunn scholarlykitchn ryoungen</t>
  </si>
  <si>
    <t>janecowell8 shareable ifla_pls</t>
  </si>
  <si>
    <t>southcoasthlth theriault__john truventis</t>
  </si>
  <si>
    <t>libraryjournal thuglibrarian</t>
  </si>
  <si>
    <t>stclairlibrary ocls</t>
  </si>
  <si>
    <t>borrowbox cardiff_hub</t>
  </si>
  <si>
    <t>abundantgen flsgs</t>
  </si>
  <si>
    <t>dmzhukova geneabargains</t>
  </si>
  <si>
    <t>ithakasr ktkgerber</t>
  </si>
  <si>
    <t>Top URLs in Tweet by Count</t>
  </si>
  <si>
    <t>Top URLs in Tweet by Salience</t>
  </si>
  <si>
    <t>Top Domains in Tweet by Count</t>
  </si>
  <si>
    <t>Top Domains in Tweet by Salience</t>
  </si>
  <si>
    <t>Top Hashtags in Tweet by Count</t>
  </si>
  <si>
    <t>Top Hashtags in Tweet by Salience</t>
  </si>
  <si>
    <t>families churches cbsdfw moms dads kids read givingback pandemic donating</t>
  </si>
  <si>
    <t>mayaangelou themiracleofmorning youthpoetlaureate amandagorman hope covid19 poetry losangelespl literature libraries</t>
  </si>
  <si>
    <t>Top Words in Tweet by Count</t>
  </si>
  <si>
    <t>reading literature give place turn right now comforting helps grapple</t>
  </si>
  <si>
    <t>alabama academic health sciences libraries deliver essential assistance</t>
  </si>
  <si>
    <t>library solus mobilise fast help divert resources e deliver app</t>
  </si>
  <si>
    <t>waldorfreaders #givingback #pandemic barbara terry #donating 10k #books #teachers #families</t>
  </si>
  <si>
    <t>documenting covid 19 approaches #archives #covid19 #pandemic via ithakasr</t>
  </si>
  <si>
    <t>re here provide support library finds new ways serve users</t>
  </si>
  <si>
    <t>#nationallibraryweek inspiring stories illustrate #poweroflibraries look around see supporting communities</t>
  </si>
  <si>
    <t>access library stuck home covid 19 need card genealogy records</t>
  </si>
  <si>
    <t>seamless remote access global indispensable necessity ryoungen scholarlykitchn success american</t>
  </si>
  <si>
    <t>values much contribute #covid19 crisis beyond governments partners need play</t>
  </si>
  <si>
    <t>#themiracleofmorning america's inaugural #youthpoetlaureate #amandagorman shares message #hope #covid19 crisis</t>
  </si>
  <si>
    <t>now nobody told stop reading missing perusing shelves try ebooks</t>
  </si>
  <si>
    <t>oh #great idea #thankful little free repurposed provide essentials coronavirus</t>
  </si>
  <si>
    <t>truventis pleased work southcoasthlth latest episode #podcast find out local</t>
  </si>
  <si>
    <t>pleased work southcoasthlth latest episode #podcast find out local south</t>
  </si>
  <si>
    <t>kindness quarantined little free libraries provide food toilet paper #librarylove</t>
  </si>
  <si>
    <t>seattle reopen 5 library bathrooms coronavirus via times</t>
  </si>
  <si>
    <t>repurposing #library skills crisis canada s step up help vulnerable</t>
  </si>
  <si>
    <t>missing #nationallibraryweek here favorites #quarantine #books #reading</t>
  </si>
  <si>
    <t>Top Words in Tweet by Salience</t>
  </si>
  <si>
    <t>new #mayaangelou #themiracleofmorning america's inaugural #youthpoetlaureate #amandagorman shares message #hope</t>
  </si>
  <si>
    <t>Top Word Pairs in Tweet by Count</t>
  </si>
  <si>
    <t>reading,literature  literature,give  give,place  place,turn  turn,right  right,now  now,comforting  comforting,helps  helps,grapple  grapple,enormous</t>
  </si>
  <si>
    <t>alabama,academic  academic,#libraries  #libraries,health  health,sciences  sciences,libraries  libraries,deliver  deliver,essential  essential,assistance  assistance,during  during,pandemic</t>
  </si>
  <si>
    <t>documenting,covid  covid,19  19,pandemic  pandemic,approaches  approaches,#archives  #archives,#libraries  #libraries,during  during,#covid19  #covid19,#pandemic  #pandemic,via</t>
  </si>
  <si>
    <t>re,here  here,provide  provide,support  support,library  library,finds  finds,new  new,ways  ways,serve  serve,users  users,broader</t>
  </si>
  <si>
    <t>#nationallibraryweek,inspiring  inspiring,stories  stories,illustrate  illustrate,#poweroflibraries  #poweroflibraries,look  look,around  around,see  see,#libraries  #libraries,supporting  supporting,communities</t>
  </si>
  <si>
    <t>#themiracleofmorning,america's  inaugural,#youthpoetlaureate  #youthpoetlaureate,#amandagorman  #amandagorman,shares  shares,message  message,#hope  #hope,during  during,#covid19  #covid19,crisis  crisis,amanda</t>
  </si>
  <si>
    <t>now,nobody  nobody,told  told,stop  stop,reading  reading,missing  missing,perusing  perusing,shelves  shelves,try  try,ebooks  ebooks,keep</t>
  </si>
  <si>
    <t>oh,#great  #great,idea  idea,#thankful  #thankful,little  little,free  free,#libraries  #libraries,repurposed  repurposed,provide  provide,essentials  essentials,during</t>
  </si>
  <si>
    <t>truventis,pleased  pleased,work  work,southcoasthlth  southcoasthlth,latest  latest,episode  episode,#podcast  #podcast,find  find,out  out,local  local,#libraries</t>
  </si>
  <si>
    <t>pleased,work  work,southcoasthlth  southcoasthlth,latest  latest,episode  episode,#podcast  #podcast,find  find,out  out,local  local,#libraries  #libraries,south</t>
  </si>
  <si>
    <t>kindness,quarantined  quarantined,little  little,free  free,libraries  libraries,provide  provide,food  food,toilet  toilet,paper  paper,during  during,pandemic</t>
  </si>
  <si>
    <t>seattle,reopen  reopen,5  5,library  library,bathrooms  bathrooms,during  during,coronavirus  coronavirus,pandemic  pandemic,via  via,seattle  seattle,times</t>
  </si>
  <si>
    <t>missing,#libraries  #libraries,during  during,#nationallibraryweek  #nationallibraryweek,here  here,favorites  favorites,#quarantine  #quarantine,#books  #books,#reading</t>
  </si>
  <si>
    <t>Top Word Pairs in Tweet by Salience</t>
  </si>
  <si>
    <t>america's,new  new,#mayaangelou  #mayaangelou,inaugural  america's,inaugural  #themiracleofmorning,america's  inaugural,#youthpoetlaureate  #youthpoetlaureate,#amandagorman  #amandagorman,shares  shares,message  message,#hope</t>
  </si>
  <si>
    <t>Word</t>
  </si>
  <si>
    <t>play</t>
  </si>
  <si>
    <t>part</t>
  </si>
  <si>
    <t>asking</t>
  </si>
  <si>
    <t>blog</t>
  </si>
  <si>
    <t>looks</t>
  </si>
  <si>
    <t>possible</t>
  </si>
  <si>
    <t>future</t>
  </si>
  <si>
    <t>#libraryadvocacy</t>
  </si>
  <si>
    <t>agendas</t>
  </si>
  <si>
    <t>#families</t>
  </si>
  <si>
    <t>#churches</t>
  </si>
  <si>
    <t>tx</t>
  </si>
  <si>
    <t>visit</t>
  </si>
  <si>
    <t>sign</t>
  </si>
  <si>
    <t>#cbsdfw</t>
  </si>
  <si>
    <t>#moms</t>
  </si>
  <si>
    <t>#dads</t>
  </si>
  <si>
    <t>#kids</t>
  </si>
  <si>
    <t>#read</t>
  </si>
  <si>
    <t>deliver</t>
  </si>
  <si>
    <t>covid</t>
  </si>
  <si>
    <t>19</t>
  </si>
  <si>
    <t>weeks</t>
  </si>
  <si>
    <t>download</t>
  </si>
  <si>
    <t>massively</t>
  </si>
  <si>
    <t>improve</t>
  </si>
  <si>
    <t>increase</t>
  </si>
  <si>
    <t>#customerexperience</t>
  </si>
  <si>
    <t>borrowers</t>
  </si>
  <si>
    <t>#mobile</t>
  </si>
  <si>
    <t>#app</t>
  </si>
  <si>
    <t>#us</t>
  </si>
  <si>
    <t>#australia</t>
  </si>
  <si>
    <t>#newzealand</t>
  </si>
  <si>
    <t>people</t>
  </si>
  <si>
    <t>stuck</t>
  </si>
  <si>
    <t>home</t>
  </si>
  <si>
    <t>card</t>
  </si>
  <si>
    <t>genealogy</t>
  </si>
  <si>
    <t>records</t>
  </si>
  <si>
    <t>research</t>
  </si>
  <si>
    <t>databases</t>
  </si>
  <si>
    <t>more</t>
  </si>
  <si>
    <t>#free</t>
  </si>
  <si>
    <t>#genealogy</t>
  </si>
  <si>
    <t>missing</t>
  </si>
  <si>
    <t>vulnerable</t>
  </si>
  <si>
    <t>little</t>
  </si>
  <si>
    <t>free</t>
  </si>
  <si>
    <t>staff</t>
  </si>
  <si>
    <t>transitioning</t>
  </si>
  <si>
    <t>quickly</t>
  </si>
  <si>
    <t>fully</t>
  </si>
  <si>
    <t>online</t>
  </si>
  <si>
    <t>environment</t>
  </si>
  <si>
    <t>#ontario</t>
  </si>
  <si>
    <t>#college</t>
  </si>
  <si>
    <t>stepping</t>
  </si>
  <si>
    <t>#communities</t>
  </si>
  <si>
    <t>#caronavirus2020</t>
  </si>
  <si>
    <t>now</t>
  </si>
  <si>
    <t>#themiracleofmorning</t>
  </si>
  <si>
    <t>america's</t>
  </si>
  <si>
    <t>inaugural</t>
  </si>
  <si>
    <t>#youthpoetlaureate</t>
  </si>
  <si>
    <t>#amandagorman</t>
  </si>
  <si>
    <t>shares</t>
  </si>
  <si>
    <t>message</t>
  </si>
  <si>
    <t>#hope</t>
  </si>
  <si>
    <t>amanda</t>
  </si>
  <si>
    <t>thank</t>
  </si>
  <si>
    <t>#poetry</t>
  </si>
  <si>
    <t>#losangelespl</t>
  </si>
  <si>
    <t>#literature</t>
  </si>
  <si>
    <t>#poetlaureate</t>
  </si>
  <si>
    <t>success</t>
  </si>
  <si>
    <t>american</t>
  </si>
  <si>
    <t>chemical</t>
  </si>
  <si>
    <t>society</t>
  </si>
  <si>
    <t>seen</t>
  </si>
  <si>
    <t>deploying</t>
  </si>
  <si>
    <t>#seamlessaccess</t>
  </si>
  <si>
    <t>#ra21</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</si>
  <si>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</si>
  <si>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</si>
  <si>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</si>
  <si>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</si>
  <si>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</si>
  <si>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</si>
  <si>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</si>
  <si>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</si>
  <si>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</si>
  <si>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</si>
  <si>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</si>
  <si>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</si>
  <si>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</si>
  <si>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</si>
  <si>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</si>
  <si>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</si>
  <si>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</si>
  <si>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</si>
  <si>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</si>
  <si>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</si>
  <si>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</si>
  <si>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</si>
  <si>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</si>
  <si>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</si>
  <si>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</si>
  <si>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</si>
  <si>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</si>
  <si>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</si>
  <si>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</si>
  <si>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</si>
  <si>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</si>
  <si>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</si>
  <si>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</si>
  <si>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</si>
  <si>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</si>
  <si>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</si>
  <si>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</si>
  <si>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</si>
  <si>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</si>
  <si>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</si>
  <si>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</si>
  <si>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</si>
  <si>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</si>
  <si>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</si>
  <si>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</si>
  <si>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</si>
  <si>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</si>
  <si>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</si>
  <si>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</si>
  <si>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</si>
  <si>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</si>
  <si>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</si>
  <si>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</si>
  <si>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</si>
  <si>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</si>
  <si>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</si>
  <si>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</si>
  <si>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</si>
  <si>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</si>
  <si>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</si>
  <si>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255, 0, 128</t>
  </si>
  <si>
    <t>Fuchsia</t>
  </si>
  <si>
    <t>G1: #libraries values much contribute during #covid19 crisis beyond governments partners</t>
  </si>
  <si>
    <t>G2: #libraries during pandemic provide #covid19 #reading libraries here new #nationallibraryweek</t>
  </si>
  <si>
    <t>G3: waldorfreaders #givingback during #pandemic barbara terry #donating 10k #books #teachers</t>
  </si>
  <si>
    <t>G4: library solus mobilise fast during pandemic help divert resources e</t>
  </si>
  <si>
    <t>G5: seamless remote access during global pandemic indispensable necessity ryoungen scholarlykitchn</t>
  </si>
  <si>
    <t>G6: repurposing #library skills crisis canada s #libraries step up help</t>
  </si>
  <si>
    <t>G7: pleased work southcoasthlth latest episode #podcast find out local #libraries</t>
  </si>
  <si>
    <t>G8: seattle reopen 5 library bathrooms during coronavirus pandemic times #libraries</t>
  </si>
  <si>
    <t>G9: ontario college libraries clo gone above beyond support students faculty</t>
  </si>
  <si>
    <t>G11: access library stuck home during covid 19 pandemic need card</t>
  </si>
  <si>
    <t>G12: access library stuck home during covid 19 pandemic need card</t>
  </si>
  <si>
    <t>Edge Weight▓1▓2▓0▓True▓255, 0, 128▓Fuchsia▓▓Edge Weight▓1▓2▓0▓3▓10▓False▓Edge Weight▓1▓5▓0▓32▓12▓False▓▓0▓0▓0▓True▓Black▓Black▓▓Followers▓4▓29641▓0▓162▓1000▓False▓▓0▓0▓0▓0▓0▓False▓▓0▓0▓0▓0▓0▓False▓▓0▓0▓0▓0▓0▓False</t>
  </si>
  <si>
    <t>Subgraph</t>
  </si>
  <si>
    <t>GraphSource░TwitterSearch▓GraphTerm░#Libraries during Pandemic▓ImportDescription░The graph represents a network of 76 Twitter users whose recent tweets contained "#Libraries during Pandemic", or who were replied to or mentioned in those tweets, taken from a data set limited to a maximum of 18,000 tweets.  The network was obtained from Twitter on Friday, 24 April 2020 at 15:54 UTC.
The tweets in the network were tweeted over the 7-day, 2-hour, 52-minute period from Friday, 17 April 2020 at 12:27 UTC to Friday, 24 April 2020 at 15:20 UTC.
There is an edge for each "replies-to" relationship in a tweet, an edge for each "mentions" relationship in a tweet, and a self-loop edge for each tweet that is not a "replies-to" or "mentions".▓ImportSuggestedTitle░#Libraries during Pandemic Twitter NodeXL SNA Map and Report for Friday, 24 April 2020 at 15:53 UTC▓ImportSuggestedFileNameNoExtension░2020-04-24 15-53-46 NodeXL Twitter Search #Libraries during Pandemic▓GroupingDescription░The graph's vertices were grouped by cluster using the Clauset-Newman-Moore cluster algorithm.▓LayoutAlgorithm░The graph was laid out using the Harel-Koren Fast Multiscale layout algorithm.▓GraphDirectedness░The graph is directed.</t>
  </si>
  <si>
    <t>AndScaleUserSettings&gt;
      &lt;setting name="GraphScale" serializeAs="String"&gt;
        &lt;value&gt;0.45&lt;/value&gt;
      &lt;/setting&gt;
    &lt;/GraphZoomAndScaleUserSettings&gt;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0 255, 0, 128 Fuchsia True True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NetworkTopItems&lt;/value&gt;
      &lt;/setting&gt;
      &lt;setting name="TopNByMetricsToCalculate" serializeAs="Xml"&gt;
        &lt;value&gt;
          &lt;ArrayOfTopNByMetricUserSetting</t>
  </si>
  <si>
    <t>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t>
  </si>
  <si>
    <t>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t>
  </si>
  <si>
    <t xml:space="preserve">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t>
  </si>
  <si>
    <t>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t>
  </si>
  <si>
    <t xml:space="preserve">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t>
  </si>
  <si>
    <t>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t>
  </si>
  <si>
    <t>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t>
  </si>
  <si>
    <t>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t>
  </si>
  <si>
    <t xml:space="preserve">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t>
  </si>
  <si>
    <t>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
  </si>
  <si>
    <t xml:space="preserve">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t>
  </si>
  <si>
    <t>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t>
  </si>
  <si>
    <t>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18pt White BottomCenter 2147483647 2147483647 Black True 360 White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t>
  </si>
  <si>
    <t>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t>
  </si>
  <si>
    <t xml:space="preserve">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&lt;GraphImageUserSettings2&gt;
      &lt;setting name="ImageSize" serializeAs="String"&gt;
        &lt;value&gt;4096, 3072&lt;/value&gt;
      &lt;/setting&gt;
      &lt;setting name="IncludeFooter" serializeAs="String"&gt;
        &lt;value&gt;True&lt;/v</t>
  </si>
  <si>
    <t>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</si>
  <si>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</si>
  <si>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#Libraries during Pandemic</t>
  </si>
  <si>
    <t>The graph represents a network of 76 Twitter users whose recent tweets contained "#Libraries during Pandemic", or who were replied to or mentioned in those tweets, taken from a data set limited to a maximum of 18,000 tweets.  The network was obtained from Twitter on Friday, 24 April 2020 at 15:54 UTC.
The tweets in the network were tweeted over the 7-day, 2-hour, 52-minute period from Friday, 17 April 2020 at 12:27 UTC to Friday, 24 April 2020 at 15:20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</si>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</sst>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459640"/>
        <c:axId val="29374713"/>
      </c:barChart>
      <c:catAx>
        <c:axId val="55459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74713"/>
        <c:crosses val="autoZero"/>
        <c:auto val="1"/>
        <c:lblOffset val="100"/>
        <c:noMultiLvlLbl val="0"/>
      </c:catAx>
      <c:valAx>
        <c:axId val="2937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045826"/>
        <c:axId val="30541523"/>
      </c:barChart>
      <c:catAx>
        <c:axId val="630458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41523"/>
        <c:crosses val="autoZero"/>
        <c:auto val="1"/>
        <c:lblOffset val="100"/>
        <c:noMultiLvlLbl val="0"/>
      </c:catAx>
      <c:valAx>
        <c:axId val="3054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38252"/>
        <c:axId val="57944269"/>
      </c:barChart>
      <c:catAx>
        <c:axId val="6438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44269"/>
        <c:crosses val="autoZero"/>
        <c:auto val="1"/>
        <c:lblOffset val="100"/>
        <c:noMultiLvlLbl val="0"/>
      </c:catAx>
      <c:valAx>
        <c:axId val="5794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736374"/>
        <c:axId val="62974183"/>
      </c:barChart>
      <c:catAx>
        <c:axId val="517363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74183"/>
        <c:crosses val="autoZero"/>
        <c:auto val="1"/>
        <c:lblOffset val="100"/>
        <c:noMultiLvlLbl val="0"/>
      </c:catAx>
      <c:valAx>
        <c:axId val="6297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6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896736"/>
        <c:axId val="635169"/>
      </c:barChart>
      <c:catAx>
        <c:axId val="298967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169"/>
        <c:crosses val="autoZero"/>
        <c:auto val="1"/>
        <c:lblOffset val="100"/>
        <c:noMultiLvlLbl val="0"/>
      </c:catAx>
      <c:valAx>
        <c:axId val="635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96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16522"/>
        <c:axId val="51448699"/>
      </c:barChart>
      <c:catAx>
        <c:axId val="5716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48699"/>
        <c:crosses val="autoZero"/>
        <c:auto val="1"/>
        <c:lblOffset val="100"/>
        <c:noMultiLvlLbl val="0"/>
      </c:catAx>
      <c:valAx>
        <c:axId val="51448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385108"/>
        <c:axId val="6595061"/>
      </c:barChart>
      <c:catAx>
        <c:axId val="60385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5061"/>
        <c:crosses val="autoZero"/>
        <c:auto val="1"/>
        <c:lblOffset val="100"/>
        <c:noMultiLvlLbl val="0"/>
      </c:catAx>
      <c:valAx>
        <c:axId val="6595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355550"/>
        <c:axId val="64437903"/>
      </c:barChart>
      <c:catAx>
        <c:axId val="59355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37903"/>
        <c:crosses val="autoZero"/>
        <c:auto val="1"/>
        <c:lblOffset val="100"/>
        <c:noMultiLvlLbl val="0"/>
      </c:catAx>
      <c:valAx>
        <c:axId val="64437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5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070216"/>
        <c:axId val="52087625"/>
      </c:barChart>
      <c:catAx>
        <c:axId val="43070216"/>
        <c:scaling>
          <c:orientation val="minMax"/>
        </c:scaling>
        <c:axPos val="b"/>
        <c:delete val="1"/>
        <c:majorTickMark val="out"/>
        <c:minorTickMark val="none"/>
        <c:tickLblPos val="none"/>
        <c:crossAx val="52087625"/>
        <c:crosses val="autoZero"/>
        <c:auto val="1"/>
        <c:lblOffset val="100"/>
        <c:noMultiLvlLbl val="0"/>
      </c:catAx>
      <c:valAx>
        <c:axId val="52087625"/>
        <c:scaling>
          <c:orientation val="minMax"/>
        </c:scaling>
        <c:axPos val="l"/>
        <c:delete val="1"/>
        <c:majorTickMark val="out"/>
        <c:minorTickMark val="none"/>
        <c:tickLblPos val="none"/>
        <c:crossAx val="43070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chriscoxlibra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uablh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darrenthevik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solus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tweetyourboo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books2deligh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waldorfread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ktkgerb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ithakas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oclc_an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lillianpa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geneabargai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dmzhukov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tac_nis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scholarlykitch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mrgun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ryoung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adaobuez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ifl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elviracaned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festinaatj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bsu_uli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marionachavarr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waleedalbad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corneliavonho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kutubirajab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drachalamunig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lbandi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i_y_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z_gharb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joreyes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mmtlibrar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abundantg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flsg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zimla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nsl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jeanmarylug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lahat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preprint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bibliosoph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rbeaudrycc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alianation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caulale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rennygran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donnalg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bibliotekap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josfleur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bridgeofdat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ifla_avm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mmarquinezz2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gpsalmer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davidk00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cardiff_hu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borrowbo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givethanksfir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truventi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southcoasthlt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theriault__joh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liasa_mai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ocl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stclairlibra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nancymurd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katrinakukai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andrewhollismo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aina4over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booksizzl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writeintoprin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libraryjourn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thuglibrari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janecowell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shareab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ifla_pl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emilygaffney5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booktweep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lizmcgettig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neilwishar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6" totalsRowShown="0" headerRowDxfId="433" dataDxfId="432">
  <autoFilter ref="A2:BN96"/>
  <tableColumns count="66">
    <tableColumn id="1" name="Vertex 1" dataDxfId="382"/>
    <tableColumn id="2" name="Vertex 2" dataDxfId="380"/>
    <tableColumn id="3" name="Color" dataDxfId="381"/>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87"/>
    <tableColumn id="7" name="ID" dataDxfId="424"/>
    <tableColumn id="9" name="Dynamic Filter" dataDxfId="423"/>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Date" dataDxfId="369"/>
    <tableColumn id="25" name="Time" dataDxfId="368"/>
    <tableColumn id="26" name="Twitter Page for Tweet" dataDxfId="367"/>
    <tableColumn id="27" name="Latitude" dataDxfId="366"/>
    <tableColumn id="28" name="Longitude" dataDxfId="365"/>
    <tableColumn id="29" name="Imported ID" dataDxfId="364"/>
    <tableColumn id="30" name="In-Reply-To Tweet ID" dataDxfId="363"/>
    <tableColumn id="31" name="Favorited" dataDxfId="362"/>
    <tableColumn id="32" name="Favorite Count" dataDxfId="361"/>
    <tableColumn id="33" name="In-Reply-To User ID" dataDxfId="360"/>
    <tableColumn id="34" name="Is Quote Status" dataDxfId="359"/>
    <tableColumn id="35" name="Language" dataDxfId="358"/>
    <tableColumn id="36" name="Possibly Sensitive" dataDxfId="357"/>
    <tableColumn id="37" name="Quoted Status ID" dataDxfId="356"/>
    <tableColumn id="38" name="Retweeted" dataDxfId="355"/>
    <tableColumn id="39" name="Retweet Count" dataDxfId="354"/>
    <tableColumn id="40" name="Retweet ID" dataDxfId="353"/>
    <tableColumn id="41" name="Source" dataDxfId="352"/>
    <tableColumn id="42" name="Truncated" dataDxfId="351"/>
    <tableColumn id="43" name="Unified Twitter ID" dataDxfId="350"/>
    <tableColumn id="44" name="Imported Tweet Type" dataDxfId="349"/>
    <tableColumn id="45" name="Added By Extended Analysis" dataDxfId="348"/>
    <tableColumn id="46" name="Corrected By Extended Analysis" dataDxfId="347"/>
    <tableColumn id="47" name="Place Bounding Box" dataDxfId="346"/>
    <tableColumn id="48" name="Place Country" dataDxfId="345"/>
    <tableColumn id="49" name="Place Country Code" dataDxfId="344"/>
    <tableColumn id="50" name="Place Full Name" dataDxfId="343"/>
    <tableColumn id="51" name="Place ID" dataDxfId="342"/>
    <tableColumn id="52" name="Place Name" dataDxfId="341"/>
    <tableColumn id="53" name="Place Type" dataDxfId="340"/>
    <tableColumn id="54" name="Place URL" dataDxfId="33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161" dataDxfId="160">
  <autoFilter ref="A66:V67"/>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76" totalsRowShown="0" headerRowDxfId="158" dataDxfId="157">
  <autoFilter ref="A70:V76"/>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V89" totalsRowShown="0" headerRowDxfId="111" dataDxfId="110">
  <autoFilter ref="A79:V89"/>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7" totalsRowShown="0" headerRowDxfId="76" dataDxfId="75">
  <autoFilter ref="A1:G38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22" dataDxfId="421">
  <autoFilter ref="A2:BT78"/>
  <tableColumns count="72">
    <tableColumn id="1" name="Vertex" dataDxfId="420"/>
    <tableColumn id="72" name="Subgraph"/>
    <tableColumn id="2" name="Color" dataDxfId="419"/>
    <tableColumn id="5" name="Shape" dataDxfId="418"/>
    <tableColumn id="6" name="Size" dataDxfId="417"/>
    <tableColumn id="4" name="Opacity" dataDxfId="319"/>
    <tableColumn id="7" name="Image File" dataDxfId="317"/>
    <tableColumn id="3" name="Visibility" dataDxfId="318"/>
    <tableColumn id="10" name="Label" dataDxfId="416"/>
    <tableColumn id="16" name="Label Fill Color" dataDxfId="415"/>
    <tableColumn id="9" name="Label Position" dataDxfId="313"/>
    <tableColumn id="8" name="Tooltip" dataDxfId="311"/>
    <tableColumn id="18" name="Layout Order" dataDxfId="312"/>
    <tableColumn id="13" name="X" dataDxfId="414"/>
    <tableColumn id="14" name="Y" dataDxfId="413"/>
    <tableColumn id="12" name="Locked?" dataDxfId="412"/>
    <tableColumn id="19" name="Polar R" dataDxfId="411"/>
    <tableColumn id="20" name="Polar Angle" dataDxfId="41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09"/>
    <tableColumn id="28" name="Dynamic Filter" dataDxfId="408"/>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6"/>
    <tableColumn id="49" name="Custom Menu Item Text" dataDxfId="315"/>
    <tableColumn id="50" name="Custom Menu Item Action" dataDxfId="314"/>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92" totalsRowShown="0" headerRowDxfId="67" dataDxfId="66">
  <autoFilter ref="A1:L39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23" dataDxfId="22">
  <autoFilter ref="A2:C1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7">
  <autoFilter ref="A2:AO15"/>
  <tableColumns count="41">
    <tableColumn id="1" name="Group" dataDxfId="310"/>
    <tableColumn id="2" name="Vertex Color" dataDxfId="309"/>
    <tableColumn id="3" name="Vertex Shape" dataDxfId="307"/>
    <tableColumn id="22" name="Visibility" dataDxfId="308"/>
    <tableColumn id="4" name="Collapsed?"/>
    <tableColumn id="18" name="Label" dataDxfId="406"/>
    <tableColumn id="20" name="Collapsed X"/>
    <tableColumn id="21" name="Collapsed Y"/>
    <tableColumn id="6" name="ID" dataDxfId="405"/>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04" dataDxfId="403">
  <autoFilter ref="A1:C7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2"/>
    <tableColumn id="2" name="Degree Frequency" dataDxfId="401">
      <calculatedColumnFormula>COUNTIF(Vertices[Degree], "&gt;= " &amp; D2) - COUNTIF(Vertices[Degree], "&gt;=" &amp; D3)</calculatedColumnFormula>
    </tableColumn>
    <tableColumn id="3" name="In-Degree Bin" dataDxfId="400"/>
    <tableColumn id="4" name="In-Degree Frequency" dataDxfId="399">
      <calculatedColumnFormula>COUNTIF(Vertices[In-Degree], "&gt;= " &amp; F2) - COUNTIF(Vertices[In-Degree], "&gt;=" &amp; F3)</calculatedColumnFormula>
    </tableColumn>
    <tableColumn id="5" name="Out-Degree Bin" dataDxfId="398"/>
    <tableColumn id="6" name="Out-Degree Frequency" dataDxfId="397">
      <calculatedColumnFormula>COUNTIF(Vertices[Out-Degree], "&gt;= " &amp; H2) - COUNTIF(Vertices[Out-Degree], "&gt;=" &amp; H3)</calculatedColumnFormula>
    </tableColumn>
    <tableColumn id="7" name="Betweenness Centrality Bin" dataDxfId="396"/>
    <tableColumn id="8" name="Betweenness Centrality Frequency" dataDxfId="395">
      <calculatedColumnFormula>COUNTIF(Vertices[Betweenness Centrality], "&gt;= " &amp; J2) - COUNTIF(Vertices[Betweenness Centrality], "&gt;=" &amp; J3)</calculatedColumnFormula>
    </tableColumn>
    <tableColumn id="9" name="Closeness Centrality Bin" dataDxfId="394"/>
    <tableColumn id="10" name="Closeness Centrality Frequency" dataDxfId="393">
      <calculatedColumnFormula>COUNTIF(Vertices[Closeness Centrality], "&gt;= " &amp; L2) - COUNTIF(Vertices[Closeness Centrality], "&gt;=" &amp; L3)</calculatedColumnFormula>
    </tableColumn>
    <tableColumn id="11" name="Eigenvector Centrality Bin" dataDxfId="392"/>
    <tableColumn id="12" name="Eigenvector Centrality Frequency" dataDxfId="391">
      <calculatedColumnFormula>COUNTIF(Vertices[Eigenvector Centrality], "&gt;= " &amp; N2) - COUNTIF(Vertices[Eigenvector Centrality], "&gt;=" &amp; N3)</calculatedColumnFormula>
    </tableColumn>
    <tableColumn id="18" name="PageRank Bin" dataDxfId="390"/>
    <tableColumn id="17" name="PageRank Frequency" dataDxfId="389">
      <calculatedColumnFormula>COUNTIF(Vertices[Eigenvector Centrality], "&gt;= " &amp; P2) - COUNTIF(Vertices[Eigenvector Centrality], "&gt;=" &amp; P3)</calculatedColumnFormula>
    </tableColumn>
    <tableColumn id="13" name="Clustering Coefficient Bin" dataDxfId="388"/>
    <tableColumn id="14" name="Clustering Coefficient Frequency" dataDxfId="387">
      <calculatedColumnFormula>COUNTIF(Vertices[Clustering Coefficient], "&gt;= " &amp; R2) - COUNTIF(Vertices[Clustering Coefficient], "&gt;=" &amp; R3)</calculatedColumnFormula>
    </tableColumn>
    <tableColumn id="15" name="Dynamic Filter Bin" dataDxfId="386"/>
    <tableColumn id="16" name="Dynamic Filter Frequency" dataDxfId="3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dition.cnn.com/2020/04/17/opinions/what-were-reading-during-pandemic-taylor/index.html" TargetMode="External" /><Relationship Id="rId2" Type="http://schemas.openxmlformats.org/officeDocument/2006/relationships/hyperlink" Target="https://www.alreporter.com/2020/04/16/academic-libraries-play-essential-role-during-coronavirus-pandemic/" TargetMode="External" /><Relationship Id="rId3" Type="http://schemas.openxmlformats.org/officeDocument/2006/relationships/hyperlink" Target="https://sr.ithaka.org/blog/documenting-the-covid-19-pandemic/" TargetMode="External" /><Relationship Id="rId4" Type="http://schemas.openxmlformats.org/officeDocument/2006/relationships/hyperlink" Target="http://r.socialstudio.radian6.com/c910ba93-961a-4cb6-9bb3-e35731eb951f" TargetMode="External" /><Relationship Id="rId5" Type="http://schemas.openxmlformats.org/officeDocument/2006/relationships/hyperlink" Target="https://storycorps.org/National-Library-Week" TargetMode="External" /><Relationship Id="rId6" Type="http://schemas.openxmlformats.org/officeDocument/2006/relationships/hyperlink" Target="https://genealogybargains.com/get-free-online-library-access-for-genealogy-family-history-research/" TargetMode="External" /><Relationship Id="rId7" Type="http://schemas.openxmlformats.org/officeDocument/2006/relationships/hyperlink" Target="https://scholarlykitchen.sspnet.org/2020/04/21/guest-post-seamless-remote-access-during-a-global-pandemic-an-indispensable-necessity/" TargetMode="External" /><Relationship Id="rId8" Type="http://schemas.openxmlformats.org/officeDocument/2006/relationships/hyperlink" Target="https://scholarlykitchen.sspnet.org/2020/04/21/guest-post-seamless-remote-access-during-a-global-pandemic-an-indispensable-necessity/" TargetMode="External" /><Relationship Id="rId9" Type="http://schemas.openxmlformats.org/officeDocument/2006/relationships/hyperlink" Target="https://www.cbsnews.com/video/youth-poet-laureate-amanda-gorman-offers-words-of-hope-amid-pandemic/" TargetMode="External" /><Relationship Id="rId10" Type="http://schemas.openxmlformats.org/officeDocument/2006/relationships/hyperlink" Target="https://www.cbsnews.com/video/youth-poet-laureate-amanda-gorman-offers-words-of-hope-amid-pandemic/" TargetMode="External" /><Relationship Id="rId11" Type="http://schemas.openxmlformats.org/officeDocument/2006/relationships/hyperlink" Target="https://genealogybargains.com/get-free-online-library-access-for-genealogy-family-history-research/" TargetMode="External" /><Relationship Id="rId12" Type="http://schemas.openxmlformats.org/officeDocument/2006/relationships/hyperlink" Target="http://www.msn.com/en-us/news/good-news/kindness-cant-be-quarantined-little-free-libraries-now-used-to-provide-essential-items-during-pandemic/ar-BB12UDuQ?ocid=st2" TargetMode="External" /><Relationship Id="rId13" Type="http://schemas.openxmlformats.org/officeDocument/2006/relationships/hyperlink" Target="https://soundcloud.com/user-79098433/bored-at-home-your-south-coast-library-may-have-the-answer" TargetMode="External" /><Relationship Id="rId14" Type="http://schemas.openxmlformats.org/officeDocument/2006/relationships/hyperlink" Target="https://soundcloud.com/user-79098433/bored-at-home-your-south-coast-library-may-have-the-answer" TargetMode="External" /><Relationship Id="rId15" Type="http://schemas.openxmlformats.org/officeDocument/2006/relationships/hyperlink" Target="https://www.ocls.ca/sites/default/files/uploads/documents/College%20Libraries%20Ontario_Supporting%20COVID_2020_04_20_final.pdf" TargetMode="External" /><Relationship Id="rId16" Type="http://schemas.openxmlformats.org/officeDocument/2006/relationships/hyperlink" Target="https://blogs.ifla.org/lpa/2020/04/21/adovc8-now-and-next-part-2-what-might-a-library-advocacy-agenda-for-the-post-pandemic-world-look-like/" TargetMode="External" /><Relationship Id="rId17" Type="http://schemas.openxmlformats.org/officeDocument/2006/relationships/hyperlink" Target="https://www.usatoday.com/story/news/nation/2020/04/20/coronavirus-little-free-libraries-offer-food-comfort-during-pandemic/5163728002/" TargetMode="External" /><Relationship Id="rId18" Type="http://schemas.openxmlformats.org/officeDocument/2006/relationships/hyperlink" Target="https://www.seattletimes.com/seattle-news/homeless/seattle-will-reopen-5-library-bathrooms-during-coronavirus-pandemic/" TargetMode="External" /><Relationship Id="rId19" Type="http://schemas.openxmlformats.org/officeDocument/2006/relationships/hyperlink" Target="https://www.seattletimes.com/seattle-news/homeless/seattle-will-reopen-5-library-bathrooms-during-coronavirus-pandemic/" TargetMode="External" /><Relationship Id="rId20" Type="http://schemas.openxmlformats.org/officeDocument/2006/relationships/hyperlink" Target="https://www.shareable.net/canadas-libraries-step-up-to-help-vulnerable-people-during-pandemic/" TargetMode="External" /><Relationship Id="rId21" Type="http://schemas.openxmlformats.org/officeDocument/2006/relationships/hyperlink" Target="https://araeofbooks.wordpress.com/2020/04/24/when-in-doubt-go-to-the-library-if-there-isnt-a-global-pandemic-going-on/" TargetMode="External" /><Relationship Id="rId22" Type="http://schemas.openxmlformats.org/officeDocument/2006/relationships/hyperlink" Target="https://pbs.twimg.com/media/EWGAUO-UcAADiQz.jpg" TargetMode="External" /><Relationship Id="rId23" Type="http://schemas.openxmlformats.org/officeDocument/2006/relationships/hyperlink" Target="https://pbs.twimg.com/media/EWImNO6XgAUSkvs.jpg" TargetMode="External" /><Relationship Id="rId24" Type="http://schemas.openxmlformats.org/officeDocument/2006/relationships/hyperlink" Target="https://pbs.twimg.com/media/EWJLCMPXQAIDbZd.jpg" TargetMode="External" /><Relationship Id="rId25" Type="http://schemas.openxmlformats.org/officeDocument/2006/relationships/hyperlink" Target="https://pbs.twimg.com/media/EWJNLSlXsAkVjW1.jpg" TargetMode="External" /><Relationship Id="rId26" Type="http://schemas.openxmlformats.org/officeDocument/2006/relationships/hyperlink" Target="https://pbs.twimg.com/media/EWImW_AXsAI5_D1.jpg" TargetMode="External" /><Relationship Id="rId27" Type="http://schemas.openxmlformats.org/officeDocument/2006/relationships/hyperlink" Target="https://pbs.twimg.com/media/EWNEgZbXkAIfSui.jpg" TargetMode="External" /><Relationship Id="rId28" Type="http://schemas.openxmlformats.org/officeDocument/2006/relationships/hyperlink" Target="https://pbs.twimg.com/media/EWOHQS2XQAE2vAd.png" TargetMode="External" /><Relationship Id="rId29" Type="http://schemas.openxmlformats.org/officeDocument/2006/relationships/hyperlink" Target="https://pbs.twimg.com/media/EWOJixZWkAAqbc4.png" TargetMode="External" /><Relationship Id="rId30" Type="http://schemas.openxmlformats.org/officeDocument/2006/relationships/hyperlink" Target="https://pbs.twimg.com/media/EWOoGboWkAIc_Ac.png" TargetMode="External" /><Relationship Id="rId31" Type="http://schemas.openxmlformats.org/officeDocument/2006/relationships/hyperlink" Target="https://pbs.twimg.com/media/EWI6w1kXQAApGSf.jpg" TargetMode="External" /><Relationship Id="rId32" Type="http://schemas.openxmlformats.org/officeDocument/2006/relationships/hyperlink" Target="https://pbs.twimg.com/media/EWT0gdPWoAs_ooH.jpg" TargetMode="External" /><Relationship Id="rId33" Type="http://schemas.openxmlformats.org/officeDocument/2006/relationships/hyperlink" Target="https://pbs.twimg.com/media/EWCnNupWsAE8Roi.jpg" TargetMode="External" /><Relationship Id="rId34" Type="http://schemas.openxmlformats.org/officeDocument/2006/relationships/hyperlink" Target="https://pbs.twimg.com/media/EWYHbkOWsAAcBkJ.png" TargetMode="External" /><Relationship Id="rId35" Type="http://schemas.openxmlformats.org/officeDocument/2006/relationships/hyperlink" Target="http://pbs.twimg.com/profile_images/1247243415919538177/eb0LWBZ-_normal.jpg" TargetMode="External" /><Relationship Id="rId36" Type="http://schemas.openxmlformats.org/officeDocument/2006/relationships/hyperlink" Target="http://pbs.twimg.com/profile_images/725774311160709121/9Q-2frQ4_normal.jpg" TargetMode="External" /><Relationship Id="rId37" Type="http://schemas.openxmlformats.org/officeDocument/2006/relationships/hyperlink" Target="http://pbs.twimg.com/profile_images/378800000177230162/29bd6b7c92c56e6e0c570c872fa3f6e0_normal.jpeg" TargetMode="External" /><Relationship Id="rId38" Type="http://schemas.openxmlformats.org/officeDocument/2006/relationships/hyperlink" Target="http://pbs.twimg.com/profile_images/930810757188603906/lFjFC50V_normal.jpg" TargetMode="External" /><Relationship Id="rId39" Type="http://schemas.openxmlformats.org/officeDocument/2006/relationships/hyperlink" Target="http://pbs.twimg.com/profile_images/930810757188603906/lFjFC50V_normal.jpg" TargetMode="External" /><Relationship Id="rId40" Type="http://schemas.openxmlformats.org/officeDocument/2006/relationships/hyperlink" Target="http://pbs.twimg.com/profile_images/930810757188603906/lFjFC50V_normal.jpg" TargetMode="External" /><Relationship Id="rId41" Type="http://schemas.openxmlformats.org/officeDocument/2006/relationships/hyperlink" Target="http://pbs.twimg.com/profile_images/1138631648596123648/fMX92zGh_normal.jpg" TargetMode="External" /><Relationship Id="rId42" Type="http://schemas.openxmlformats.org/officeDocument/2006/relationships/hyperlink" Target="https://pbs.twimg.com/media/EWGAUO-UcAADiQz.jpg" TargetMode="External" /><Relationship Id="rId43" Type="http://schemas.openxmlformats.org/officeDocument/2006/relationships/hyperlink" Target="http://pbs.twimg.com/profile_images/1200997306545274880/7yYrE0Ch_normal.jpg" TargetMode="External" /><Relationship Id="rId44" Type="http://schemas.openxmlformats.org/officeDocument/2006/relationships/hyperlink" Target="https://pbs.twimg.com/media/EWImNO6XgAUSkvs.jpg" TargetMode="External" /><Relationship Id="rId45" Type="http://schemas.openxmlformats.org/officeDocument/2006/relationships/hyperlink" Target="http://pbs.twimg.com/profile_images/1173002368574722048/akk1R3X-_normal.jpg" TargetMode="External" /><Relationship Id="rId46" Type="http://schemas.openxmlformats.org/officeDocument/2006/relationships/hyperlink" Target="http://pbs.twimg.com/profile_images/64855924/TAC_PimpMySouthPark_normal.jpg" TargetMode="External" /><Relationship Id="rId47" Type="http://schemas.openxmlformats.org/officeDocument/2006/relationships/hyperlink" Target="http://pbs.twimg.com/profile_images/679914371770798080/FBcokUq2_normal.jpg" TargetMode="External" /><Relationship Id="rId48" Type="http://schemas.openxmlformats.org/officeDocument/2006/relationships/hyperlink" Target="http://pbs.twimg.com/profile_images/64855924/TAC_PimpMySouthPark_normal.jpg" TargetMode="External" /><Relationship Id="rId49" Type="http://schemas.openxmlformats.org/officeDocument/2006/relationships/hyperlink" Target="http://pbs.twimg.com/profile_images/679914371770798080/FBcokUq2_normal.jpg" TargetMode="External" /><Relationship Id="rId50" Type="http://schemas.openxmlformats.org/officeDocument/2006/relationships/hyperlink" Target="http://pbs.twimg.com/profile_images/679914371770798080/FBcokUq2_normal.jpg" TargetMode="External" /><Relationship Id="rId51" Type="http://schemas.openxmlformats.org/officeDocument/2006/relationships/hyperlink" Target="http://pbs.twimg.com/profile_images/1092309382187180034/lC09iYje_normal.jpg" TargetMode="External" /><Relationship Id="rId52" Type="http://schemas.openxmlformats.org/officeDocument/2006/relationships/hyperlink" Target="http://pbs.twimg.com/profile_images/1191276357671686144/oEvgV_lC_normal.jpg" TargetMode="External" /><Relationship Id="rId53" Type="http://schemas.openxmlformats.org/officeDocument/2006/relationships/hyperlink" Target="http://pbs.twimg.com/profile_images/1511579018/festina_lente_slak_normal.jpg" TargetMode="External" /><Relationship Id="rId54" Type="http://schemas.openxmlformats.org/officeDocument/2006/relationships/hyperlink" Target="http://pbs.twimg.com/profile_images/1214744970038394880/sueertys_normal.png" TargetMode="External" /><Relationship Id="rId55" Type="http://schemas.openxmlformats.org/officeDocument/2006/relationships/hyperlink" Target="http://pbs.twimg.com/profile_images/1191692426727034880/qXFVr6IE_normal.jpg" TargetMode="External" /><Relationship Id="rId56" Type="http://schemas.openxmlformats.org/officeDocument/2006/relationships/hyperlink" Target="http://pbs.twimg.com/profile_images/378800000336655718/8123fa3e829765ce8aec561074f7aa4d_normal.jpeg" TargetMode="External" /><Relationship Id="rId57" Type="http://schemas.openxmlformats.org/officeDocument/2006/relationships/hyperlink" Target="http://pbs.twimg.com/profile_images/1069615478161711104/jozjVVD0_normal.jpg" TargetMode="External" /><Relationship Id="rId58" Type="http://schemas.openxmlformats.org/officeDocument/2006/relationships/hyperlink" Target="http://pbs.twimg.com/profile_images/1253276060428521472/694iTXfC_normal.jpg" TargetMode="External" /><Relationship Id="rId59" Type="http://schemas.openxmlformats.org/officeDocument/2006/relationships/hyperlink" Target="http://pbs.twimg.com/profile_images/922774010231906304/hacop4Lb_normal.jpg" TargetMode="External" /><Relationship Id="rId60" Type="http://schemas.openxmlformats.org/officeDocument/2006/relationships/hyperlink" Target="http://pbs.twimg.com/profile_images/1217133517576048640/B-RHT_rm_normal.jpg" TargetMode="External" /><Relationship Id="rId61" Type="http://schemas.openxmlformats.org/officeDocument/2006/relationships/hyperlink" Target="http://pbs.twimg.com/profile_images/3306619126/3de2de61a20be044d4ed797751352dcd_normal.jpeg" TargetMode="External" /><Relationship Id="rId62" Type="http://schemas.openxmlformats.org/officeDocument/2006/relationships/hyperlink" Target="http://pbs.twimg.com/profile_images/445993307403874304/64QnICWF_normal.jpeg" TargetMode="External" /><Relationship Id="rId63" Type="http://schemas.openxmlformats.org/officeDocument/2006/relationships/hyperlink" Target="http://pbs.twimg.com/profile_images/1252763266834669569/hcMQ27Pg_normal.jpg" TargetMode="External" /><Relationship Id="rId64" Type="http://schemas.openxmlformats.org/officeDocument/2006/relationships/hyperlink" Target="https://pbs.twimg.com/media/EWJLCMPXQAIDbZd.jpg" TargetMode="External" /><Relationship Id="rId65" Type="http://schemas.openxmlformats.org/officeDocument/2006/relationships/hyperlink" Target="https://pbs.twimg.com/media/EWJNLSlXsAkVjW1.jpg" TargetMode="External" /><Relationship Id="rId66" Type="http://schemas.openxmlformats.org/officeDocument/2006/relationships/hyperlink" Target="https://pbs.twimg.com/media/EWImW_AXsAI5_D1.jpg" TargetMode="External" /><Relationship Id="rId67" Type="http://schemas.openxmlformats.org/officeDocument/2006/relationships/hyperlink" Target="http://pbs.twimg.com/profile_images/2741677274/f468d0fd215754284ee483a66fb991fe_normal.jpeg" TargetMode="External" /><Relationship Id="rId68" Type="http://schemas.openxmlformats.org/officeDocument/2006/relationships/hyperlink" Target="http://pbs.twimg.com/profile_images/1071336555757879296/lSvQcQHw_normal.jpg" TargetMode="External" /><Relationship Id="rId69" Type="http://schemas.openxmlformats.org/officeDocument/2006/relationships/hyperlink" Target="http://pbs.twimg.com/profile_images/1018650919548772353/2CK49dP9_normal.jpg" TargetMode="External" /><Relationship Id="rId70" Type="http://schemas.openxmlformats.org/officeDocument/2006/relationships/hyperlink" Target="http://pbs.twimg.com/profile_images/868521965144997888/w80v0ioZ_normal.jpg" TargetMode="External" /><Relationship Id="rId71" Type="http://schemas.openxmlformats.org/officeDocument/2006/relationships/hyperlink" Target="http://pbs.twimg.com/profile_images/972377670909505537/LUdWFssG_normal.jpg" TargetMode="External" /><Relationship Id="rId72" Type="http://schemas.openxmlformats.org/officeDocument/2006/relationships/hyperlink" Target="http://pbs.twimg.com/profile_images/1020281913150357504/MpUKPa0V_normal.jpg" TargetMode="External" /><Relationship Id="rId73" Type="http://schemas.openxmlformats.org/officeDocument/2006/relationships/hyperlink" Target="http://pbs.twimg.com/profile_images/714425219742638080/QK-3ei1i_normal.jpg" TargetMode="External" /><Relationship Id="rId74" Type="http://schemas.openxmlformats.org/officeDocument/2006/relationships/hyperlink" Target="http://pbs.twimg.com/profile_images/378800000411156404/c85daad5cb9e2e3392de49d0ef72caff_normal.jpeg" TargetMode="External" /><Relationship Id="rId75" Type="http://schemas.openxmlformats.org/officeDocument/2006/relationships/hyperlink" Target="http://pbs.twimg.com/profile_images/378800000545938548/5b6097f515bfa4d032e528cf3a13ebdc_normal.png" TargetMode="External" /><Relationship Id="rId76" Type="http://schemas.openxmlformats.org/officeDocument/2006/relationships/hyperlink" Target="http://pbs.twimg.com/profile_images/498624252522688513/wHwBDM6y_normal.jpeg" TargetMode="External" /><Relationship Id="rId77" Type="http://schemas.openxmlformats.org/officeDocument/2006/relationships/hyperlink" Target="http://pbs.twimg.com/profile_images/1212168590943760384/-ZSk3ZXN_normal.jpg" TargetMode="External" /><Relationship Id="rId78" Type="http://schemas.openxmlformats.org/officeDocument/2006/relationships/hyperlink" Target="http://pbs.twimg.com/profile_images/1244619260082540544/2VlMUrMA_normal.jpg" TargetMode="External" /><Relationship Id="rId79" Type="http://schemas.openxmlformats.org/officeDocument/2006/relationships/hyperlink" Target="http://pbs.twimg.com/profile_images/1239566289875677184/jy3XDeNL_normal.jpg" TargetMode="External" /><Relationship Id="rId80" Type="http://schemas.openxmlformats.org/officeDocument/2006/relationships/hyperlink" Target="http://pbs.twimg.com/profile_images/477712876673978368/-FiPuX26_normal.jpeg" TargetMode="External" /><Relationship Id="rId81" Type="http://schemas.openxmlformats.org/officeDocument/2006/relationships/hyperlink" Target="http://pbs.twimg.com/profile_images/1133721865019678721/KRk_lJsv_normal.png" TargetMode="External" /><Relationship Id="rId82" Type="http://schemas.openxmlformats.org/officeDocument/2006/relationships/hyperlink" Target="http://pbs.twimg.com/profile_images/1070997621844652032/XBa7zJjk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pbs.twimg.com/profile_images/1181114499866271744/dsLWg1BW_normal.jpg" TargetMode="External" /><Relationship Id="rId85" Type="http://schemas.openxmlformats.org/officeDocument/2006/relationships/hyperlink" Target="http://pbs.twimg.com/profile_images/1174929589409218562/lMXApgNt_normal.jpg" TargetMode="External" /><Relationship Id="rId86" Type="http://schemas.openxmlformats.org/officeDocument/2006/relationships/hyperlink" Target="https://pbs.twimg.com/media/EWNEgZbXkAIfSui.jpg" TargetMode="External" /><Relationship Id="rId87" Type="http://schemas.openxmlformats.org/officeDocument/2006/relationships/hyperlink" Target="http://pbs.twimg.com/profile_images/909872412061089792/a_LcPYu__normal.jpg" TargetMode="External" /><Relationship Id="rId88" Type="http://schemas.openxmlformats.org/officeDocument/2006/relationships/hyperlink" Target="https://pbs.twimg.com/media/EWOHQS2XQAE2vAd.png" TargetMode="External" /><Relationship Id="rId89" Type="http://schemas.openxmlformats.org/officeDocument/2006/relationships/hyperlink" Target="https://pbs.twimg.com/media/EWOJixZWkAAqbc4.png" TargetMode="External" /><Relationship Id="rId90" Type="http://schemas.openxmlformats.org/officeDocument/2006/relationships/hyperlink" Target="http://pbs.twimg.com/profile_images/1099378049093644289/_MCXuUqH_normal.jpg" TargetMode="External" /><Relationship Id="rId91" Type="http://schemas.openxmlformats.org/officeDocument/2006/relationships/hyperlink" Target="https://pbs.twimg.com/media/EWOoGboWkAIc_Ac.png" TargetMode="External" /><Relationship Id="rId92" Type="http://schemas.openxmlformats.org/officeDocument/2006/relationships/hyperlink" Target="http://pbs.twimg.com/profile_images/1100117901086998530/WdFdVFzl_normal.png" TargetMode="External" /><Relationship Id="rId93" Type="http://schemas.openxmlformats.org/officeDocument/2006/relationships/hyperlink" Target="http://pbs.twimg.com/profile_images/1189909988526964736/QaeCbqrI_normal.jpg" TargetMode="External" /><Relationship Id="rId94" Type="http://schemas.openxmlformats.org/officeDocument/2006/relationships/hyperlink" Target="https://pbs.twimg.com/media/EWI6w1kXQAApGSf.jpg" TargetMode="External" /><Relationship Id="rId95" Type="http://schemas.openxmlformats.org/officeDocument/2006/relationships/hyperlink" Target="http://pbs.twimg.com/profile_images/1341040649/IMG_0974_normal.JPG" TargetMode="External" /><Relationship Id="rId96" Type="http://schemas.openxmlformats.org/officeDocument/2006/relationships/hyperlink" Target="http://pbs.twimg.com/profile_images/1037012672443830272/tuen1cL7_normal.jpg" TargetMode="External" /><Relationship Id="rId97" Type="http://schemas.openxmlformats.org/officeDocument/2006/relationships/hyperlink" Target="http://pbs.twimg.com/profile_images/1248166034361552896/K0o250KN_normal.jpg" TargetMode="External" /><Relationship Id="rId98" Type="http://schemas.openxmlformats.org/officeDocument/2006/relationships/hyperlink" Target="http://pbs.twimg.com/profile_images/1248166034361552896/K0o250KN_normal.jpg" TargetMode="External" /><Relationship Id="rId99" Type="http://schemas.openxmlformats.org/officeDocument/2006/relationships/hyperlink" Target="http://pbs.twimg.com/profile_images/876580233633308672/73WQ6ZKL_normal.jpg" TargetMode="External" /><Relationship Id="rId100" Type="http://schemas.openxmlformats.org/officeDocument/2006/relationships/hyperlink" Target="http://pbs.twimg.com/profile_images/876580233633308672/73WQ6ZKL_normal.jpg" TargetMode="External" /><Relationship Id="rId101" Type="http://schemas.openxmlformats.org/officeDocument/2006/relationships/hyperlink" Target="http://pbs.twimg.com/profile_images/876580233633308672/73WQ6ZKL_normal.jpg" TargetMode="External" /><Relationship Id="rId102" Type="http://schemas.openxmlformats.org/officeDocument/2006/relationships/hyperlink" Target="http://pbs.twimg.com/profile_images/876580233633308672/73WQ6ZKL_normal.jpg" TargetMode="External" /><Relationship Id="rId103" Type="http://schemas.openxmlformats.org/officeDocument/2006/relationships/hyperlink" Target="https://pbs.twimg.com/media/EWT0gdPWoAs_ooH.jpg" TargetMode="External" /><Relationship Id="rId104" Type="http://schemas.openxmlformats.org/officeDocument/2006/relationships/hyperlink" Target="http://pbs.twimg.com/profile_images/1040593971192451072/fgKdBOhq_normal.jpg" TargetMode="External" /><Relationship Id="rId105" Type="http://schemas.openxmlformats.org/officeDocument/2006/relationships/hyperlink" Target="http://pbs.twimg.com/profile_images/1146318427159580677/-5EpvATQ_normal.png" TargetMode="External" /><Relationship Id="rId106" Type="http://schemas.openxmlformats.org/officeDocument/2006/relationships/hyperlink" Target="http://pbs.twimg.com/profile_images/1176442444407132160/XV9sKij8_normal.png" TargetMode="External" /><Relationship Id="rId107" Type="http://schemas.openxmlformats.org/officeDocument/2006/relationships/hyperlink" Target="http://pbs.twimg.com/profile_images/1176442444407132160/XV9sKij8_normal.png" TargetMode="External" /><Relationship Id="rId108" Type="http://schemas.openxmlformats.org/officeDocument/2006/relationships/hyperlink" Target="http://pbs.twimg.com/profile_images/932976994471596033/ElLTpkix_normal.jpg" TargetMode="External" /><Relationship Id="rId109" Type="http://schemas.openxmlformats.org/officeDocument/2006/relationships/hyperlink" Target="http://pbs.twimg.com/profile_images/932976994471596033/ElLTpkix_normal.jpg" TargetMode="External" /><Relationship Id="rId110" Type="http://schemas.openxmlformats.org/officeDocument/2006/relationships/hyperlink" Target="http://pbs.twimg.com/profile_images/932976994471596033/ElLTpkix_normal.jpg" TargetMode="External" /><Relationship Id="rId111" Type="http://schemas.openxmlformats.org/officeDocument/2006/relationships/hyperlink" Target="http://pbs.twimg.com/profile_images/932976994471596033/ElLTpkix_normal.jpg" TargetMode="External" /><Relationship Id="rId112" Type="http://schemas.openxmlformats.org/officeDocument/2006/relationships/hyperlink" Target="http://pbs.twimg.com/profile_images/932976994471596033/ElLTpkix_normal.jpg" TargetMode="External" /><Relationship Id="rId113" Type="http://schemas.openxmlformats.org/officeDocument/2006/relationships/hyperlink" Target="http://pbs.twimg.com/profile_images/1105287857256783872/WWqmsn0J_normal.png" TargetMode="External" /><Relationship Id="rId114" Type="http://schemas.openxmlformats.org/officeDocument/2006/relationships/hyperlink" Target="http://pbs.twimg.com/profile_images/665877597071540224/EXul5FUH_normal.jpg" TargetMode="External" /><Relationship Id="rId115" Type="http://schemas.openxmlformats.org/officeDocument/2006/relationships/hyperlink" Target="http://pbs.twimg.com/profile_images/665877597071540224/EXul5FUH_normal.jpg" TargetMode="External" /><Relationship Id="rId116" Type="http://schemas.openxmlformats.org/officeDocument/2006/relationships/hyperlink" Target="http://pbs.twimg.com/profile_images/665877597071540224/EXul5FUH_normal.jpg" TargetMode="External" /><Relationship Id="rId117" Type="http://schemas.openxmlformats.org/officeDocument/2006/relationships/hyperlink" Target="http://pbs.twimg.com/profile_images/665877597071540224/EXul5FUH_normal.jpg" TargetMode="External" /><Relationship Id="rId118" Type="http://schemas.openxmlformats.org/officeDocument/2006/relationships/hyperlink" Target="http://pbs.twimg.com/profile_images/665877597071540224/EXul5FUH_normal.jpg" TargetMode="External" /><Relationship Id="rId119" Type="http://schemas.openxmlformats.org/officeDocument/2006/relationships/hyperlink" Target="http://pbs.twimg.com/profile_images/1234412788589699072/YQqd_r8p_normal.jpg" TargetMode="External" /><Relationship Id="rId120" Type="http://schemas.openxmlformats.org/officeDocument/2006/relationships/hyperlink" Target="http://pbs.twimg.com/profile_images/1234412788589699072/YQqd_r8p_normal.jpg" TargetMode="External" /><Relationship Id="rId121" Type="http://schemas.openxmlformats.org/officeDocument/2006/relationships/hyperlink" Target="https://pbs.twimg.com/media/EWCnNupWsAE8Roi.jpg" TargetMode="External" /><Relationship Id="rId122" Type="http://schemas.openxmlformats.org/officeDocument/2006/relationships/hyperlink" Target="https://pbs.twimg.com/media/EWYHbkOWsAAcBkJ.png" TargetMode="External" /><Relationship Id="rId123" Type="http://schemas.openxmlformats.org/officeDocument/2006/relationships/hyperlink" Target="http://pbs.twimg.com/profile_images/1039468439390363649/RjvL1065_normal.jpg" TargetMode="External" /><Relationship Id="rId124" Type="http://schemas.openxmlformats.org/officeDocument/2006/relationships/hyperlink" Target="http://pbs.twimg.com/profile_images/1039468439390363649/RjvL1065_normal.jpg" TargetMode="External" /><Relationship Id="rId125" Type="http://schemas.openxmlformats.org/officeDocument/2006/relationships/hyperlink" Target="http://pbs.twimg.com/profile_images/657304927337861120/cfyL3x-L_normal.png" TargetMode="External" /><Relationship Id="rId126" Type="http://schemas.openxmlformats.org/officeDocument/2006/relationships/hyperlink" Target="http://pbs.twimg.com/profile_images/657304927337861120/cfyL3x-L_normal.png" TargetMode="External" /><Relationship Id="rId127" Type="http://schemas.openxmlformats.org/officeDocument/2006/relationships/hyperlink" Target="http://pbs.twimg.com/profile_images/657304927337861120/cfyL3x-L_normal.png" TargetMode="External" /><Relationship Id="rId128" Type="http://schemas.openxmlformats.org/officeDocument/2006/relationships/hyperlink" Target="http://pbs.twimg.com/profile_images/657304927337861120/cfyL3x-L_normal.png" TargetMode="External" /><Relationship Id="rId129" Type="http://schemas.openxmlformats.org/officeDocument/2006/relationships/hyperlink" Target="https://twitter.com/chriscoxlibrar1/status/1251125069088092160" TargetMode="External" /><Relationship Id="rId130" Type="http://schemas.openxmlformats.org/officeDocument/2006/relationships/hyperlink" Target="https://twitter.com/uablhl/status/1251205083376877571" TargetMode="External" /><Relationship Id="rId131" Type="http://schemas.openxmlformats.org/officeDocument/2006/relationships/hyperlink" Target="https://twitter.com/darrentheviking/status/1252202986056581121" TargetMode="External" /><Relationship Id="rId132" Type="http://schemas.openxmlformats.org/officeDocument/2006/relationships/hyperlink" Target="https://twitter.com/tweetyourbooks/status/1252293361551192065" TargetMode="External" /><Relationship Id="rId133" Type="http://schemas.openxmlformats.org/officeDocument/2006/relationships/hyperlink" Target="https://twitter.com/tweetyourbooks/status/1252293361551192065" TargetMode="External" /><Relationship Id="rId134" Type="http://schemas.openxmlformats.org/officeDocument/2006/relationships/hyperlink" Target="https://twitter.com/tweetyourbooks/status/1252333718980739076" TargetMode="External" /><Relationship Id="rId135" Type="http://schemas.openxmlformats.org/officeDocument/2006/relationships/hyperlink" Target="https://twitter.com/ktkgerber/status/1252393397999919105" TargetMode="External" /><Relationship Id="rId136" Type="http://schemas.openxmlformats.org/officeDocument/2006/relationships/hyperlink" Target="https://twitter.com/oclc_anz/status/1252423262287486976" TargetMode="External" /><Relationship Id="rId137" Type="http://schemas.openxmlformats.org/officeDocument/2006/relationships/hyperlink" Target="https://twitter.com/lillianpak/status/1252592691096911874" TargetMode="External" /><Relationship Id="rId138" Type="http://schemas.openxmlformats.org/officeDocument/2006/relationships/hyperlink" Target="https://twitter.com/geneabargains/status/1252605661508177920" TargetMode="External" /><Relationship Id="rId139" Type="http://schemas.openxmlformats.org/officeDocument/2006/relationships/hyperlink" Target="https://twitter.com/dmzhukova/status/1252609263878508544" TargetMode="External" /><Relationship Id="rId140" Type="http://schemas.openxmlformats.org/officeDocument/2006/relationships/hyperlink" Target="https://twitter.com/tac_niso/status/1252597182110273537" TargetMode="External" /><Relationship Id="rId141" Type="http://schemas.openxmlformats.org/officeDocument/2006/relationships/hyperlink" Target="https://twitter.com/mrgunn/status/1252610829209362432" TargetMode="External" /><Relationship Id="rId142" Type="http://schemas.openxmlformats.org/officeDocument/2006/relationships/hyperlink" Target="https://twitter.com/tac_niso/status/1252597182110273537" TargetMode="External" /><Relationship Id="rId143" Type="http://schemas.openxmlformats.org/officeDocument/2006/relationships/hyperlink" Target="https://twitter.com/mrgunn/status/1252610829209362432" TargetMode="External" /><Relationship Id="rId144" Type="http://schemas.openxmlformats.org/officeDocument/2006/relationships/hyperlink" Target="https://twitter.com/mrgunn/status/1252610829209362432" TargetMode="External" /><Relationship Id="rId145" Type="http://schemas.openxmlformats.org/officeDocument/2006/relationships/hyperlink" Target="https://twitter.com/adaobuezie/status/1252628398284906499" TargetMode="External" /><Relationship Id="rId146" Type="http://schemas.openxmlformats.org/officeDocument/2006/relationships/hyperlink" Target="https://twitter.com/elviracaneda/status/1252628421877927936" TargetMode="External" /><Relationship Id="rId147" Type="http://schemas.openxmlformats.org/officeDocument/2006/relationships/hyperlink" Target="https://twitter.com/festinaatje/status/1252628689688330250" TargetMode="External" /><Relationship Id="rId148" Type="http://schemas.openxmlformats.org/officeDocument/2006/relationships/hyperlink" Target="https://twitter.com/bsu_ulis/status/1252628957079277575" TargetMode="External" /><Relationship Id="rId149" Type="http://schemas.openxmlformats.org/officeDocument/2006/relationships/hyperlink" Target="https://twitter.com/marionachavarri/status/1252629664205545473" TargetMode="External" /><Relationship Id="rId150" Type="http://schemas.openxmlformats.org/officeDocument/2006/relationships/hyperlink" Target="https://twitter.com/waleedalbadi/status/1252630864711815169" TargetMode="External" /><Relationship Id="rId151" Type="http://schemas.openxmlformats.org/officeDocument/2006/relationships/hyperlink" Target="https://twitter.com/corneliavonhof/status/1252630988091506688" TargetMode="External" /><Relationship Id="rId152" Type="http://schemas.openxmlformats.org/officeDocument/2006/relationships/hyperlink" Target="https://twitter.com/mkutubirajabu/status/1252631223047983104" TargetMode="External" /><Relationship Id="rId153" Type="http://schemas.openxmlformats.org/officeDocument/2006/relationships/hyperlink" Target="https://twitter.com/drachalamunigal/status/1252634130942242816" TargetMode="External" /><Relationship Id="rId154" Type="http://schemas.openxmlformats.org/officeDocument/2006/relationships/hyperlink" Target="https://twitter.com/lbandini/status/1252636652024893441" TargetMode="External" /><Relationship Id="rId155" Type="http://schemas.openxmlformats.org/officeDocument/2006/relationships/hyperlink" Target="https://twitter.com/i_y_s/status/1252637651435261954" TargetMode="External" /><Relationship Id="rId156" Type="http://schemas.openxmlformats.org/officeDocument/2006/relationships/hyperlink" Target="https://twitter.com/z_gharbi/status/1252645549091815424" TargetMode="External" /><Relationship Id="rId157" Type="http://schemas.openxmlformats.org/officeDocument/2006/relationships/hyperlink" Target="https://twitter.com/joreyes6/status/1252646251193139201" TargetMode="External" /><Relationship Id="rId158" Type="http://schemas.openxmlformats.org/officeDocument/2006/relationships/hyperlink" Target="https://twitter.com/mmtlibrary/status/1252646465337466882" TargetMode="External" /><Relationship Id="rId159" Type="http://schemas.openxmlformats.org/officeDocument/2006/relationships/hyperlink" Target="https://twitter.com/mmtlibrary/status/1252648825354944514" TargetMode="External" /><Relationship Id="rId160" Type="http://schemas.openxmlformats.org/officeDocument/2006/relationships/hyperlink" Target="https://twitter.com/abundantgen/status/1252605945806491648" TargetMode="External" /><Relationship Id="rId161" Type="http://schemas.openxmlformats.org/officeDocument/2006/relationships/hyperlink" Target="https://twitter.com/flsgs/status/1252662558517051394" TargetMode="External" /><Relationship Id="rId162" Type="http://schemas.openxmlformats.org/officeDocument/2006/relationships/hyperlink" Target="https://twitter.com/zimla_news/status/1252709284921724931" TargetMode="External" /><Relationship Id="rId163" Type="http://schemas.openxmlformats.org/officeDocument/2006/relationships/hyperlink" Target="https://twitter.com/nsla/status/1252719183751757827" TargetMode="External" /><Relationship Id="rId164" Type="http://schemas.openxmlformats.org/officeDocument/2006/relationships/hyperlink" Target="https://twitter.com/jeanmarylugo/status/1252719689081458696" TargetMode="External" /><Relationship Id="rId165" Type="http://schemas.openxmlformats.org/officeDocument/2006/relationships/hyperlink" Target="https://twitter.com/lahatte/status/1252735135050424320" TargetMode="External" /><Relationship Id="rId166" Type="http://schemas.openxmlformats.org/officeDocument/2006/relationships/hyperlink" Target="https://twitter.com/preprint_/status/1252739166074331136" TargetMode="External" /><Relationship Id="rId167" Type="http://schemas.openxmlformats.org/officeDocument/2006/relationships/hyperlink" Target="https://twitter.com/bibliosophus/status/1252744801704960002" TargetMode="External" /><Relationship Id="rId168" Type="http://schemas.openxmlformats.org/officeDocument/2006/relationships/hyperlink" Target="https://twitter.com/rbeaudryccle/status/1252745609640964096" TargetMode="External" /><Relationship Id="rId169" Type="http://schemas.openxmlformats.org/officeDocument/2006/relationships/hyperlink" Target="https://twitter.com/alianational/status/1252750174574702593" TargetMode="External" /><Relationship Id="rId170" Type="http://schemas.openxmlformats.org/officeDocument/2006/relationships/hyperlink" Target="https://twitter.com/caulalert/status/1252755459921989632" TargetMode="External" /><Relationship Id="rId171" Type="http://schemas.openxmlformats.org/officeDocument/2006/relationships/hyperlink" Target="https://twitter.com/rennygranda/status/1252783085256675328" TargetMode="External" /><Relationship Id="rId172" Type="http://schemas.openxmlformats.org/officeDocument/2006/relationships/hyperlink" Target="https://twitter.com/donnalgl/status/1252793278690279424" TargetMode="External" /><Relationship Id="rId173" Type="http://schemas.openxmlformats.org/officeDocument/2006/relationships/hyperlink" Target="https://twitter.com/bibliotekapg/status/1252819509808787457" TargetMode="External" /><Relationship Id="rId174" Type="http://schemas.openxmlformats.org/officeDocument/2006/relationships/hyperlink" Target="https://twitter.com/josfleuren/status/1252826442401894401" TargetMode="External" /><Relationship Id="rId175" Type="http://schemas.openxmlformats.org/officeDocument/2006/relationships/hyperlink" Target="https://twitter.com/bridgeofdata/status/1252854920694267910" TargetMode="External" /><Relationship Id="rId176" Type="http://schemas.openxmlformats.org/officeDocument/2006/relationships/hyperlink" Target="https://twitter.com/ifla_avms/status/1252886089968291840" TargetMode="External" /><Relationship Id="rId177" Type="http://schemas.openxmlformats.org/officeDocument/2006/relationships/hyperlink" Target="https://twitter.com/mmarquinezz20/status/1252899430807801857" TargetMode="External" /><Relationship Id="rId178" Type="http://schemas.openxmlformats.org/officeDocument/2006/relationships/hyperlink" Target="https://twitter.com/gpsalmeron/status/1252912458513219584" TargetMode="External" /><Relationship Id="rId179" Type="http://schemas.openxmlformats.org/officeDocument/2006/relationships/hyperlink" Target="https://twitter.com/davidk007/status/1252913600328581120" TargetMode="External" /><Relationship Id="rId180" Type="http://schemas.openxmlformats.org/officeDocument/2006/relationships/hyperlink" Target="https://twitter.com/cardiff_hub/status/1252920452219113472" TargetMode="External" /><Relationship Id="rId181" Type="http://schemas.openxmlformats.org/officeDocument/2006/relationships/hyperlink" Target="https://twitter.com/givethanksfirst/status/1252932523207938050" TargetMode="External" /><Relationship Id="rId182" Type="http://schemas.openxmlformats.org/officeDocument/2006/relationships/hyperlink" Target="https://twitter.com/truventis/status/1252994408632537089" TargetMode="External" /><Relationship Id="rId183" Type="http://schemas.openxmlformats.org/officeDocument/2006/relationships/hyperlink" Target="https://twitter.com/theriault__john/status/1252996837826605058" TargetMode="External" /><Relationship Id="rId184" Type="http://schemas.openxmlformats.org/officeDocument/2006/relationships/hyperlink" Target="https://twitter.com/liasa_maig/status/1253030303758761984" TargetMode="External" /><Relationship Id="rId185" Type="http://schemas.openxmlformats.org/officeDocument/2006/relationships/hyperlink" Target="https://twitter.com/ocls/status/1253031540134723585" TargetMode="External" /><Relationship Id="rId186" Type="http://schemas.openxmlformats.org/officeDocument/2006/relationships/hyperlink" Target="https://twitter.com/stclairlibrary/status/1253044470754525191" TargetMode="External" /><Relationship Id="rId187" Type="http://schemas.openxmlformats.org/officeDocument/2006/relationships/hyperlink" Target="https://twitter.com/nancymurden/status/1253172955959431168" TargetMode="External" /><Relationship Id="rId188" Type="http://schemas.openxmlformats.org/officeDocument/2006/relationships/hyperlink" Target="https://twitter.com/ifla/status/1252628259533197316" TargetMode="External" /><Relationship Id="rId189" Type="http://schemas.openxmlformats.org/officeDocument/2006/relationships/hyperlink" Target="https://twitter.com/katrinakukaine/status/1253222122186563585" TargetMode="External" /><Relationship Id="rId190" Type="http://schemas.openxmlformats.org/officeDocument/2006/relationships/hyperlink" Target="https://twitter.com/andrewhollismoo/status/1253312477879730176" TargetMode="External" /><Relationship Id="rId191" Type="http://schemas.openxmlformats.org/officeDocument/2006/relationships/hyperlink" Target="https://twitter.com/aina4over4/status/1253346714666270722" TargetMode="External" /><Relationship Id="rId192" Type="http://schemas.openxmlformats.org/officeDocument/2006/relationships/hyperlink" Target="https://twitter.com/aina4over4/status/1253346714666270722" TargetMode="External" /><Relationship Id="rId193" Type="http://schemas.openxmlformats.org/officeDocument/2006/relationships/hyperlink" Target="https://twitter.com/writeintoprint/status/1252328940687024132" TargetMode="External" /><Relationship Id="rId194" Type="http://schemas.openxmlformats.org/officeDocument/2006/relationships/hyperlink" Target="https://twitter.com/writeintoprint/status/1252659115375157248" TargetMode="External" /><Relationship Id="rId195" Type="http://schemas.openxmlformats.org/officeDocument/2006/relationships/hyperlink" Target="https://twitter.com/writeintoprint/status/1253021504230621185" TargetMode="External" /><Relationship Id="rId196" Type="http://schemas.openxmlformats.org/officeDocument/2006/relationships/hyperlink" Target="https://twitter.com/writeintoprint/status/1253373072117293058" TargetMode="External" /><Relationship Id="rId197" Type="http://schemas.openxmlformats.org/officeDocument/2006/relationships/hyperlink" Target="https://twitter.com/libraryjournal/status/1253395436280389633" TargetMode="External" /><Relationship Id="rId198" Type="http://schemas.openxmlformats.org/officeDocument/2006/relationships/hyperlink" Target="https://twitter.com/thuglibrarian/status/1253396113723285504" TargetMode="External" /><Relationship Id="rId199" Type="http://schemas.openxmlformats.org/officeDocument/2006/relationships/hyperlink" Target="https://twitter.com/janecowell8/status/1253404153474236417" TargetMode="External" /><Relationship Id="rId200" Type="http://schemas.openxmlformats.org/officeDocument/2006/relationships/hyperlink" Target="https://twitter.com/ifla_pls/status/1253404788114386944" TargetMode="External" /><Relationship Id="rId201" Type="http://schemas.openxmlformats.org/officeDocument/2006/relationships/hyperlink" Target="https://twitter.com/ifla_pls/status/1253404788114386944" TargetMode="External" /><Relationship Id="rId202" Type="http://schemas.openxmlformats.org/officeDocument/2006/relationships/hyperlink" Target="https://twitter.com/books2delight/status/1252293108575932418" TargetMode="External" /><Relationship Id="rId203" Type="http://schemas.openxmlformats.org/officeDocument/2006/relationships/hyperlink" Target="https://twitter.com/books2delight/status/1252557696089325568" TargetMode="External" /><Relationship Id="rId204" Type="http://schemas.openxmlformats.org/officeDocument/2006/relationships/hyperlink" Target="https://twitter.com/books2delight/status/1252920085410467841" TargetMode="External" /><Relationship Id="rId205" Type="http://schemas.openxmlformats.org/officeDocument/2006/relationships/hyperlink" Target="https://twitter.com/books2delight/status/1253282472361693184" TargetMode="External" /><Relationship Id="rId206" Type="http://schemas.openxmlformats.org/officeDocument/2006/relationships/hyperlink" Target="https://twitter.com/books2delight/status/1253644861783322625" TargetMode="External" /><Relationship Id="rId207" Type="http://schemas.openxmlformats.org/officeDocument/2006/relationships/hyperlink" Target="https://twitter.com/emilygaffney509/status/1253656302666080258" TargetMode="External" /><Relationship Id="rId208" Type="http://schemas.openxmlformats.org/officeDocument/2006/relationships/hyperlink" Target="https://twitter.com/booktweepz/status/1252309989785567235" TargetMode="External" /><Relationship Id="rId209" Type="http://schemas.openxmlformats.org/officeDocument/2006/relationships/hyperlink" Target="https://twitter.com/booktweepz/status/1252587897649344513" TargetMode="External" /><Relationship Id="rId210" Type="http://schemas.openxmlformats.org/officeDocument/2006/relationships/hyperlink" Target="https://twitter.com/booktweepz/status/1252950288849395712" TargetMode="External" /><Relationship Id="rId211" Type="http://schemas.openxmlformats.org/officeDocument/2006/relationships/hyperlink" Target="https://twitter.com/booktweepz/status/1253312675871952896" TargetMode="External" /><Relationship Id="rId212" Type="http://schemas.openxmlformats.org/officeDocument/2006/relationships/hyperlink" Target="https://twitter.com/booktweepz/status/1253675060449161216" TargetMode="External" /><Relationship Id="rId213" Type="http://schemas.openxmlformats.org/officeDocument/2006/relationships/hyperlink" Target="https://twitter.com/lizmcgettigan/status/1252185877415104512" TargetMode="External" /><Relationship Id="rId214" Type="http://schemas.openxmlformats.org/officeDocument/2006/relationships/hyperlink" Target="https://twitter.com/lizmcgettigan/status/1253698710090977285" TargetMode="External" /><Relationship Id="rId215" Type="http://schemas.openxmlformats.org/officeDocument/2006/relationships/hyperlink" Target="https://twitter.com/solusuk/status/1252185469959524352" TargetMode="External" /><Relationship Id="rId216" Type="http://schemas.openxmlformats.org/officeDocument/2006/relationships/hyperlink" Target="https://twitter.com/solusuk/status/1253698187384291330" TargetMode="External" /><Relationship Id="rId217" Type="http://schemas.openxmlformats.org/officeDocument/2006/relationships/hyperlink" Target="https://twitter.com/neilwishart/status/1252186511308701698" TargetMode="External" /><Relationship Id="rId218" Type="http://schemas.openxmlformats.org/officeDocument/2006/relationships/hyperlink" Target="https://twitter.com/neilwishart/status/1253698877800275969" TargetMode="External" /><Relationship Id="rId219" Type="http://schemas.openxmlformats.org/officeDocument/2006/relationships/hyperlink" Target="https://twitter.com/booksizzle/status/1252312585275408384" TargetMode="External" /><Relationship Id="rId220" Type="http://schemas.openxmlformats.org/officeDocument/2006/relationships/hyperlink" Target="https://twitter.com/booksizzle/status/1252980484478468096" TargetMode="External" /><Relationship Id="rId221" Type="http://schemas.openxmlformats.org/officeDocument/2006/relationships/hyperlink" Target="https://twitter.com/booksizzle/status/1253342873514278913" TargetMode="External" /><Relationship Id="rId222" Type="http://schemas.openxmlformats.org/officeDocument/2006/relationships/hyperlink" Target="https://twitter.com/booksizzle/status/1253705263372263425" TargetMode="External" /><Relationship Id="rId223" Type="http://schemas.openxmlformats.org/officeDocument/2006/relationships/comments" Target="../comments1.xml" /><Relationship Id="rId224" Type="http://schemas.openxmlformats.org/officeDocument/2006/relationships/vmlDrawing" Target="../drawings/vmlDrawing1.vml" /><Relationship Id="rId225" Type="http://schemas.openxmlformats.org/officeDocument/2006/relationships/table" Target="../tables/table1.xml" /><Relationship Id="rId2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YLizBc8jd" TargetMode="External" /><Relationship Id="rId2" Type="http://schemas.openxmlformats.org/officeDocument/2006/relationships/hyperlink" Target="http://t.co/9rzbSSHbEm" TargetMode="External" /><Relationship Id="rId3" Type="http://schemas.openxmlformats.org/officeDocument/2006/relationships/hyperlink" Target="https://t.co/UZUQ80pvgJ" TargetMode="External" /><Relationship Id="rId4" Type="http://schemas.openxmlformats.org/officeDocument/2006/relationships/hyperlink" Target="https://t.co/UZUQ80H68h" TargetMode="External" /><Relationship Id="rId5" Type="http://schemas.openxmlformats.org/officeDocument/2006/relationships/hyperlink" Target="http://t.co/od7r9U5CmF" TargetMode="External" /><Relationship Id="rId6" Type="http://schemas.openxmlformats.org/officeDocument/2006/relationships/hyperlink" Target="http://t.co/ALcVB2cO7b" TargetMode="External" /><Relationship Id="rId7" Type="http://schemas.openxmlformats.org/officeDocument/2006/relationships/hyperlink" Target="http://t.co/HU5FY4fS3y" TargetMode="External" /><Relationship Id="rId8" Type="http://schemas.openxmlformats.org/officeDocument/2006/relationships/hyperlink" Target="http://t.co/UhCFiD5e6H" TargetMode="External" /><Relationship Id="rId9" Type="http://schemas.openxmlformats.org/officeDocument/2006/relationships/hyperlink" Target="https://t.co/AOSU3DywTw" TargetMode="External" /><Relationship Id="rId10" Type="http://schemas.openxmlformats.org/officeDocument/2006/relationships/hyperlink" Target="http://t.co/kZQjFq3jOb" TargetMode="External" /><Relationship Id="rId11" Type="http://schemas.openxmlformats.org/officeDocument/2006/relationships/hyperlink" Target="https://t.co/2UtcTlL5Sg" TargetMode="External" /><Relationship Id="rId12" Type="http://schemas.openxmlformats.org/officeDocument/2006/relationships/hyperlink" Target="https://t.co/l1M6glk56U" TargetMode="External" /><Relationship Id="rId13" Type="http://schemas.openxmlformats.org/officeDocument/2006/relationships/hyperlink" Target="http://t.co/kPhP2HNxXh" TargetMode="External" /><Relationship Id="rId14" Type="http://schemas.openxmlformats.org/officeDocument/2006/relationships/hyperlink" Target="https://t.co/PTWDOhtzXx" TargetMode="External" /><Relationship Id="rId15" Type="http://schemas.openxmlformats.org/officeDocument/2006/relationships/hyperlink" Target="http://t.co/LW6hP0BPNR" TargetMode="External" /><Relationship Id="rId16" Type="http://schemas.openxmlformats.org/officeDocument/2006/relationships/hyperlink" Target="https://t.co/xOObSG03iT" TargetMode="External" /><Relationship Id="rId17" Type="http://schemas.openxmlformats.org/officeDocument/2006/relationships/hyperlink" Target="https://t.co/SLaPvDvdx7" TargetMode="External" /><Relationship Id="rId18" Type="http://schemas.openxmlformats.org/officeDocument/2006/relationships/hyperlink" Target="https://t.co/K0I7FTmYPo" TargetMode="External" /><Relationship Id="rId19" Type="http://schemas.openxmlformats.org/officeDocument/2006/relationships/hyperlink" Target="http://t.co/GK73i4QaQJ" TargetMode="External" /><Relationship Id="rId20" Type="http://schemas.openxmlformats.org/officeDocument/2006/relationships/hyperlink" Target="https://t.co/sQhvkaVv1c" TargetMode="External" /><Relationship Id="rId21" Type="http://schemas.openxmlformats.org/officeDocument/2006/relationships/hyperlink" Target="http://t.co/PkNlqIirWZ" TargetMode="External" /><Relationship Id="rId22" Type="http://schemas.openxmlformats.org/officeDocument/2006/relationships/hyperlink" Target="https://t.co/MpyweQMI27" TargetMode="External" /><Relationship Id="rId23" Type="http://schemas.openxmlformats.org/officeDocument/2006/relationships/hyperlink" Target="https://t.co/GCiHWtHsVF" TargetMode="External" /><Relationship Id="rId24" Type="http://schemas.openxmlformats.org/officeDocument/2006/relationships/hyperlink" Target="https://t.co/8DMXNIYf2p" TargetMode="External" /><Relationship Id="rId25" Type="http://schemas.openxmlformats.org/officeDocument/2006/relationships/hyperlink" Target="http://t.co/Vo7rN2KMEn" TargetMode="External" /><Relationship Id="rId26" Type="http://schemas.openxmlformats.org/officeDocument/2006/relationships/hyperlink" Target="http://t.co/38OxtJfU5v" TargetMode="External" /><Relationship Id="rId27" Type="http://schemas.openxmlformats.org/officeDocument/2006/relationships/hyperlink" Target="https://t.co/CDnck2V7QP" TargetMode="External" /><Relationship Id="rId28" Type="http://schemas.openxmlformats.org/officeDocument/2006/relationships/hyperlink" Target="https://t.co/I1xY5Bo8E4" TargetMode="External" /><Relationship Id="rId29" Type="http://schemas.openxmlformats.org/officeDocument/2006/relationships/hyperlink" Target="https://t.co/PtvEMzlXcV" TargetMode="External" /><Relationship Id="rId30" Type="http://schemas.openxmlformats.org/officeDocument/2006/relationships/hyperlink" Target="https://t.co/dYjk4Rr102" TargetMode="External" /><Relationship Id="rId31" Type="http://schemas.openxmlformats.org/officeDocument/2006/relationships/hyperlink" Target="https://t.co/6NVUYbM8q4" TargetMode="External" /><Relationship Id="rId32" Type="http://schemas.openxmlformats.org/officeDocument/2006/relationships/hyperlink" Target="https://t.co/SyVa0FP3DN" TargetMode="External" /><Relationship Id="rId33" Type="http://schemas.openxmlformats.org/officeDocument/2006/relationships/hyperlink" Target="https://t.co/eSg2Y0HqQi" TargetMode="External" /><Relationship Id="rId34" Type="http://schemas.openxmlformats.org/officeDocument/2006/relationships/hyperlink" Target="https://t.co/We1i2Ycja8" TargetMode="External" /><Relationship Id="rId35" Type="http://schemas.openxmlformats.org/officeDocument/2006/relationships/hyperlink" Target="https://t.co/7CUPglZcNr" TargetMode="External" /><Relationship Id="rId36" Type="http://schemas.openxmlformats.org/officeDocument/2006/relationships/hyperlink" Target="https://t.co/hudQThplKX" TargetMode="External" /><Relationship Id="rId37" Type="http://schemas.openxmlformats.org/officeDocument/2006/relationships/hyperlink" Target="https://t.co/aA4OCXRN0W" TargetMode="External" /><Relationship Id="rId38" Type="http://schemas.openxmlformats.org/officeDocument/2006/relationships/hyperlink" Target="http://t.co/1YMmO1ARar" TargetMode="External" /><Relationship Id="rId39" Type="http://schemas.openxmlformats.org/officeDocument/2006/relationships/hyperlink" Target="https://t.co/3sjzmIIgrO" TargetMode="External" /><Relationship Id="rId40" Type="http://schemas.openxmlformats.org/officeDocument/2006/relationships/hyperlink" Target="http://t.co/1YMmO1ARar" TargetMode="External" /><Relationship Id="rId41" Type="http://schemas.openxmlformats.org/officeDocument/2006/relationships/hyperlink" Target="https://t.co/QxqA9BKGaX" TargetMode="External" /><Relationship Id="rId42" Type="http://schemas.openxmlformats.org/officeDocument/2006/relationships/hyperlink" Target="https://t.co/3CDLYpuF61" TargetMode="External" /><Relationship Id="rId43" Type="http://schemas.openxmlformats.org/officeDocument/2006/relationships/hyperlink" Target="https://t.co/wve5jko7ai" TargetMode="External" /><Relationship Id="rId44" Type="http://schemas.openxmlformats.org/officeDocument/2006/relationships/hyperlink" Target="https://t.co/gfKnOfvIg8" TargetMode="External" /><Relationship Id="rId45" Type="http://schemas.openxmlformats.org/officeDocument/2006/relationships/hyperlink" Target="https://t.co/UZUQ80H68h" TargetMode="External" /><Relationship Id="rId46" Type="http://schemas.openxmlformats.org/officeDocument/2006/relationships/hyperlink" Target="https://t.co/PEfDVMxuhs" TargetMode="External" /><Relationship Id="rId47" Type="http://schemas.openxmlformats.org/officeDocument/2006/relationships/hyperlink" Target="http://t.co/WSOb61lYld" TargetMode="External" /><Relationship Id="rId48" Type="http://schemas.openxmlformats.org/officeDocument/2006/relationships/hyperlink" Target="https://t.co/qsQRjQOlG2" TargetMode="External" /><Relationship Id="rId49" Type="http://schemas.openxmlformats.org/officeDocument/2006/relationships/hyperlink" Target="https://t.co/b8UQt7pNt3" TargetMode="External" /><Relationship Id="rId50" Type="http://schemas.openxmlformats.org/officeDocument/2006/relationships/hyperlink" Target="https://t.co/a1Ib5CD3A0" TargetMode="External" /><Relationship Id="rId51" Type="http://schemas.openxmlformats.org/officeDocument/2006/relationships/hyperlink" Target="https://t.co/8gBQqk1aX1" TargetMode="External" /><Relationship Id="rId52" Type="http://schemas.openxmlformats.org/officeDocument/2006/relationships/hyperlink" Target="https://t.co/UZUQ80pvgJ" TargetMode="External" /><Relationship Id="rId53" Type="http://schemas.openxmlformats.org/officeDocument/2006/relationships/hyperlink" Target="https://t.co/dLCzcHsqAj" TargetMode="External" /><Relationship Id="rId54" Type="http://schemas.openxmlformats.org/officeDocument/2006/relationships/hyperlink" Target="https://t.co/zgRP3GTH9P" TargetMode="External" /><Relationship Id="rId55" Type="http://schemas.openxmlformats.org/officeDocument/2006/relationships/hyperlink" Target="https://pbs.twimg.com/profile_banners/1032438725823942657/1586975875" TargetMode="External" /><Relationship Id="rId56" Type="http://schemas.openxmlformats.org/officeDocument/2006/relationships/hyperlink" Target="https://pbs.twimg.com/profile_banners/15650062/1456777962" TargetMode="External" /><Relationship Id="rId57" Type="http://schemas.openxmlformats.org/officeDocument/2006/relationships/hyperlink" Target="https://pbs.twimg.com/profile_banners/115405329/1587739608" TargetMode="External" /><Relationship Id="rId58" Type="http://schemas.openxmlformats.org/officeDocument/2006/relationships/hyperlink" Target="https://pbs.twimg.com/profile_banners/328695608/1510757523" TargetMode="External" /><Relationship Id="rId59" Type="http://schemas.openxmlformats.org/officeDocument/2006/relationships/hyperlink" Target="https://pbs.twimg.com/profile_banners/3318192802/1511273751" TargetMode="External" /><Relationship Id="rId60" Type="http://schemas.openxmlformats.org/officeDocument/2006/relationships/hyperlink" Target="https://pbs.twimg.com/profile_banners/1897429333/1492526629" TargetMode="External" /><Relationship Id="rId61" Type="http://schemas.openxmlformats.org/officeDocument/2006/relationships/hyperlink" Target="https://pbs.twimg.com/profile_banners/10318622/1579386102" TargetMode="External" /><Relationship Id="rId62" Type="http://schemas.openxmlformats.org/officeDocument/2006/relationships/hyperlink" Target="https://pbs.twimg.com/profile_banners/54889245/1502464132" TargetMode="External" /><Relationship Id="rId63" Type="http://schemas.openxmlformats.org/officeDocument/2006/relationships/hyperlink" Target="https://pbs.twimg.com/profile_banners/399396429/1436404649" TargetMode="External" /><Relationship Id="rId64" Type="http://schemas.openxmlformats.org/officeDocument/2006/relationships/hyperlink" Target="https://pbs.twimg.com/profile_banners/852188495997227009/1492012788" TargetMode="External" /><Relationship Id="rId65" Type="http://schemas.openxmlformats.org/officeDocument/2006/relationships/hyperlink" Target="https://pbs.twimg.com/profile_banners/858156811458945024/1493436666" TargetMode="External" /><Relationship Id="rId66" Type="http://schemas.openxmlformats.org/officeDocument/2006/relationships/hyperlink" Target="https://pbs.twimg.com/profile_banners/11031402/1401503219" TargetMode="External" /><Relationship Id="rId67" Type="http://schemas.openxmlformats.org/officeDocument/2006/relationships/hyperlink" Target="https://pbs.twimg.com/profile_banners/119401334/1484628693" TargetMode="External" /><Relationship Id="rId68" Type="http://schemas.openxmlformats.org/officeDocument/2006/relationships/hyperlink" Target="https://pbs.twimg.com/profile_banners/15237935/1472755805" TargetMode="External" /><Relationship Id="rId69" Type="http://schemas.openxmlformats.org/officeDocument/2006/relationships/hyperlink" Target="https://pbs.twimg.com/profile_banners/793457308672098304/1574441620" TargetMode="External" /><Relationship Id="rId70" Type="http://schemas.openxmlformats.org/officeDocument/2006/relationships/hyperlink" Target="https://pbs.twimg.com/profile_banners/53361561/1545222187" TargetMode="External" /><Relationship Id="rId71" Type="http://schemas.openxmlformats.org/officeDocument/2006/relationships/hyperlink" Target="https://pbs.twimg.com/profile_banners/2923880452/1572867237" TargetMode="External" /><Relationship Id="rId72" Type="http://schemas.openxmlformats.org/officeDocument/2006/relationships/hyperlink" Target="https://pbs.twimg.com/profile_banners/98443417/1351957001" TargetMode="External" /><Relationship Id="rId73" Type="http://schemas.openxmlformats.org/officeDocument/2006/relationships/hyperlink" Target="https://pbs.twimg.com/profile_banners/1214743299614855170/1578454852" TargetMode="External" /><Relationship Id="rId74" Type="http://schemas.openxmlformats.org/officeDocument/2006/relationships/hyperlink" Target="https://pbs.twimg.com/profile_banners/2577085090/1401872675" TargetMode="External" /><Relationship Id="rId75" Type="http://schemas.openxmlformats.org/officeDocument/2006/relationships/hyperlink" Target="https://pbs.twimg.com/profile_banners/311885834/1354520055" TargetMode="External" /><Relationship Id="rId76" Type="http://schemas.openxmlformats.org/officeDocument/2006/relationships/hyperlink" Target="https://pbs.twimg.com/profile_banners/3222646190/1543851132" TargetMode="External" /><Relationship Id="rId77" Type="http://schemas.openxmlformats.org/officeDocument/2006/relationships/hyperlink" Target="https://pbs.twimg.com/profile_banners/1038716547563438081/1536484732" TargetMode="External" /><Relationship Id="rId78" Type="http://schemas.openxmlformats.org/officeDocument/2006/relationships/hyperlink" Target="https://pbs.twimg.com/profile_banners/105471948/1499672655" TargetMode="External" /><Relationship Id="rId79" Type="http://schemas.openxmlformats.org/officeDocument/2006/relationships/hyperlink" Target="https://pbs.twimg.com/profile_banners/73390106/1579022220" TargetMode="External" /><Relationship Id="rId80" Type="http://schemas.openxmlformats.org/officeDocument/2006/relationships/hyperlink" Target="https://pbs.twimg.com/profile_banners/118414633/1362579256" TargetMode="External" /><Relationship Id="rId81" Type="http://schemas.openxmlformats.org/officeDocument/2006/relationships/hyperlink" Target="https://pbs.twimg.com/profile_banners/183995510/1538789524" TargetMode="External" /><Relationship Id="rId82" Type="http://schemas.openxmlformats.org/officeDocument/2006/relationships/hyperlink" Target="https://pbs.twimg.com/profile_banners/113789212/1531710609" TargetMode="External" /><Relationship Id="rId83" Type="http://schemas.openxmlformats.org/officeDocument/2006/relationships/hyperlink" Target="https://pbs.twimg.com/profile_banners/920080470/1461198365" TargetMode="External" /><Relationship Id="rId84" Type="http://schemas.openxmlformats.org/officeDocument/2006/relationships/hyperlink" Target="https://pbs.twimg.com/profile_banners/19084689/1496090844" TargetMode="External" /><Relationship Id="rId85" Type="http://schemas.openxmlformats.org/officeDocument/2006/relationships/hyperlink" Target="https://pbs.twimg.com/profile_banners/893489760/1581459981" TargetMode="External" /><Relationship Id="rId86" Type="http://schemas.openxmlformats.org/officeDocument/2006/relationships/hyperlink" Target="https://pbs.twimg.com/profile_banners/593501655/1562184683" TargetMode="External" /><Relationship Id="rId87" Type="http://schemas.openxmlformats.org/officeDocument/2006/relationships/hyperlink" Target="https://pbs.twimg.com/profile_banners/536726386/1531700802" TargetMode="External" /><Relationship Id="rId88" Type="http://schemas.openxmlformats.org/officeDocument/2006/relationships/hyperlink" Target="https://pbs.twimg.com/profile_banners/842544727534780420/1545102051" TargetMode="External" /><Relationship Id="rId89" Type="http://schemas.openxmlformats.org/officeDocument/2006/relationships/hyperlink" Target="https://pbs.twimg.com/profile_banners/263642407/1482517112" TargetMode="External" /><Relationship Id="rId90" Type="http://schemas.openxmlformats.org/officeDocument/2006/relationships/hyperlink" Target="https://pbs.twimg.com/profile_banners/123585377/1459167321" TargetMode="External" /><Relationship Id="rId91" Type="http://schemas.openxmlformats.org/officeDocument/2006/relationships/hyperlink" Target="https://pbs.twimg.com/profile_banners/250432872/1388340963" TargetMode="External" /><Relationship Id="rId92" Type="http://schemas.openxmlformats.org/officeDocument/2006/relationships/hyperlink" Target="https://pbs.twimg.com/profile_banners/43796164/1496018435" TargetMode="External" /><Relationship Id="rId93" Type="http://schemas.openxmlformats.org/officeDocument/2006/relationships/hyperlink" Target="https://pbs.twimg.com/profile_banners/1424681796/1571359866" TargetMode="External" /><Relationship Id="rId94" Type="http://schemas.openxmlformats.org/officeDocument/2006/relationships/hyperlink" Target="https://pbs.twimg.com/profile_banners/103437718/1577837097" TargetMode="External" /><Relationship Id="rId95" Type="http://schemas.openxmlformats.org/officeDocument/2006/relationships/hyperlink" Target="https://pbs.twimg.com/profile_banners/84296195/1546005164" TargetMode="External" /><Relationship Id="rId96" Type="http://schemas.openxmlformats.org/officeDocument/2006/relationships/hyperlink" Target="https://pbs.twimg.com/profile_banners/916275770020040715/1578484479" TargetMode="External" /><Relationship Id="rId97" Type="http://schemas.openxmlformats.org/officeDocument/2006/relationships/hyperlink" Target="https://pbs.twimg.com/profile_banners/36316322/1372525270" TargetMode="External" /><Relationship Id="rId98" Type="http://schemas.openxmlformats.org/officeDocument/2006/relationships/hyperlink" Target="https://pbs.twimg.com/profile_banners/1127897463485075457/1559136508" TargetMode="External" /><Relationship Id="rId99" Type="http://schemas.openxmlformats.org/officeDocument/2006/relationships/hyperlink" Target="https://pbs.twimg.com/profile_banners/803885653104660480/1500617671" TargetMode="External" /><Relationship Id="rId100" Type="http://schemas.openxmlformats.org/officeDocument/2006/relationships/hyperlink" Target="https://pbs.twimg.com/profile_banners/1190315210/1567574326" TargetMode="External" /><Relationship Id="rId101" Type="http://schemas.openxmlformats.org/officeDocument/2006/relationships/hyperlink" Target="https://pbs.twimg.com/profile_banners/73686973/1558553050" TargetMode="External" /><Relationship Id="rId102" Type="http://schemas.openxmlformats.org/officeDocument/2006/relationships/hyperlink" Target="https://pbs.twimg.com/profile_banners/1213048130641379329/1580378700" TargetMode="External" /><Relationship Id="rId103" Type="http://schemas.openxmlformats.org/officeDocument/2006/relationships/hyperlink" Target="https://pbs.twimg.com/profile_banners/930300031059365888/1510875103" TargetMode="External" /><Relationship Id="rId104" Type="http://schemas.openxmlformats.org/officeDocument/2006/relationships/hyperlink" Target="https://pbs.twimg.com/profile_banners/909870677901094914/1505765811" TargetMode="External" /><Relationship Id="rId105" Type="http://schemas.openxmlformats.org/officeDocument/2006/relationships/hyperlink" Target="https://pbs.twimg.com/profile_banners/179126520/1586453077" TargetMode="External" /><Relationship Id="rId106" Type="http://schemas.openxmlformats.org/officeDocument/2006/relationships/hyperlink" Target="https://pbs.twimg.com/profile_banners/24012170/1571510533" TargetMode="External" /><Relationship Id="rId107" Type="http://schemas.openxmlformats.org/officeDocument/2006/relationships/hyperlink" Target="https://pbs.twimg.com/profile_banners/442137992/1585925783" TargetMode="External" /><Relationship Id="rId108" Type="http://schemas.openxmlformats.org/officeDocument/2006/relationships/hyperlink" Target="https://pbs.twimg.com/profile_banners/795894916375334912/1551705682" TargetMode="External" /><Relationship Id="rId109" Type="http://schemas.openxmlformats.org/officeDocument/2006/relationships/hyperlink" Target="https://pbs.twimg.com/profile_banners/3256687637/1433274527" TargetMode="External" /><Relationship Id="rId110" Type="http://schemas.openxmlformats.org/officeDocument/2006/relationships/hyperlink" Target="https://pbs.twimg.com/profile_banners/1100117799211622403/1551123617" TargetMode="External" /><Relationship Id="rId111" Type="http://schemas.openxmlformats.org/officeDocument/2006/relationships/hyperlink" Target="https://pbs.twimg.com/profile_banners/4224529529/1563030583" TargetMode="External" /><Relationship Id="rId112" Type="http://schemas.openxmlformats.org/officeDocument/2006/relationships/hyperlink" Target="https://pbs.twimg.com/profile_banners/2457571235/1406041707" TargetMode="External" /><Relationship Id="rId113" Type="http://schemas.openxmlformats.org/officeDocument/2006/relationships/hyperlink" Target="https://pbs.twimg.com/profile_banners/2711039001/1510818211" TargetMode="External" /><Relationship Id="rId114" Type="http://schemas.openxmlformats.org/officeDocument/2006/relationships/hyperlink" Target="https://pbs.twimg.com/profile_banners/225010383/1509144121" TargetMode="External" /><Relationship Id="rId115" Type="http://schemas.openxmlformats.org/officeDocument/2006/relationships/hyperlink" Target="https://pbs.twimg.com/profile_banners/15169290/1539277524" TargetMode="External" /><Relationship Id="rId116" Type="http://schemas.openxmlformats.org/officeDocument/2006/relationships/hyperlink" Target="https://pbs.twimg.com/profile_banners/776578076184547328/1521293496" TargetMode="External" /><Relationship Id="rId117" Type="http://schemas.openxmlformats.org/officeDocument/2006/relationships/hyperlink" Target="https://pbs.twimg.com/profile_banners/717284725/1569321430" TargetMode="External" /><Relationship Id="rId118" Type="http://schemas.openxmlformats.org/officeDocument/2006/relationships/hyperlink" Target="https://pbs.twimg.com/profile_banners/57949239/1552938851" TargetMode="External" /><Relationship Id="rId119" Type="http://schemas.openxmlformats.org/officeDocument/2006/relationships/hyperlink" Target="https://pbs.twimg.com/profile_banners/1176440393560293376/1569322179" TargetMode="External" /><Relationship Id="rId120" Type="http://schemas.openxmlformats.org/officeDocument/2006/relationships/hyperlink" Target="https://pbs.twimg.com/profile_banners/136045129/1535244610" TargetMode="External" /><Relationship Id="rId121" Type="http://schemas.openxmlformats.org/officeDocument/2006/relationships/hyperlink" Target="https://pbs.twimg.com/profile_banners/2701987350/1510827916" TargetMode="External" /><Relationship Id="rId122" Type="http://schemas.openxmlformats.org/officeDocument/2006/relationships/hyperlink" Target="https://pbs.twimg.com/profile_banners/138337137/1586333128" TargetMode="External" /><Relationship Id="rId123" Type="http://schemas.openxmlformats.org/officeDocument/2006/relationships/hyperlink" Target="https://pbs.twimg.com/profile_banners/116821780/1536665385" TargetMode="External" /><Relationship Id="rId124" Type="http://schemas.openxmlformats.org/officeDocument/2006/relationships/hyperlink" Target="http://abs.twimg.com/images/themes/theme6/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8/bg.gif" TargetMode="External" /><Relationship Id="rId128" Type="http://schemas.openxmlformats.org/officeDocument/2006/relationships/hyperlink" Target="http://abs.twimg.com/images/themes/theme17/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3/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3/bg.gif" TargetMode="External" /><Relationship Id="rId146" Type="http://schemas.openxmlformats.org/officeDocument/2006/relationships/hyperlink" Target="http://abs.twimg.com/images/themes/theme16/bg.gif" TargetMode="External" /><Relationship Id="rId147" Type="http://schemas.openxmlformats.org/officeDocument/2006/relationships/hyperlink" Target="http://abs.twimg.com/images/themes/theme1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3/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9/bg.gif" TargetMode="External" /><Relationship Id="rId180" Type="http://schemas.openxmlformats.org/officeDocument/2006/relationships/hyperlink" Target="http://abs.twimg.com/images/themes/theme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1/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pbs.twimg.com/profile_images/1247243415919538177/eb0LWBZ-_normal.jpg" TargetMode="External" /><Relationship Id="rId189" Type="http://schemas.openxmlformats.org/officeDocument/2006/relationships/hyperlink" Target="http://pbs.twimg.com/profile_images/725774311160709121/9Q-2frQ4_normal.jpg" TargetMode="External" /><Relationship Id="rId190" Type="http://schemas.openxmlformats.org/officeDocument/2006/relationships/hyperlink" Target="http://pbs.twimg.com/profile_images/378800000177230162/29bd6b7c92c56e6e0c570c872fa3f6e0_normal.jpeg" TargetMode="External" /><Relationship Id="rId191" Type="http://schemas.openxmlformats.org/officeDocument/2006/relationships/hyperlink" Target="http://pbs.twimg.com/profile_images/585441233658589187/qy-ZLsF7_normal.jpg" TargetMode="External" /><Relationship Id="rId192" Type="http://schemas.openxmlformats.org/officeDocument/2006/relationships/hyperlink" Target="http://pbs.twimg.com/profile_images/930810757188603906/lFjFC50V_normal.jpg" TargetMode="External" /><Relationship Id="rId193" Type="http://schemas.openxmlformats.org/officeDocument/2006/relationships/hyperlink" Target="http://pbs.twimg.com/profile_images/932976994471596033/ElLTpkix_normal.jpg" TargetMode="External" /><Relationship Id="rId194" Type="http://schemas.openxmlformats.org/officeDocument/2006/relationships/hyperlink" Target="http://pbs.twimg.com/profile_images/558770632951730177/kSCJhzbf_normal.jpeg" TargetMode="External" /><Relationship Id="rId195" Type="http://schemas.openxmlformats.org/officeDocument/2006/relationships/hyperlink" Target="http://pbs.twimg.com/profile_images/1138631648596123648/fMX92zGh_normal.jpg" TargetMode="External" /><Relationship Id="rId196" Type="http://schemas.openxmlformats.org/officeDocument/2006/relationships/hyperlink" Target="http://pbs.twimg.com/profile_images/896025020350083072/BZu4YCkb_normal.jpg" TargetMode="External" /><Relationship Id="rId197" Type="http://schemas.openxmlformats.org/officeDocument/2006/relationships/hyperlink" Target="http://pbs.twimg.com/profile_images/613917877658238976/FE2QkcfE_normal.png" TargetMode="External" /><Relationship Id="rId198" Type="http://schemas.openxmlformats.org/officeDocument/2006/relationships/hyperlink" Target="http://pbs.twimg.com/profile_images/1200997306545274880/7yYrE0Ch_normal.jpg" TargetMode="External" /><Relationship Id="rId199" Type="http://schemas.openxmlformats.org/officeDocument/2006/relationships/hyperlink" Target="http://pbs.twimg.com/profile_images/852189568447111169/0WjDbg_f_normal.jpg" TargetMode="External" /><Relationship Id="rId200" Type="http://schemas.openxmlformats.org/officeDocument/2006/relationships/hyperlink" Target="http://pbs.twimg.com/profile_images/1173002368574722048/akk1R3X-_normal.jpg" TargetMode="External" /><Relationship Id="rId201" Type="http://schemas.openxmlformats.org/officeDocument/2006/relationships/hyperlink" Target="http://pbs.twimg.com/profile_images/64855924/TAC_PimpMySouthPark_normal.jpg" TargetMode="External" /><Relationship Id="rId202" Type="http://schemas.openxmlformats.org/officeDocument/2006/relationships/hyperlink" Target="http://pbs.twimg.com/profile_images/903264097604698112/CjOl7aMj_normal.jpg" TargetMode="External" /><Relationship Id="rId203" Type="http://schemas.openxmlformats.org/officeDocument/2006/relationships/hyperlink" Target="http://pbs.twimg.com/profile_images/679914371770798080/FBcokUq2_normal.jpg" TargetMode="External" /><Relationship Id="rId204" Type="http://schemas.openxmlformats.org/officeDocument/2006/relationships/hyperlink" Target="http://pbs.twimg.com/profile_images/1118590908554010627/0GbUU79m_normal.jpg" TargetMode="External" /><Relationship Id="rId205" Type="http://schemas.openxmlformats.org/officeDocument/2006/relationships/hyperlink" Target="http://pbs.twimg.com/profile_images/1092309382187180034/lC09iYje_normal.jpg" TargetMode="External" /><Relationship Id="rId206" Type="http://schemas.openxmlformats.org/officeDocument/2006/relationships/hyperlink" Target="http://pbs.twimg.com/profile_images/709293367012761601/8wjAVEqO_normal.jpg" TargetMode="External" /><Relationship Id="rId207" Type="http://schemas.openxmlformats.org/officeDocument/2006/relationships/hyperlink" Target="http://pbs.twimg.com/profile_images/1191276357671686144/oEvgV_lC_normal.jpg" TargetMode="External" /><Relationship Id="rId208" Type="http://schemas.openxmlformats.org/officeDocument/2006/relationships/hyperlink" Target="http://pbs.twimg.com/profile_images/1511579018/festina_lente_slak_normal.jpg" TargetMode="External" /><Relationship Id="rId209" Type="http://schemas.openxmlformats.org/officeDocument/2006/relationships/hyperlink" Target="http://pbs.twimg.com/profile_images/1214744970038394880/sueertys_normal.png" TargetMode="External" /><Relationship Id="rId210" Type="http://schemas.openxmlformats.org/officeDocument/2006/relationships/hyperlink" Target="http://pbs.twimg.com/profile_images/1191692426727034880/qXFVr6IE_normal.jpg" TargetMode="External" /><Relationship Id="rId211" Type="http://schemas.openxmlformats.org/officeDocument/2006/relationships/hyperlink" Target="http://pbs.twimg.com/profile_images/378800000336655718/8123fa3e829765ce8aec561074f7aa4d_normal.jpeg" TargetMode="External" /><Relationship Id="rId212" Type="http://schemas.openxmlformats.org/officeDocument/2006/relationships/hyperlink" Target="http://pbs.twimg.com/profile_images/1069615478161711104/jozjVVD0_normal.jpg" TargetMode="External" /><Relationship Id="rId213" Type="http://schemas.openxmlformats.org/officeDocument/2006/relationships/hyperlink" Target="http://pbs.twimg.com/profile_images/1253276060428521472/694iTXfC_normal.jpg" TargetMode="External" /><Relationship Id="rId214" Type="http://schemas.openxmlformats.org/officeDocument/2006/relationships/hyperlink" Target="http://pbs.twimg.com/profile_images/922774010231906304/hacop4Lb_normal.jpg" TargetMode="External" /><Relationship Id="rId215" Type="http://schemas.openxmlformats.org/officeDocument/2006/relationships/hyperlink" Target="http://pbs.twimg.com/profile_images/1217133517576048640/B-RHT_rm_normal.jpg" TargetMode="External" /><Relationship Id="rId216" Type="http://schemas.openxmlformats.org/officeDocument/2006/relationships/hyperlink" Target="http://pbs.twimg.com/profile_images/3306619126/3de2de61a20be044d4ed797751352dcd_normal.jpeg" TargetMode="External" /><Relationship Id="rId217" Type="http://schemas.openxmlformats.org/officeDocument/2006/relationships/hyperlink" Target="http://pbs.twimg.com/profile_images/445993307403874304/64QnICWF_normal.jpeg" TargetMode="External" /><Relationship Id="rId218" Type="http://schemas.openxmlformats.org/officeDocument/2006/relationships/hyperlink" Target="http://pbs.twimg.com/profile_images/1252763266834669569/hcMQ27Pg_normal.jpg" TargetMode="External" /><Relationship Id="rId219" Type="http://schemas.openxmlformats.org/officeDocument/2006/relationships/hyperlink" Target="http://pbs.twimg.com/profile_images/1196900359861686272/tqxGCdtG_normal.jpg" TargetMode="External" /><Relationship Id="rId220" Type="http://schemas.openxmlformats.org/officeDocument/2006/relationships/hyperlink" Target="http://pbs.twimg.com/profile_images/869294162381725697/-QhKyzFk_normal.jpg" TargetMode="External" /><Relationship Id="rId221" Type="http://schemas.openxmlformats.org/officeDocument/2006/relationships/hyperlink" Target="http://pbs.twimg.com/profile_images/2741677274/f468d0fd215754284ee483a66fb991fe_normal.jpeg" TargetMode="External" /><Relationship Id="rId222" Type="http://schemas.openxmlformats.org/officeDocument/2006/relationships/hyperlink" Target="http://pbs.twimg.com/profile_images/1071336555757879296/lSvQcQHw_normal.jpg" TargetMode="External" /><Relationship Id="rId223" Type="http://schemas.openxmlformats.org/officeDocument/2006/relationships/hyperlink" Target="http://pbs.twimg.com/profile_images/1018650919548772353/2CK49dP9_normal.jpg" TargetMode="External" /><Relationship Id="rId224" Type="http://schemas.openxmlformats.org/officeDocument/2006/relationships/hyperlink" Target="http://pbs.twimg.com/profile_images/868521965144997888/w80v0ioZ_normal.jpg" TargetMode="External" /><Relationship Id="rId225" Type="http://schemas.openxmlformats.org/officeDocument/2006/relationships/hyperlink" Target="http://pbs.twimg.com/profile_images/972377670909505537/LUdWFssG_normal.jpg" TargetMode="External" /><Relationship Id="rId226" Type="http://schemas.openxmlformats.org/officeDocument/2006/relationships/hyperlink" Target="http://pbs.twimg.com/profile_images/1020281913150357504/MpUKPa0V_normal.jpg" TargetMode="External" /><Relationship Id="rId227" Type="http://schemas.openxmlformats.org/officeDocument/2006/relationships/hyperlink" Target="http://pbs.twimg.com/profile_images/714425219742638080/QK-3ei1i_normal.jpg" TargetMode="External" /><Relationship Id="rId228" Type="http://schemas.openxmlformats.org/officeDocument/2006/relationships/hyperlink" Target="http://pbs.twimg.com/profile_images/378800000411156404/c85daad5cb9e2e3392de49d0ef72caff_normal.jpeg" TargetMode="External" /><Relationship Id="rId229" Type="http://schemas.openxmlformats.org/officeDocument/2006/relationships/hyperlink" Target="http://pbs.twimg.com/profile_images/378800000545938548/5b6097f515bfa4d032e528cf3a13ebdc_normal.png" TargetMode="External" /><Relationship Id="rId230" Type="http://schemas.openxmlformats.org/officeDocument/2006/relationships/hyperlink" Target="http://pbs.twimg.com/profile_images/498624252522688513/wHwBDM6y_normal.jpeg" TargetMode="External" /><Relationship Id="rId231" Type="http://schemas.openxmlformats.org/officeDocument/2006/relationships/hyperlink" Target="http://pbs.twimg.com/profile_images/1212168590943760384/-ZSk3ZXN_normal.jpg" TargetMode="External" /><Relationship Id="rId232" Type="http://schemas.openxmlformats.org/officeDocument/2006/relationships/hyperlink" Target="http://pbs.twimg.com/profile_images/1244619260082540544/2VlMUrMA_normal.jpg" TargetMode="External" /><Relationship Id="rId233" Type="http://schemas.openxmlformats.org/officeDocument/2006/relationships/hyperlink" Target="http://pbs.twimg.com/profile_images/1239566289875677184/jy3XDeNL_normal.jpg" TargetMode="External" /><Relationship Id="rId234" Type="http://schemas.openxmlformats.org/officeDocument/2006/relationships/hyperlink" Target="http://pbs.twimg.com/profile_images/477712876673978368/-FiPuX26_normal.jpeg" TargetMode="External" /><Relationship Id="rId235" Type="http://schemas.openxmlformats.org/officeDocument/2006/relationships/hyperlink" Target="http://pbs.twimg.com/profile_images/1133721865019678721/KRk_lJsv_normal.png" TargetMode="External" /><Relationship Id="rId236" Type="http://schemas.openxmlformats.org/officeDocument/2006/relationships/hyperlink" Target="http://pbs.twimg.com/profile_images/1070997621844652032/XBa7zJjk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181114499866271744/dsLWg1BW_normal.jpg" TargetMode="External" /><Relationship Id="rId239" Type="http://schemas.openxmlformats.org/officeDocument/2006/relationships/hyperlink" Target="http://pbs.twimg.com/profile_images/1174929589409218562/lMXApgNt_normal.jpg" TargetMode="External" /><Relationship Id="rId240" Type="http://schemas.openxmlformats.org/officeDocument/2006/relationships/hyperlink" Target="http://pbs.twimg.com/profile_images/1222145598985572353/gy4u62BD_normal.jpg" TargetMode="External" /><Relationship Id="rId241" Type="http://schemas.openxmlformats.org/officeDocument/2006/relationships/hyperlink" Target="http://pbs.twimg.com/profile_images/931298499840241664/v08cEAsH_normal.jpg" TargetMode="External" /><Relationship Id="rId242" Type="http://schemas.openxmlformats.org/officeDocument/2006/relationships/hyperlink" Target="http://pbs.twimg.com/profile_images/909872412061089792/a_LcPYu__normal.jpg" TargetMode="External" /><Relationship Id="rId243" Type="http://schemas.openxmlformats.org/officeDocument/2006/relationships/hyperlink" Target="http://pbs.twimg.com/profile_images/631124467658285056/jz8VZy3M_normal.png" TargetMode="External" /><Relationship Id="rId244" Type="http://schemas.openxmlformats.org/officeDocument/2006/relationships/hyperlink" Target="http://pbs.twimg.com/profile_images/1238547303323049986/yfO5O7-j_normal.jpg" TargetMode="External" /><Relationship Id="rId245" Type="http://schemas.openxmlformats.org/officeDocument/2006/relationships/hyperlink" Target="http://pbs.twimg.com/profile_images/1221264057157783555/Y_RbMnB6_normal.png" TargetMode="External" /><Relationship Id="rId246" Type="http://schemas.openxmlformats.org/officeDocument/2006/relationships/hyperlink" Target="http://pbs.twimg.com/profile_images/1099378049093644289/_MCXuUqH_normal.jpg" TargetMode="External" /><Relationship Id="rId247" Type="http://schemas.openxmlformats.org/officeDocument/2006/relationships/hyperlink" Target="http://pbs.twimg.com/profile_images/601059519821516800/UJjuEfcd_normal.png" TargetMode="External" /><Relationship Id="rId248" Type="http://schemas.openxmlformats.org/officeDocument/2006/relationships/hyperlink" Target="http://pbs.twimg.com/profile_images/1100117901086998530/WdFdVFzl_normal.png" TargetMode="External" /><Relationship Id="rId249" Type="http://schemas.openxmlformats.org/officeDocument/2006/relationships/hyperlink" Target="http://pbs.twimg.com/profile_images/1189909988526964736/QaeCbqrI_normal.jpg" TargetMode="External" /><Relationship Id="rId250" Type="http://schemas.openxmlformats.org/officeDocument/2006/relationships/hyperlink" Target="http://pbs.twimg.com/profile_images/1341040649/IMG_0974_normal.JPG" TargetMode="External" /><Relationship Id="rId251" Type="http://schemas.openxmlformats.org/officeDocument/2006/relationships/hyperlink" Target="http://pbs.twimg.com/profile_images/1037012672443830272/tuen1cL7_normal.jpg" TargetMode="External" /><Relationship Id="rId252" Type="http://schemas.openxmlformats.org/officeDocument/2006/relationships/hyperlink" Target="http://pbs.twimg.com/profile_images/1248166034361552896/K0o250KN_normal.jpg" TargetMode="External" /><Relationship Id="rId253" Type="http://schemas.openxmlformats.org/officeDocument/2006/relationships/hyperlink" Target="http://pbs.twimg.com/profile_images/657304927337861120/cfyL3x-L_normal.png" TargetMode="External" /><Relationship Id="rId254" Type="http://schemas.openxmlformats.org/officeDocument/2006/relationships/hyperlink" Target="http://pbs.twimg.com/profile_images/876580233633308672/73WQ6ZKL_normal.jpg" TargetMode="External" /><Relationship Id="rId255" Type="http://schemas.openxmlformats.org/officeDocument/2006/relationships/hyperlink" Target="http://pbs.twimg.com/profile_images/1011300661726760969/aq50CI4f_normal.jpg" TargetMode="External" /><Relationship Id="rId256" Type="http://schemas.openxmlformats.org/officeDocument/2006/relationships/hyperlink" Target="http://pbs.twimg.com/profile_images/1040593971192451072/fgKdBOhq_normal.jpg" TargetMode="External" /><Relationship Id="rId257" Type="http://schemas.openxmlformats.org/officeDocument/2006/relationships/hyperlink" Target="http://pbs.twimg.com/profile_images/1146318427159580677/-5EpvATQ_normal.png" TargetMode="External" /><Relationship Id="rId258" Type="http://schemas.openxmlformats.org/officeDocument/2006/relationships/hyperlink" Target="http://pbs.twimg.com/profile_images/732626147322830849/_KIkCetG_normal.jpg" TargetMode="External" /><Relationship Id="rId259" Type="http://schemas.openxmlformats.org/officeDocument/2006/relationships/hyperlink" Target="http://pbs.twimg.com/profile_images/1176442444407132160/XV9sKij8_normal.png" TargetMode="External" /><Relationship Id="rId260" Type="http://schemas.openxmlformats.org/officeDocument/2006/relationships/hyperlink" Target="http://pbs.twimg.com/profile_images/1105287857256783872/WWqmsn0J_normal.png" TargetMode="External" /><Relationship Id="rId261" Type="http://schemas.openxmlformats.org/officeDocument/2006/relationships/hyperlink" Target="http://pbs.twimg.com/profile_images/665877597071540224/EXul5FUH_normal.jpg" TargetMode="External" /><Relationship Id="rId262" Type="http://schemas.openxmlformats.org/officeDocument/2006/relationships/hyperlink" Target="http://pbs.twimg.com/profile_images/1234412788589699072/YQqd_r8p_normal.jpg" TargetMode="External" /><Relationship Id="rId263" Type="http://schemas.openxmlformats.org/officeDocument/2006/relationships/hyperlink" Target="http://pbs.twimg.com/profile_images/1039468439390363649/RjvL1065_normal.jpg" TargetMode="External" /><Relationship Id="rId264" Type="http://schemas.openxmlformats.org/officeDocument/2006/relationships/hyperlink" Target="https://twitter.com/chriscoxlibrar1" TargetMode="External" /><Relationship Id="rId265" Type="http://schemas.openxmlformats.org/officeDocument/2006/relationships/hyperlink" Target="https://twitter.com/uablhl" TargetMode="External" /><Relationship Id="rId266" Type="http://schemas.openxmlformats.org/officeDocument/2006/relationships/hyperlink" Target="https://twitter.com/darrentheviking" TargetMode="External" /><Relationship Id="rId267" Type="http://schemas.openxmlformats.org/officeDocument/2006/relationships/hyperlink" Target="https://twitter.com/solusuk" TargetMode="External" /><Relationship Id="rId268" Type="http://schemas.openxmlformats.org/officeDocument/2006/relationships/hyperlink" Target="https://twitter.com/tweetyourbooks" TargetMode="External" /><Relationship Id="rId269" Type="http://schemas.openxmlformats.org/officeDocument/2006/relationships/hyperlink" Target="https://twitter.com/books2delight" TargetMode="External" /><Relationship Id="rId270" Type="http://schemas.openxmlformats.org/officeDocument/2006/relationships/hyperlink" Target="https://twitter.com/waldorfreaders" TargetMode="External" /><Relationship Id="rId271" Type="http://schemas.openxmlformats.org/officeDocument/2006/relationships/hyperlink" Target="https://twitter.com/ktkgerber" TargetMode="External" /><Relationship Id="rId272" Type="http://schemas.openxmlformats.org/officeDocument/2006/relationships/hyperlink" Target="https://twitter.com/ithakasr" TargetMode="External" /><Relationship Id="rId273" Type="http://schemas.openxmlformats.org/officeDocument/2006/relationships/hyperlink" Target="https://twitter.com/oclc_anz" TargetMode="External" /><Relationship Id="rId274" Type="http://schemas.openxmlformats.org/officeDocument/2006/relationships/hyperlink" Target="https://twitter.com/lillianpak" TargetMode="External" /><Relationship Id="rId275" Type="http://schemas.openxmlformats.org/officeDocument/2006/relationships/hyperlink" Target="https://twitter.com/geneabargains" TargetMode="External" /><Relationship Id="rId276" Type="http://schemas.openxmlformats.org/officeDocument/2006/relationships/hyperlink" Target="https://twitter.com/dmzhukova" TargetMode="External" /><Relationship Id="rId277" Type="http://schemas.openxmlformats.org/officeDocument/2006/relationships/hyperlink" Target="https://twitter.com/tac_niso" TargetMode="External" /><Relationship Id="rId278" Type="http://schemas.openxmlformats.org/officeDocument/2006/relationships/hyperlink" Target="https://twitter.com/scholarlykitchn" TargetMode="External" /><Relationship Id="rId279" Type="http://schemas.openxmlformats.org/officeDocument/2006/relationships/hyperlink" Target="https://twitter.com/mrgunn" TargetMode="External" /><Relationship Id="rId280" Type="http://schemas.openxmlformats.org/officeDocument/2006/relationships/hyperlink" Target="https://twitter.com/ryoungen" TargetMode="External" /><Relationship Id="rId281" Type="http://schemas.openxmlformats.org/officeDocument/2006/relationships/hyperlink" Target="https://twitter.com/adaobuezie" TargetMode="External" /><Relationship Id="rId282" Type="http://schemas.openxmlformats.org/officeDocument/2006/relationships/hyperlink" Target="https://twitter.com/ifla" TargetMode="External" /><Relationship Id="rId283" Type="http://schemas.openxmlformats.org/officeDocument/2006/relationships/hyperlink" Target="https://twitter.com/elviracaneda" TargetMode="External" /><Relationship Id="rId284" Type="http://schemas.openxmlformats.org/officeDocument/2006/relationships/hyperlink" Target="https://twitter.com/festinaatje" TargetMode="External" /><Relationship Id="rId285" Type="http://schemas.openxmlformats.org/officeDocument/2006/relationships/hyperlink" Target="https://twitter.com/bsu_ulis" TargetMode="External" /><Relationship Id="rId286" Type="http://schemas.openxmlformats.org/officeDocument/2006/relationships/hyperlink" Target="https://twitter.com/marionachavarri" TargetMode="External" /><Relationship Id="rId287" Type="http://schemas.openxmlformats.org/officeDocument/2006/relationships/hyperlink" Target="https://twitter.com/waleedalbadi" TargetMode="External" /><Relationship Id="rId288" Type="http://schemas.openxmlformats.org/officeDocument/2006/relationships/hyperlink" Target="https://twitter.com/corneliavonhof" TargetMode="External" /><Relationship Id="rId289" Type="http://schemas.openxmlformats.org/officeDocument/2006/relationships/hyperlink" Target="https://twitter.com/mkutubirajabu" TargetMode="External" /><Relationship Id="rId290" Type="http://schemas.openxmlformats.org/officeDocument/2006/relationships/hyperlink" Target="https://twitter.com/drachalamunigal" TargetMode="External" /><Relationship Id="rId291" Type="http://schemas.openxmlformats.org/officeDocument/2006/relationships/hyperlink" Target="https://twitter.com/lbandini" TargetMode="External" /><Relationship Id="rId292" Type="http://schemas.openxmlformats.org/officeDocument/2006/relationships/hyperlink" Target="https://twitter.com/i_y_s" TargetMode="External" /><Relationship Id="rId293" Type="http://schemas.openxmlformats.org/officeDocument/2006/relationships/hyperlink" Target="https://twitter.com/z_gharbi" TargetMode="External" /><Relationship Id="rId294" Type="http://schemas.openxmlformats.org/officeDocument/2006/relationships/hyperlink" Target="https://twitter.com/joreyes6" TargetMode="External" /><Relationship Id="rId295" Type="http://schemas.openxmlformats.org/officeDocument/2006/relationships/hyperlink" Target="https://twitter.com/mmtlibrary" TargetMode="External" /><Relationship Id="rId296" Type="http://schemas.openxmlformats.org/officeDocument/2006/relationships/hyperlink" Target="https://twitter.com/abundantgen" TargetMode="External" /><Relationship Id="rId297" Type="http://schemas.openxmlformats.org/officeDocument/2006/relationships/hyperlink" Target="https://twitter.com/flsgs" TargetMode="External" /><Relationship Id="rId298" Type="http://schemas.openxmlformats.org/officeDocument/2006/relationships/hyperlink" Target="https://twitter.com/zimla_news" TargetMode="External" /><Relationship Id="rId299" Type="http://schemas.openxmlformats.org/officeDocument/2006/relationships/hyperlink" Target="https://twitter.com/nsla" TargetMode="External" /><Relationship Id="rId300" Type="http://schemas.openxmlformats.org/officeDocument/2006/relationships/hyperlink" Target="https://twitter.com/jeanmarylugo" TargetMode="External" /><Relationship Id="rId301" Type="http://schemas.openxmlformats.org/officeDocument/2006/relationships/hyperlink" Target="https://twitter.com/lahatte" TargetMode="External" /><Relationship Id="rId302" Type="http://schemas.openxmlformats.org/officeDocument/2006/relationships/hyperlink" Target="https://twitter.com/preprint_" TargetMode="External" /><Relationship Id="rId303" Type="http://schemas.openxmlformats.org/officeDocument/2006/relationships/hyperlink" Target="https://twitter.com/bibliosophus" TargetMode="External" /><Relationship Id="rId304" Type="http://schemas.openxmlformats.org/officeDocument/2006/relationships/hyperlink" Target="https://twitter.com/rbeaudryccle" TargetMode="External" /><Relationship Id="rId305" Type="http://schemas.openxmlformats.org/officeDocument/2006/relationships/hyperlink" Target="https://twitter.com/alianational" TargetMode="External" /><Relationship Id="rId306" Type="http://schemas.openxmlformats.org/officeDocument/2006/relationships/hyperlink" Target="https://twitter.com/caulalert" TargetMode="External" /><Relationship Id="rId307" Type="http://schemas.openxmlformats.org/officeDocument/2006/relationships/hyperlink" Target="https://twitter.com/rennygranda" TargetMode="External" /><Relationship Id="rId308" Type="http://schemas.openxmlformats.org/officeDocument/2006/relationships/hyperlink" Target="https://twitter.com/donnalgl" TargetMode="External" /><Relationship Id="rId309" Type="http://schemas.openxmlformats.org/officeDocument/2006/relationships/hyperlink" Target="https://twitter.com/bibliotekapg" TargetMode="External" /><Relationship Id="rId310" Type="http://schemas.openxmlformats.org/officeDocument/2006/relationships/hyperlink" Target="https://twitter.com/josfleuren" TargetMode="External" /><Relationship Id="rId311" Type="http://schemas.openxmlformats.org/officeDocument/2006/relationships/hyperlink" Target="https://twitter.com/bridgeofdata" TargetMode="External" /><Relationship Id="rId312" Type="http://schemas.openxmlformats.org/officeDocument/2006/relationships/hyperlink" Target="https://twitter.com/ifla_avms" TargetMode="External" /><Relationship Id="rId313" Type="http://schemas.openxmlformats.org/officeDocument/2006/relationships/hyperlink" Target="https://twitter.com/mmarquinezz20" TargetMode="External" /><Relationship Id="rId314" Type="http://schemas.openxmlformats.org/officeDocument/2006/relationships/hyperlink" Target="https://twitter.com/gpsalmeron" TargetMode="External" /><Relationship Id="rId315" Type="http://schemas.openxmlformats.org/officeDocument/2006/relationships/hyperlink" Target="https://twitter.com/davidk007" TargetMode="External" /><Relationship Id="rId316" Type="http://schemas.openxmlformats.org/officeDocument/2006/relationships/hyperlink" Target="https://twitter.com/cardiff_hub" TargetMode="External" /><Relationship Id="rId317" Type="http://schemas.openxmlformats.org/officeDocument/2006/relationships/hyperlink" Target="https://twitter.com/borrowbox" TargetMode="External" /><Relationship Id="rId318" Type="http://schemas.openxmlformats.org/officeDocument/2006/relationships/hyperlink" Target="https://twitter.com/givethanksfirst" TargetMode="External" /><Relationship Id="rId319" Type="http://schemas.openxmlformats.org/officeDocument/2006/relationships/hyperlink" Target="https://twitter.com/truventis" TargetMode="External" /><Relationship Id="rId320" Type="http://schemas.openxmlformats.org/officeDocument/2006/relationships/hyperlink" Target="https://twitter.com/southcoasthlth" TargetMode="External" /><Relationship Id="rId321" Type="http://schemas.openxmlformats.org/officeDocument/2006/relationships/hyperlink" Target="https://twitter.com/theriault__john" TargetMode="External" /><Relationship Id="rId322" Type="http://schemas.openxmlformats.org/officeDocument/2006/relationships/hyperlink" Target="https://twitter.com/liasa_maig" TargetMode="External" /><Relationship Id="rId323" Type="http://schemas.openxmlformats.org/officeDocument/2006/relationships/hyperlink" Target="https://twitter.com/ocls" TargetMode="External" /><Relationship Id="rId324" Type="http://schemas.openxmlformats.org/officeDocument/2006/relationships/hyperlink" Target="https://twitter.com/stclairlibrary" TargetMode="External" /><Relationship Id="rId325" Type="http://schemas.openxmlformats.org/officeDocument/2006/relationships/hyperlink" Target="https://twitter.com/nancymurden" TargetMode="External" /><Relationship Id="rId326" Type="http://schemas.openxmlformats.org/officeDocument/2006/relationships/hyperlink" Target="https://twitter.com/katrinakukaine" TargetMode="External" /><Relationship Id="rId327" Type="http://schemas.openxmlformats.org/officeDocument/2006/relationships/hyperlink" Target="https://twitter.com/andrewhollismoo" TargetMode="External" /><Relationship Id="rId328" Type="http://schemas.openxmlformats.org/officeDocument/2006/relationships/hyperlink" Target="https://twitter.com/aina4over4" TargetMode="External" /><Relationship Id="rId329" Type="http://schemas.openxmlformats.org/officeDocument/2006/relationships/hyperlink" Target="https://twitter.com/booksizzle" TargetMode="External" /><Relationship Id="rId330" Type="http://schemas.openxmlformats.org/officeDocument/2006/relationships/hyperlink" Target="https://twitter.com/writeintoprint" TargetMode="External" /><Relationship Id="rId331" Type="http://schemas.openxmlformats.org/officeDocument/2006/relationships/hyperlink" Target="https://twitter.com/libraryjournal" TargetMode="External" /><Relationship Id="rId332" Type="http://schemas.openxmlformats.org/officeDocument/2006/relationships/hyperlink" Target="https://twitter.com/thuglibrarian" TargetMode="External" /><Relationship Id="rId333" Type="http://schemas.openxmlformats.org/officeDocument/2006/relationships/hyperlink" Target="https://twitter.com/janecowell8" TargetMode="External" /><Relationship Id="rId334" Type="http://schemas.openxmlformats.org/officeDocument/2006/relationships/hyperlink" Target="https://twitter.com/shareable" TargetMode="External" /><Relationship Id="rId335" Type="http://schemas.openxmlformats.org/officeDocument/2006/relationships/hyperlink" Target="https://twitter.com/ifla_pls" TargetMode="External" /><Relationship Id="rId336" Type="http://schemas.openxmlformats.org/officeDocument/2006/relationships/hyperlink" Target="https://twitter.com/emilygaffney509" TargetMode="External" /><Relationship Id="rId337" Type="http://schemas.openxmlformats.org/officeDocument/2006/relationships/hyperlink" Target="https://twitter.com/booktweepz" TargetMode="External" /><Relationship Id="rId338" Type="http://schemas.openxmlformats.org/officeDocument/2006/relationships/hyperlink" Target="https://twitter.com/lizmcgettigan" TargetMode="External" /><Relationship Id="rId339" Type="http://schemas.openxmlformats.org/officeDocument/2006/relationships/hyperlink" Target="https://twitter.com/neilwishart" TargetMode="External" /><Relationship Id="rId340" Type="http://schemas.openxmlformats.org/officeDocument/2006/relationships/comments" Target="../comments2.xml" /><Relationship Id="rId341" Type="http://schemas.openxmlformats.org/officeDocument/2006/relationships/vmlDrawing" Target="../drawings/vmlDrawing2.vml" /><Relationship Id="rId342" Type="http://schemas.openxmlformats.org/officeDocument/2006/relationships/table" Target="../tables/table2.xml" /><Relationship Id="rId343" Type="http://schemas.openxmlformats.org/officeDocument/2006/relationships/drawing" Target="../drawings/drawing1.xml" /><Relationship Id="rId3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waldorfpublishing.com/" TargetMode="External" /><Relationship Id="rId2" Type="http://schemas.openxmlformats.org/officeDocument/2006/relationships/hyperlink" Target="https://dfw.cbslocal.com/?p=904872" TargetMode="External" /><Relationship Id="rId3" Type="http://schemas.openxmlformats.org/officeDocument/2006/relationships/hyperlink" Target="https://www.seattletimes.com/seattle-news/homeless/seattle-will-reopen-5-library-bathrooms-during-coronavirus-pandemic/" TargetMode="External" /><Relationship Id="rId4" Type="http://schemas.openxmlformats.org/officeDocument/2006/relationships/hyperlink" Target="https://soundcloud.com/user-79098433/bored-at-home-your-south-coast-library-may-have-the-answer" TargetMode="External" /><Relationship Id="rId5" Type="http://schemas.openxmlformats.org/officeDocument/2006/relationships/hyperlink" Target="https://genealogybargains.com/get-free-online-library-access-for-genealogy-family-history-research/" TargetMode="External" /><Relationship Id="rId6" Type="http://schemas.openxmlformats.org/officeDocument/2006/relationships/hyperlink" Target="https://www.cbsnews.com/video/youth-poet-laureate-amanda-gorman-offers-words-of-hope-amid-pandemic/" TargetMode="External" /><Relationship Id="rId7" Type="http://schemas.openxmlformats.org/officeDocument/2006/relationships/hyperlink" Target="https://araeofbooks.wordpress.com/2020/04/24/when-in-doubt-go-to-the-library-if-there-isnt-a-global-pandemic-going-on/" TargetMode="External" /><Relationship Id="rId8" Type="http://schemas.openxmlformats.org/officeDocument/2006/relationships/hyperlink" Target="https://www.shareable.net/canadas-libraries-step-up-to-help-vulnerable-people-during-pandemic/" TargetMode="External" /><Relationship Id="rId9" Type="http://schemas.openxmlformats.org/officeDocument/2006/relationships/hyperlink" Target="https://www.usatoday.com/story/news/nation/2020/04/20/coronavirus-little-free-libraries-offer-food-comfort-during-pandemic/5163728002/" TargetMode="External" /><Relationship Id="rId10" Type="http://schemas.openxmlformats.org/officeDocument/2006/relationships/hyperlink" Target="https://www.ocls.ca/sites/default/files/uploads/documents/College%20Libraries%20Ontario_Supporting%20COVID_2020_04_20_final.pdf" TargetMode="External" /><Relationship Id="rId11" Type="http://schemas.openxmlformats.org/officeDocument/2006/relationships/hyperlink" Target="https://blogs.ifla.org/lpa/2020/04/21/adovc8-now-and-next-part-2-what-might-a-library-advocacy-agenda-for-the-post-pandemic-world-look-like/" TargetMode="External" /><Relationship Id="rId12" Type="http://schemas.openxmlformats.org/officeDocument/2006/relationships/hyperlink" Target="https://www.cbsnews.com/video/youth-poet-laureate-amanda-gorman-offers-words-of-hope-amid-pandemic/" TargetMode="External" /><Relationship Id="rId13" Type="http://schemas.openxmlformats.org/officeDocument/2006/relationships/hyperlink" Target="https://edition.cnn.com/2020/04/17/opinions/what-were-reading-during-pandemic-taylor/index.html" TargetMode="External" /><Relationship Id="rId14" Type="http://schemas.openxmlformats.org/officeDocument/2006/relationships/hyperlink" Target="https://www.alreporter.com/2020/04/16/academic-libraries-play-essential-role-during-coronavirus-pandemic/" TargetMode="External" /><Relationship Id="rId15" Type="http://schemas.openxmlformats.org/officeDocument/2006/relationships/hyperlink" Target="http://r.socialstudio.radian6.com/c910ba93-961a-4cb6-9bb3-e35731eb951f" TargetMode="External" /><Relationship Id="rId16" Type="http://schemas.openxmlformats.org/officeDocument/2006/relationships/hyperlink" Target="https://storycorps.org/National-Library-Week" TargetMode="External" /><Relationship Id="rId17" Type="http://schemas.openxmlformats.org/officeDocument/2006/relationships/hyperlink" Target="http://www.msn.com/en-us/news/good-news/kindness-cant-be-quarantined-little-free-libraries-now-used-to-provide-essential-items-during-pandemic/ar-BB12UDuQ?ocid=st2" TargetMode="External" /><Relationship Id="rId18" Type="http://schemas.openxmlformats.org/officeDocument/2006/relationships/hyperlink" Target="https://www.usatoday.com/story/news/nation/2020/04/20/coronavirus-little-free-libraries-offer-food-comfort-during-pandemic/5163728002/" TargetMode="External" /><Relationship Id="rId19" Type="http://schemas.openxmlformats.org/officeDocument/2006/relationships/hyperlink" Target="https://araeofbooks.wordpress.com/2020/04/24/when-in-doubt-go-to-the-library-if-there-isnt-a-global-pandemic-going-on/" TargetMode="External" /><Relationship Id="rId20" Type="http://schemas.openxmlformats.org/officeDocument/2006/relationships/hyperlink" Target="https://www.waldorfpublishing.com/" TargetMode="External" /><Relationship Id="rId21" Type="http://schemas.openxmlformats.org/officeDocument/2006/relationships/hyperlink" Target="https://dfw.cbslocal.com/?p=904872" TargetMode="External" /><Relationship Id="rId22" Type="http://schemas.openxmlformats.org/officeDocument/2006/relationships/hyperlink" Target="https://scholarlykitchen.sspnet.org/2020/04/21/guest-post-seamless-remote-access-during-a-global-pandemic-an-indispensable-necessity/" TargetMode="External" /><Relationship Id="rId23" Type="http://schemas.openxmlformats.org/officeDocument/2006/relationships/hyperlink" Target="https://www.shareable.net/canadas-libraries-step-up-to-help-vulnerable-people-during-pandemic/" TargetMode="External" /><Relationship Id="rId24" Type="http://schemas.openxmlformats.org/officeDocument/2006/relationships/hyperlink" Target="https://soundcloud.com/user-79098433/bored-at-home-your-south-coast-library-may-have-the-answer" TargetMode="External" /><Relationship Id="rId25" Type="http://schemas.openxmlformats.org/officeDocument/2006/relationships/hyperlink" Target="https://www.seattletimes.com/seattle-news/homeless/seattle-will-reopen-5-library-bathrooms-during-coronavirus-pandemic/" TargetMode="External" /><Relationship Id="rId26" Type="http://schemas.openxmlformats.org/officeDocument/2006/relationships/hyperlink" Target="https://www.ocls.ca/sites/default/files/uploads/documents/College%20Libraries%20Ontario_Supporting%20COVID_2020_04_20_final.pdf"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1265</v>
      </c>
      <c r="BD2" s="13" t="s">
        <v>1292</v>
      </c>
      <c r="BE2" s="13" t="s">
        <v>1293</v>
      </c>
      <c r="BF2" s="67" t="s">
        <v>1780</v>
      </c>
      <c r="BG2" s="67" t="s">
        <v>1781</v>
      </c>
      <c r="BH2" s="67" t="s">
        <v>1782</v>
      </c>
      <c r="BI2" s="67" t="s">
        <v>1783</v>
      </c>
      <c r="BJ2" s="67" t="s">
        <v>1784</v>
      </c>
      <c r="BK2" s="67" t="s">
        <v>1785</v>
      </c>
      <c r="BL2" s="67" t="s">
        <v>1786</v>
      </c>
      <c r="BM2" s="67" t="s">
        <v>1787</v>
      </c>
      <c r="BN2" s="67" t="s">
        <v>1788</v>
      </c>
    </row>
    <row r="3" spans="1:66" ht="15" customHeight="1">
      <c r="A3" s="84" t="s">
        <v>234</v>
      </c>
      <c r="B3" s="84" t="s">
        <v>234</v>
      </c>
      <c r="C3" s="53" t="s">
        <v>1825</v>
      </c>
      <c r="D3" s="54">
        <v>3</v>
      </c>
      <c r="E3" s="65" t="s">
        <v>132</v>
      </c>
      <c r="F3" s="55">
        <v>32</v>
      </c>
      <c r="G3" s="53"/>
      <c r="H3" s="57"/>
      <c r="I3" s="56"/>
      <c r="J3" s="56"/>
      <c r="K3" s="36" t="s">
        <v>65</v>
      </c>
      <c r="L3" s="62">
        <v>3</v>
      </c>
      <c r="M3" s="62"/>
      <c r="N3" s="63"/>
      <c r="O3" s="85" t="s">
        <v>196</v>
      </c>
      <c r="P3" s="87">
        <v>43938.51892361111</v>
      </c>
      <c r="Q3" s="85" t="s">
        <v>314</v>
      </c>
      <c r="R3" s="89" t="s">
        <v>341</v>
      </c>
      <c r="S3" s="85" t="s">
        <v>358</v>
      </c>
      <c r="T3" s="85" t="s">
        <v>375</v>
      </c>
      <c r="U3" s="85"/>
      <c r="V3" s="89" t="s">
        <v>409</v>
      </c>
      <c r="W3" s="87">
        <v>43938.51892361111</v>
      </c>
      <c r="X3" s="91">
        <v>43938</v>
      </c>
      <c r="Y3" s="93" t="s">
        <v>467</v>
      </c>
      <c r="Z3" s="89" t="s">
        <v>549</v>
      </c>
      <c r="AA3" s="85"/>
      <c r="AB3" s="85"/>
      <c r="AC3" s="93" t="s">
        <v>637</v>
      </c>
      <c r="AD3" s="85"/>
      <c r="AE3" s="85" t="b">
        <v>0</v>
      </c>
      <c r="AF3" s="85">
        <v>1</v>
      </c>
      <c r="AG3" s="93" t="s">
        <v>725</v>
      </c>
      <c r="AH3" s="85" t="b">
        <v>0</v>
      </c>
      <c r="AI3" s="85" t="s">
        <v>727</v>
      </c>
      <c r="AJ3" s="85"/>
      <c r="AK3" s="93" t="s">
        <v>725</v>
      </c>
      <c r="AL3" s="85" t="b">
        <v>0</v>
      </c>
      <c r="AM3" s="85">
        <v>0</v>
      </c>
      <c r="AN3" s="93" t="s">
        <v>725</v>
      </c>
      <c r="AO3" s="85" t="s">
        <v>728</v>
      </c>
      <c r="AP3" s="85" t="b">
        <v>0</v>
      </c>
      <c r="AQ3" s="93" t="s">
        <v>637</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2</v>
      </c>
      <c r="BG3" s="52">
        <v>6.451612903225806</v>
      </c>
      <c r="BH3" s="51">
        <v>1</v>
      </c>
      <c r="BI3" s="52">
        <v>3.225806451612903</v>
      </c>
      <c r="BJ3" s="51">
        <v>0</v>
      </c>
      <c r="BK3" s="52">
        <v>0</v>
      </c>
      <c r="BL3" s="51">
        <v>28</v>
      </c>
      <c r="BM3" s="52">
        <v>90.3225806451613</v>
      </c>
      <c r="BN3" s="51">
        <v>31</v>
      </c>
    </row>
    <row r="4" spans="1:66" ht="15" customHeight="1">
      <c r="A4" s="84" t="s">
        <v>235</v>
      </c>
      <c r="B4" s="84" t="s">
        <v>235</v>
      </c>
      <c r="C4" s="53" t="s">
        <v>1825</v>
      </c>
      <c r="D4" s="54">
        <v>3</v>
      </c>
      <c r="E4" s="65" t="s">
        <v>132</v>
      </c>
      <c r="F4" s="55">
        <v>32</v>
      </c>
      <c r="G4" s="53"/>
      <c r="H4" s="57"/>
      <c r="I4" s="56"/>
      <c r="J4" s="56"/>
      <c r="K4" s="36" t="s">
        <v>65</v>
      </c>
      <c r="L4" s="83">
        <v>4</v>
      </c>
      <c r="M4" s="83"/>
      <c r="N4" s="63"/>
      <c r="O4" s="86" t="s">
        <v>196</v>
      </c>
      <c r="P4" s="88">
        <v>43938.73972222222</v>
      </c>
      <c r="Q4" s="86" t="s">
        <v>315</v>
      </c>
      <c r="R4" s="90" t="s">
        <v>342</v>
      </c>
      <c r="S4" s="86" t="s">
        <v>359</v>
      </c>
      <c r="T4" s="86" t="s">
        <v>376</v>
      </c>
      <c r="U4" s="86"/>
      <c r="V4" s="90" t="s">
        <v>410</v>
      </c>
      <c r="W4" s="88">
        <v>43938.73972222222</v>
      </c>
      <c r="X4" s="92">
        <v>43938</v>
      </c>
      <c r="Y4" s="94" t="s">
        <v>468</v>
      </c>
      <c r="Z4" s="90" t="s">
        <v>550</v>
      </c>
      <c r="AA4" s="86"/>
      <c r="AB4" s="86"/>
      <c r="AC4" s="94" t="s">
        <v>638</v>
      </c>
      <c r="AD4" s="86"/>
      <c r="AE4" s="86" t="b">
        <v>0</v>
      </c>
      <c r="AF4" s="86">
        <v>0</v>
      </c>
      <c r="AG4" s="94" t="s">
        <v>725</v>
      </c>
      <c r="AH4" s="86" t="b">
        <v>0</v>
      </c>
      <c r="AI4" s="86" t="s">
        <v>727</v>
      </c>
      <c r="AJ4" s="86"/>
      <c r="AK4" s="94" t="s">
        <v>725</v>
      </c>
      <c r="AL4" s="86" t="b">
        <v>0</v>
      </c>
      <c r="AM4" s="86">
        <v>0</v>
      </c>
      <c r="AN4" s="94" t="s">
        <v>725</v>
      </c>
      <c r="AO4" s="86" t="s">
        <v>729</v>
      </c>
      <c r="AP4" s="86" t="b">
        <v>0</v>
      </c>
      <c r="AQ4" s="94" t="s">
        <v>638</v>
      </c>
      <c r="AR4" s="86" t="s">
        <v>196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12</v>
      </c>
      <c r="BM4" s="52">
        <v>100</v>
      </c>
      <c r="BN4" s="51">
        <v>12</v>
      </c>
    </row>
    <row r="5" spans="1:66" ht="28.8">
      <c r="A5" s="84" t="s">
        <v>236</v>
      </c>
      <c r="B5" s="84" t="s">
        <v>300</v>
      </c>
      <c r="C5" s="53" t="s">
        <v>1825</v>
      </c>
      <c r="D5" s="54">
        <v>3</v>
      </c>
      <c r="E5" s="65" t="s">
        <v>132</v>
      </c>
      <c r="F5" s="55">
        <v>32</v>
      </c>
      <c r="G5" s="53"/>
      <c r="H5" s="57"/>
      <c r="I5" s="56"/>
      <c r="J5" s="56"/>
      <c r="K5" s="36" t="s">
        <v>65</v>
      </c>
      <c r="L5" s="83">
        <v>5</v>
      </c>
      <c r="M5" s="83"/>
      <c r="N5" s="63"/>
      <c r="O5" s="86" t="s">
        <v>310</v>
      </c>
      <c r="P5" s="88">
        <v>43941.493414351855</v>
      </c>
      <c r="Q5" s="86" t="s">
        <v>316</v>
      </c>
      <c r="R5" s="86"/>
      <c r="S5" s="86"/>
      <c r="T5" s="86"/>
      <c r="U5" s="86"/>
      <c r="V5" s="90" t="s">
        <v>411</v>
      </c>
      <c r="W5" s="88">
        <v>43941.493414351855</v>
      </c>
      <c r="X5" s="92">
        <v>43941</v>
      </c>
      <c r="Y5" s="94" t="s">
        <v>469</v>
      </c>
      <c r="Z5" s="90" t="s">
        <v>551</v>
      </c>
      <c r="AA5" s="86"/>
      <c r="AB5" s="86"/>
      <c r="AC5" s="94" t="s">
        <v>639</v>
      </c>
      <c r="AD5" s="86"/>
      <c r="AE5" s="86" t="b">
        <v>0</v>
      </c>
      <c r="AF5" s="86">
        <v>0</v>
      </c>
      <c r="AG5" s="94" t="s">
        <v>725</v>
      </c>
      <c r="AH5" s="86" t="b">
        <v>0</v>
      </c>
      <c r="AI5" s="86" t="s">
        <v>727</v>
      </c>
      <c r="AJ5" s="86"/>
      <c r="AK5" s="94" t="s">
        <v>725</v>
      </c>
      <c r="AL5" s="86" t="b">
        <v>0</v>
      </c>
      <c r="AM5" s="86">
        <v>3</v>
      </c>
      <c r="AN5" s="94" t="s">
        <v>717</v>
      </c>
      <c r="AO5" s="86" t="s">
        <v>730</v>
      </c>
      <c r="AP5" s="86" t="b">
        <v>0</v>
      </c>
      <c r="AQ5" s="94" t="s">
        <v>717</v>
      </c>
      <c r="AR5" s="86" t="s">
        <v>196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2</v>
      </c>
      <c r="BG5" s="52">
        <v>5</v>
      </c>
      <c r="BH5" s="51">
        <v>0</v>
      </c>
      <c r="BI5" s="52">
        <v>0</v>
      </c>
      <c r="BJ5" s="51">
        <v>0</v>
      </c>
      <c r="BK5" s="52">
        <v>0</v>
      </c>
      <c r="BL5" s="51">
        <v>38</v>
      </c>
      <c r="BM5" s="52">
        <v>95</v>
      </c>
      <c r="BN5" s="51">
        <v>40</v>
      </c>
    </row>
    <row r="6" spans="1:66" ht="28.8">
      <c r="A6" s="84" t="s">
        <v>237</v>
      </c>
      <c r="B6" s="84" t="s">
        <v>296</v>
      </c>
      <c r="C6" s="53" t="s">
        <v>1825</v>
      </c>
      <c r="D6" s="54">
        <v>3</v>
      </c>
      <c r="E6" s="65" t="s">
        <v>132</v>
      </c>
      <c r="F6" s="55">
        <v>32</v>
      </c>
      <c r="G6" s="53"/>
      <c r="H6" s="57"/>
      <c r="I6" s="56"/>
      <c r="J6" s="56"/>
      <c r="K6" s="36" t="s">
        <v>65</v>
      </c>
      <c r="L6" s="83">
        <v>6</v>
      </c>
      <c r="M6" s="83"/>
      <c r="N6" s="63"/>
      <c r="O6" s="86" t="s">
        <v>310</v>
      </c>
      <c r="P6" s="88">
        <v>43941.742800925924</v>
      </c>
      <c r="Q6" s="86" t="s">
        <v>317</v>
      </c>
      <c r="R6" s="86"/>
      <c r="S6" s="86"/>
      <c r="T6" s="86" t="s">
        <v>377</v>
      </c>
      <c r="U6" s="86"/>
      <c r="V6" s="90" t="s">
        <v>412</v>
      </c>
      <c r="W6" s="88">
        <v>43941.742800925924</v>
      </c>
      <c r="X6" s="92">
        <v>43941</v>
      </c>
      <c r="Y6" s="94" t="s">
        <v>470</v>
      </c>
      <c r="Z6" s="90" t="s">
        <v>552</v>
      </c>
      <c r="AA6" s="86"/>
      <c r="AB6" s="86"/>
      <c r="AC6" s="94" t="s">
        <v>640</v>
      </c>
      <c r="AD6" s="86"/>
      <c r="AE6" s="86" t="b">
        <v>0</v>
      </c>
      <c r="AF6" s="86">
        <v>0</v>
      </c>
      <c r="AG6" s="94" t="s">
        <v>725</v>
      </c>
      <c r="AH6" s="86" t="b">
        <v>0</v>
      </c>
      <c r="AI6" s="86" t="s">
        <v>727</v>
      </c>
      <c r="AJ6" s="86"/>
      <c r="AK6" s="94" t="s">
        <v>725</v>
      </c>
      <c r="AL6" s="86" t="b">
        <v>0</v>
      </c>
      <c r="AM6" s="86">
        <v>1</v>
      </c>
      <c r="AN6" s="94" t="s">
        <v>704</v>
      </c>
      <c r="AO6" s="86" t="s">
        <v>728</v>
      </c>
      <c r="AP6" s="86" t="b">
        <v>0</v>
      </c>
      <c r="AQ6" s="94" t="s">
        <v>704</v>
      </c>
      <c r="AR6" s="86" t="s">
        <v>196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28.8">
      <c r="A7" s="84" t="s">
        <v>237</v>
      </c>
      <c r="B7" s="84" t="s">
        <v>303</v>
      </c>
      <c r="C7" s="53" t="s">
        <v>1826</v>
      </c>
      <c r="D7" s="54">
        <v>10</v>
      </c>
      <c r="E7" s="65" t="s">
        <v>136</v>
      </c>
      <c r="F7" s="55">
        <v>27</v>
      </c>
      <c r="G7" s="53"/>
      <c r="H7" s="57"/>
      <c r="I7" s="56"/>
      <c r="J7" s="56"/>
      <c r="K7" s="36" t="s">
        <v>65</v>
      </c>
      <c r="L7" s="83">
        <v>7</v>
      </c>
      <c r="M7" s="83"/>
      <c r="N7" s="63"/>
      <c r="O7" s="86" t="s">
        <v>311</v>
      </c>
      <c r="P7" s="88">
        <v>43941.742800925924</v>
      </c>
      <c r="Q7" s="86" t="s">
        <v>317</v>
      </c>
      <c r="R7" s="86"/>
      <c r="S7" s="86"/>
      <c r="T7" s="86" t="s">
        <v>377</v>
      </c>
      <c r="U7" s="86"/>
      <c r="V7" s="90" t="s">
        <v>412</v>
      </c>
      <c r="W7" s="88">
        <v>43941.742800925924</v>
      </c>
      <c r="X7" s="92">
        <v>43941</v>
      </c>
      <c r="Y7" s="94" t="s">
        <v>470</v>
      </c>
      <c r="Z7" s="90" t="s">
        <v>552</v>
      </c>
      <c r="AA7" s="86"/>
      <c r="AB7" s="86"/>
      <c r="AC7" s="94" t="s">
        <v>640</v>
      </c>
      <c r="AD7" s="86"/>
      <c r="AE7" s="86" t="b">
        <v>0</v>
      </c>
      <c r="AF7" s="86">
        <v>0</v>
      </c>
      <c r="AG7" s="94" t="s">
        <v>725</v>
      </c>
      <c r="AH7" s="86" t="b">
        <v>0</v>
      </c>
      <c r="AI7" s="86" t="s">
        <v>727</v>
      </c>
      <c r="AJ7" s="86"/>
      <c r="AK7" s="94" t="s">
        <v>725</v>
      </c>
      <c r="AL7" s="86" t="b">
        <v>0</v>
      </c>
      <c r="AM7" s="86">
        <v>1</v>
      </c>
      <c r="AN7" s="94" t="s">
        <v>704</v>
      </c>
      <c r="AO7" s="86" t="s">
        <v>728</v>
      </c>
      <c r="AP7" s="86" t="b">
        <v>0</v>
      </c>
      <c r="AQ7" s="94" t="s">
        <v>704</v>
      </c>
      <c r="AR7" s="86" t="s">
        <v>196</v>
      </c>
      <c r="AS7" s="86">
        <v>0</v>
      </c>
      <c r="AT7" s="86">
        <v>0</v>
      </c>
      <c r="AU7" s="86"/>
      <c r="AV7" s="86"/>
      <c r="AW7" s="86"/>
      <c r="AX7" s="86"/>
      <c r="AY7" s="86"/>
      <c r="AZ7" s="86"/>
      <c r="BA7" s="86"/>
      <c r="BB7" s="86"/>
      <c r="BC7">
        <v>2</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36</v>
      </c>
      <c r="BM7" s="52">
        <v>100</v>
      </c>
      <c r="BN7" s="51">
        <v>36</v>
      </c>
    </row>
    <row r="8" spans="1:66" ht="28.8">
      <c r="A8" s="84" t="s">
        <v>237</v>
      </c>
      <c r="B8" s="84" t="s">
        <v>303</v>
      </c>
      <c r="C8" s="53" t="s">
        <v>1826</v>
      </c>
      <c r="D8" s="54">
        <v>10</v>
      </c>
      <c r="E8" s="65" t="s">
        <v>136</v>
      </c>
      <c r="F8" s="55">
        <v>27</v>
      </c>
      <c r="G8" s="53"/>
      <c r="H8" s="57"/>
      <c r="I8" s="56"/>
      <c r="J8" s="56"/>
      <c r="K8" s="36" t="s">
        <v>65</v>
      </c>
      <c r="L8" s="83">
        <v>8</v>
      </c>
      <c r="M8" s="83"/>
      <c r="N8" s="63"/>
      <c r="O8" s="86" t="s">
        <v>311</v>
      </c>
      <c r="P8" s="88">
        <v>43941.854166666664</v>
      </c>
      <c r="Q8" s="86" t="s">
        <v>318</v>
      </c>
      <c r="R8" s="86" t="s">
        <v>343</v>
      </c>
      <c r="S8" s="86" t="s">
        <v>360</v>
      </c>
      <c r="T8" s="86" t="s">
        <v>378</v>
      </c>
      <c r="U8" s="86"/>
      <c r="V8" s="90" t="s">
        <v>412</v>
      </c>
      <c r="W8" s="88">
        <v>43941.854166666664</v>
      </c>
      <c r="X8" s="92">
        <v>43941</v>
      </c>
      <c r="Y8" s="94" t="s">
        <v>471</v>
      </c>
      <c r="Z8" s="90" t="s">
        <v>553</v>
      </c>
      <c r="AA8" s="86"/>
      <c r="AB8" s="86"/>
      <c r="AC8" s="94" t="s">
        <v>641</v>
      </c>
      <c r="AD8" s="86"/>
      <c r="AE8" s="86" t="b">
        <v>0</v>
      </c>
      <c r="AF8" s="86">
        <v>0</v>
      </c>
      <c r="AG8" s="94" t="s">
        <v>726</v>
      </c>
      <c r="AH8" s="86" t="b">
        <v>0</v>
      </c>
      <c r="AI8" s="86" t="s">
        <v>727</v>
      </c>
      <c r="AJ8" s="86"/>
      <c r="AK8" s="94" t="s">
        <v>725</v>
      </c>
      <c r="AL8" s="86" t="b">
        <v>0</v>
      </c>
      <c r="AM8" s="86">
        <v>0</v>
      </c>
      <c r="AN8" s="94" t="s">
        <v>725</v>
      </c>
      <c r="AO8" s="86" t="s">
        <v>731</v>
      </c>
      <c r="AP8" s="86" t="b">
        <v>0</v>
      </c>
      <c r="AQ8" s="94" t="s">
        <v>641</v>
      </c>
      <c r="AR8" s="86" t="s">
        <v>196</v>
      </c>
      <c r="AS8" s="86">
        <v>0</v>
      </c>
      <c r="AT8" s="86">
        <v>0</v>
      </c>
      <c r="AU8" s="86"/>
      <c r="AV8" s="86"/>
      <c r="AW8" s="86"/>
      <c r="AX8" s="86"/>
      <c r="AY8" s="86"/>
      <c r="AZ8" s="86"/>
      <c r="BA8" s="86"/>
      <c r="BB8" s="86"/>
      <c r="BC8">
        <v>2</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36</v>
      </c>
      <c r="BM8" s="52">
        <v>100</v>
      </c>
      <c r="BN8" s="51">
        <v>36</v>
      </c>
    </row>
    <row r="9" spans="1:66" ht="28.8">
      <c r="A9" s="84" t="s">
        <v>238</v>
      </c>
      <c r="B9" s="84" t="s">
        <v>304</v>
      </c>
      <c r="C9" s="53" t="s">
        <v>1825</v>
      </c>
      <c r="D9" s="54">
        <v>3</v>
      </c>
      <c r="E9" s="65" t="s">
        <v>132</v>
      </c>
      <c r="F9" s="55">
        <v>32</v>
      </c>
      <c r="G9" s="53"/>
      <c r="H9" s="57"/>
      <c r="I9" s="56"/>
      <c r="J9" s="56"/>
      <c r="K9" s="36" t="s">
        <v>65</v>
      </c>
      <c r="L9" s="83">
        <v>9</v>
      </c>
      <c r="M9" s="83"/>
      <c r="N9" s="63"/>
      <c r="O9" s="86" t="s">
        <v>312</v>
      </c>
      <c r="P9" s="88">
        <v>43942.018854166665</v>
      </c>
      <c r="Q9" s="86" t="s">
        <v>319</v>
      </c>
      <c r="R9" s="90" t="s">
        <v>344</v>
      </c>
      <c r="S9" s="86" t="s">
        <v>361</v>
      </c>
      <c r="T9" s="86" t="s">
        <v>379</v>
      </c>
      <c r="U9" s="86"/>
      <c r="V9" s="90" t="s">
        <v>413</v>
      </c>
      <c r="W9" s="88">
        <v>43942.018854166665</v>
      </c>
      <c r="X9" s="92">
        <v>43942</v>
      </c>
      <c r="Y9" s="94" t="s">
        <v>472</v>
      </c>
      <c r="Z9" s="90" t="s">
        <v>554</v>
      </c>
      <c r="AA9" s="86"/>
      <c r="AB9" s="86"/>
      <c r="AC9" s="94" t="s">
        <v>642</v>
      </c>
      <c r="AD9" s="86"/>
      <c r="AE9" s="86" t="b">
        <v>0</v>
      </c>
      <c r="AF9" s="86">
        <v>2</v>
      </c>
      <c r="AG9" s="94" t="s">
        <v>725</v>
      </c>
      <c r="AH9" s="86" t="b">
        <v>0</v>
      </c>
      <c r="AI9" s="86" t="s">
        <v>727</v>
      </c>
      <c r="AJ9" s="86"/>
      <c r="AK9" s="94" t="s">
        <v>725</v>
      </c>
      <c r="AL9" s="86" t="b">
        <v>0</v>
      </c>
      <c r="AM9" s="86">
        <v>0</v>
      </c>
      <c r="AN9" s="94" t="s">
        <v>725</v>
      </c>
      <c r="AO9" s="86" t="s">
        <v>732</v>
      </c>
      <c r="AP9" s="86" t="b">
        <v>0</v>
      </c>
      <c r="AQ9" s="94" t="s">
        <v>642</v>
      </c>
      <c r="AR9" s="86" t="s">
        <v>196</v>
      </c>
      <c r="AS9" s="86">
        <v>0</v>
      </c>
      <c r="AT9" s="86">
        <v>0</v>
      </c>
      <c r="AU9" s="86"/>
      <c r="AV9" s="86"/>
      <c r="AW9" s="86"/>
      <c r="AX9" s="86"/>
      <c r="AY9" s="86"/>
      <c r="AZ9" s="86"/>
      <c r="BA9" s="86"/>
      <c r="BB9" s="86"/>
      <c r="BC9">
        <v>1</v>
      </c>
      <c r="BD9" s="85" t="str">
        <f>REPLACE(INDEX(GroupVertices[Group],MATCH(Edges[[#This Row],[Vertex 1]],GroupVertices[Vertex],0)),1,1,"")</f>
        <v>13</v>
      </c>
      <c r="BE9" s="85" t="str">
        <f>REPLACE(INDEX(GroupVertices[Group],MATCH(Edges[[#This Row],[Vertex 2]],GroupVertices[Vertex],0)),1,1,"")</f>
        <v>13</v>
      </c>
      <c r="BF9" s="51">
        <v>0</v>
      </c>
      <c r="BG9" s="52">
        <v>0</v>
      </c>
      <c r="BH9" s="51">
        <v>0</v>
      </c>
      <c r="BI9" s="52">
        <v>0</v>
      </c>
      <c r="BJ9" s="51">
        <v>0</v>
      </c>
      <c r="BK9" s="52">
        <v>0</v>
      </c>
      <c r="BL9" s="51">
        <v>16</v>
      </c>
      <c r="BM9" s="52">
        <v>100</v>
      </c>
      <c r="BN9" s="51">
        <v>16</v>
      </c>
    </row>
    <row r="10" spans="1:66" ht="28.8">
      <c r="A10" s="84" t="s">
        <v>239</v>
      </c>
      <c r="B10" s="84" t="s">
        <v>239</v>
      </c>
      <c r="C10" s="53" t="s">
        <v>1825</v>
      </c>
      <c r="D10" s="54">
        <v>3</v>
      </c>
      <c r="E10" s="65" t="s">
        <v>132</v>
      </c>
      <c r="F10" s="55">
        <v>32</v>
      </c>
      <c r="G10" s="53"/>
      <c r="H10" s="57"/>
      <c r="I10" s="56"/>
      <c r="J10" s="56"/>
      <c r="K10" s="36" t="s">
        <v>65</v>
      </c>
      <c r="L10" s="83">
        <v>10</v>
      </c>
      <c r="M10" s="83"/>
      <c r="N10" s="63"/>
      <c r="O10" s="86" t="s">
        <v>196</v>
      </c>
      <c r="P10" s="88">
        <v>43942.10126157408</v>
      </c>
      <c r="Q10" s="86" t="s">
        <v>320</v>
      </c>
      <c r="R10" s="90" t="s">
        <v>345</v>
      </c>
      <c r="S10" s="86" t="s">
        <v>362</v>
      </c>
      <c r="T10" s="86" t="s">
        <v>380</v>
      </c>
      <c r="U10" s="90" t="s">
        <v>396</v>
      </c>
      <c r="V10" s="90" t="s">
        <v>396</v>
      </c>
      <c r="W10" s="88">
        <v>43942.10126157408</v>
      </c>
      <c r="X10" s="92">
        <v>43942</v>
      </c>
      <c r="Y10" s="94" t="s">
        <v>473</v>
      </c>
      <c r="Z10" s="90" t="s">
        <v>555</v>
      </c>
      <c r="AA10" s="86"/>
      <c r="AB10" s="86"/>
      <c r="AC10" s="94" t="s">
        <v>643</v>
      </c>
      <c r="AD10" s="86"/>
      <c r="AE10" s="86" t="b">
        <v>0</v>
      </c>
      <c r="AF10" s="86">
        <v>1</v>
      </c>
      <c r="AG10" s="94" t="s">
        <v>725</v>
      </c>
      <c r="AH10" s="86" t="b">
        <v>0</v>
      </c>
      <c r="AI10" s="86" t="s">
        <v>727</v>
      </c>
      <c r="AJ10" s="86"/>
      <c r="AK10" s="94" t="s">
        <v>725</v>
      </c>
      <c r="AL10" s="86" t="b">
        <v>0</v>
      </c>
      <c r="AM10" s="86">
        <v>0</v>
      </c>
      <c r="AN10" s="94" t="s">
        <v>725</v>
      </c>
      <c r="AO10" s="86" t="s">
        <v>733</v>
      </c>
      <c r="AP10" s="86" t="b">
        <v>0</v>
      </c>
      <c r="AQ10" s="94" t="s">
        <v>643</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3.8461538461538463</v>
      </c>
      <c r="BH10" s="51">
        <v>0</v>
      </c>
      <c r="BI10" s="52">
        <v>0</v>
      </c>
      <c r="BJ10" s="51">
        <v>0</v>
      </c>
      <c r="BK10" s="52">
        <v>0</v>
      </c>
      <c r="BL10" s="51">
        <v>25</v>
      </c>
      <c r="BM10" s="52">
        <v>96.15384615384616</v>
      </c>
      <c r="BN10" s="51">
        <v>26</v>
      </c>
    </row>
    <row r="11" spans="1:66" ht="28.8">
      <c r="A11" s="84" t="s">
        <v>240</v>
      </c>
      <c r="B11" s="84" t="s">
        <v>240</v>
      </c>
      <c r="C11" s="53" t="s">
        <v>1825</v>
      </c>
      <c r="D11" s="54">
        <v>3</v>
      </c>
      <c r="E11" s="65" t="s">
        <v>132</v>
      </c>
      <c r="F11" s="55">
        <v>32</v>
      </c>
      <c r="G11" s="53"/>
      <c r="H11" s="57"/>
      <c r="I11" s="56"/>
      <c r="J11" s="56"/>
      <c r="K11" s="36" t="s">
        <v>65</v>
      </c>
      <c r="L11" s="83">
        <v>11</v>
      </c>
      <c r="M11" s="83"/>
      <c r="N11" s="63"/>
      <c r="O11" s="86" t="s">
        <v>196</v>
      </c>
      <c r="P11" s="88">
        <v>43942.5687962963</v>
      </c>
      <c r="Q11" s="86" t="s">
        <v>321</v>
      </c>
      <c r="R11" s="90" t="s">
        <v>346</v>
      </c>
      <c r="S11" s="86" t="s">
        <v>363</v>
      </c>
      <c r="T11" s="86" t="s">
        <v>381</v>
      </c>
      <c r="U11" s="86"/>
      <c r="V11" s="90" t="s">
        <v>414</v>
      </c>
      <c r="W11" s="88">
        <v>43942.5687962963</v>
      </c>
      <c r="X11" s="92">
        <v>43942</v>
      </c>
      <c r="Y11" s="94" t="s">
        <v>474</v>
      </c>
      <c r="Z11" s="90" t="s">
        <v>556</v>
      </c>
      <c r="AA11" s="86"/>
      <c r="AB11" s="86"/>
      <c r="AC11" s="94" t="s">
        <v>644</v>
      </c>
      <c r="AD11" s="86"/>
      <c r="AE11" s="86" t="b">
        <v>0</v>
      </c>
      <c r="AF11" s="86">
        <v>0</v>
      </c>
      <c r="AG11" s="94" t="s">
        <v>725</v>
      </c>
      <c r="AH11" s="86" t="b">
        <v>0</v>
      </c>
      <c r="AI11" s="86" t="s">
        <v>727</v>
      </c>
      <c r="AJ11" s="86"/>
      <c r="AK11" s="94" t="s">
        <v>725</v>
      </c>
      <c r="AL11" s="86" t="b">
        <v>0</v>
      </c>
      <c r="AM11" s="86">
        <v>0</v>
      </c>
      <c r="AN11" s="94" t="s">
        <v>725</v>
      </c>
      <c r="AO11" s="86" t="s">
        <v>732</v>
      </c>
      <c r="AP11" s="86" t="b">
        <v>0</v>
      </c>
      <c r="AQ11" s="94" t="s">
        <v>644</v>
      </c>
      <c r="AR11" s="86" t="s">
        <v>196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2</v>
      </c>
      <c r="BG11" s="52">
        <v>7.407407407407407</v>
      </c>
      <c r="BH11" s="51">
        <v>0</v>
      </c>
      <c r="BI11" s="52">
        <v>0</v>
      </c>
      <c r="BJ11" s="51">
        <v>0</v>
      </c>
      <c r="BK11" s="52">
        <v>0</v>
      </c>
      <c r="BL11" s="51">
        <v>25</v>
      </c>
      <c r="BM11" s="52">
        <v>92.5925925925926</v>
      </c>
      <c r="BN11" s="51">
        <v>27</v>
      </c>
    </row>
    <row r="12" spans="1:66" ht="28.8">
      <c r="A12" s="84" t="s">
        <v>241</v>
      </c>
      <c r="B12" s="84" t="s">
        <v>241</v>
      </c>
      <c r="C12" s="53" t="s">
        <v>1825</v>
      </c>
      <c r="D12" s="54">
        <v>3</v>
      </c>
      <c r="E12" s="65" t="s">
        <v>132</v>
      </c>
      <c r="F12" s="55">
        <v>32</v>
      </c>
      <c r="G12" s="53"/>
      <c r="H12" s="57"/>
      <c r="I12" s="56"/>
      <c r="J12" s="56"/>
      <c r="K12" s="36" t="s">
        <v>65</v>
      </c>
      <c r="L12" s="83">
        <v>12</v>
      </c>
      <c r="M12" s="83"/>
      <c r="N12" s="63"/>
      <c r="O12" s="86" t="s">
        <v>196</v>
      </c>
      <c r="P12" s="88">
        <v>43942.604583333334</v>
      </c>
      <c r="Q12" s="86" t="s">
        <v>322</v>
      </c>
      <c r="R12" s="90" t="s">
        <v>347</v>
      </c>
      <c r="S12" s="86" t="s">
        <v>364</v>
      </c>
      <c r="T12" s="86" t="s">
        <v>382</v>
      </c>
      <c r="U12" s="90" t="s">
        <v>397</v>
      </c>
      <c r="V12" s="90" t="s">
        <v>397</v>
      </c>
      <c r="W12" s="88">
        <v>43942.604583333334</v>
      </c>
      <c r="X12" s="92">
        <v>43942</v>
      </c>
      <c r="Y12" s="94" t="s">
        <v>475</v>
      </c>
      <c r="Z12" s="90" t="s">
        <v>557</v>
      </c>
      <c r="AA12" s="86"/>
      <c r="AB12" s="86"/>
      <c r="AC12" s="94" t="s">
        <v>645</v>
      </c>
      <c r="AD12" s="86"/>
      <c r="AE12" s="86" t="b">
        <v>0</v>
      </c>
      <c r="AF12" s="86">
        <v>0</v>
      </c>
      <c r="AG12" s="94" t="s">
        <v>725</v>
      </c>
      <c r="AH12" s="86" t="b">
        <v>0</v>
      </c>
      <c r="AI12" s="86" t="s">
        <v>727</v>
      </c>
      <c r="AJ12" s="86"/>
      <c r="AK12" s="94" t="s">
        <v>725</v>
      </c>
      <c r="AL12" s="86" t="b">
        <v>0</v>
      </c>
      <c r="AM12" s="86">
        <v>1</v>
      </c>
      <c r="AN12" s="94" t="s">
        <v>725</v>
      </c>
      <c r="AO12" s="86" t="s">
        <v>728</v>
      </c>
      <c r="AP12" s="86" t="b">
        <v>0</v>
      </c>
      <c r="AQ12" s="94" t="s">
        <v>645</v>
      </c>
      <c r="AR12" s="86" t="s">
        <v>196</v>
      </c>
      <c r="AS12" s="86">
        <v>0</v>
      </c>
      <c r="AT12" s="86">
        <v>0</v>
      </c>
      <c r="AU12" s="86"/>
      <c r="AV12" s="86"/>
      <c r="AW12" s="86"/>
      <c r="AX12" s="86"/>
      <c r="AY12" s="86"/>
      <c r="AZ12" s="86"/>
      <c r="BA12" s="86"/>
      <c r="BB12" s="86"/>
      <c r="BC12">
        <v>1</v>
      </c>
      <c r="BD12" s="85" t="str">
        <f>REPLACE(INDEX(GroupVertices[Group],MATCH(Edges[[#This Row],[Vertex 1]],GroupVertices[Vertex],0)),1,1,"")</f>
        <v>12</v>
      </c>
      <c r="BE12" s="85" t="str">
        <f>REPLACE(INDEX(GroupVertices[Group],MATCH(Edges[[#This Row],[Vertex 2]],GroupVertices[Vertex],0)),1,1,"")</f>
        <v>12</v>
      </c>
      <c r="BF12" s="51">
        <v>1</v>
      </c>
      <c r="BG12" s="52">
        <v>3.225806451612903</v>
      </c>
      <c r="BH12" s="51">
        <v>1</v>
      </c>
      <c r="BI12" s="52">
        <v>3.225806451612903</v>
      </c>
      <c r="BJ12" s="51">
        <v>0</v>
      </c>
      <c r="BK12" s="52">
        <v>0</v>
      </c>
      <c r="BL12" s="51">
        <v>29</v>
      </c>
      <c r="BM12" s="52">
        <v>93.54838709677419</v>
      </c>
      <c r="BN12" s="51">
        <v>31</v>
      </c>
    </row>
    <row r="13" spans="1:66" ht="28.8">
      <c r="A13" s="84" t="s">
        <v>242</v>
      </c>
      <c r="B13" s="84" t="s">
        <v>241</v>
      </c>
      <c r="C13" s="53" t="s">
        <v>1825</v>
      </c>
      <c r="D13" s="54">
        <v>3</v>
      </c>
      <c r="E13" s="65" t="s">
        <v>132</v>
      </c>
      <c r="F13" s="55">
        <v>32</v>
      </c>
      <c r="G13" s="53"/>
      <c r="H13" s="57"/>
      <c r="I13" s="56"/>
      <c r="J13" s="56"/>
      <c r="K13" s="36" t="s">
        <v>65</v>
      </c>
      <c r="L13" s="83">
        <v>13</v>
      </c>
      <c r="M13" s="83"/>
      <c r="N13" s="63"/>
      <c r="O13" s="86" t="s">
        <v>310</v>
      </c>
      <c r="P13" s="88">
        <v>43942.61452546297</v>
      </c>
      <c r="Q13" s="86" t="s">
        <v>322</v>
      </c>
      <c r="R13" s="86"/>
      <c r="S13" s="86"/>
      <c r="T13" s="86"/>
      <c r="U13" s="86"/>
      <c r="V13" s="90" t="s">
        <v>415</v>
      </c>
      <c r="W13" s="88">
        <v>43942.61452546297</v>
      </c>
      <c r="X13" s="92">
        <v>43942</v>
      </c>
      <c r="Y13" s="94" t="s">
        <v>476</v>
      </c>
      <c r="Z13" s="90" t="s">
        <v>558</v>
      </c>
      <c r="AA13" s="86"/>
      <c r="AB13" s="86"/>
      <c r="AC13" s="94" t="s">
        <v>646</v>
      </c>
      <c r="AD13" s="86"/>
      <c r="AE13" s="86" t="b">
        <v>0</v>
      </c>
      <c r="AF13" s="86">
        <v>0</v>
      </c>
      <c r="AG13" s="94" t="s">
        <v>725</v>
      </c>
      <c r="AH13" s="86" t="b">
        <v>0</v>
      </c>
      <c r="AI13" s="86" t="s">
        <v>727</v>
      </c>
      <c r="AJ13" s="86"/>
      <c r="AK13" s="94" t="s">
        <v>725</v>
      </c>
      <c r="AL13" s="86" t="b">
        <v>0</v>
      </c>
      <c r="AM13" s="86">
        <v>1</v>
      </c>
      <c r="AN13" s="94" t="s">
        <v>645</v>
      </c>
      <c r="AO13" s="86" t="s">
        <v>730</v>
      </c>
      <c r="AP13" s="86" t="b">
        <v>0</v>
      </c>
      <c r="AQ13" s="94" t="s">
        <v>645</v>
      </c>
      <c r="AR13" s="86" t="s">
        <v>196</v>
      </c>
      <c r="AS13" s="86">
        <v>0</v>
      </c>
      <c r="AT13" s="86">
        <v>0</v>
      </c>
      <c r="AU13" s="86"/>
      <c r="AV13" s="86"/>
      <c r="AW13" s="86"/>
      <c r="AX13" s="86"/>
      <c r="AY13" s="86"/>
      <c r="AZ13" s="86"/>
      <c r="BA13" s="86"/>
      <c r="BB13" s="86"/>
      <c r="BC13">
        <v>1</v>
      </c>
      <c r="BD13" s="85" t="str">
        <f>REPLACE(INDEX(GroupVertices[Group],MATCH(Edges[[#This Row],[Vertex 1]],GroupVertices[Vertex],0)),1,1,"")</f>
        <v>12</v>
      </c>
      <c r="BE13" s="85" t="str">
        <f>REPLACE(INDEX(GroupVertices[Group],MATCH(Edges[[#This Row],[Vertex 2]],GroupVertices[Vertex],0)),1,1,"")</f>
        <v>12</v>
      </c>
      <c r="BF13" s="51">
        <v>1</v>
      </c>
      <c r="BG13" s="52">
        <v>3.225806451612903</v>
      </c>
      <c r="BH13" s="51">
        <v>1</v>
      </c>
      <c r="BI13" s="52">
        <v>3.225806451612903</v>
      </c>
      <c r="BJ13" s="51">
        <v>0</v>
      </c>
      <c r="BK13" s="52">
        <v>0</v>
      </c>
      <c r="BL13" s="51">
        <v>29</v>
      </c>
      <c r="BM13" s="52">
        <v>93.54838709677419</v>
      </c>
      <c r="BN13" s="51">
        <v>31</v>
      </c>
    </row>
    <row r="14" spans="1:66" ht="28.8">
      <c r="A14" s="84" t="s">
        <v>243</v>
      </c>
      <c r="B14" s="84" t="s">
        <v>305</v>
      </c>
      <c r="C14" s="53" t="s">
        <v>1825</v>
      </c>
      <c r="D14" s="54">
        <v>3</v>
      </c>
      <c r="E14" s="65" t="s">
        <v>132</v>
      </c>
      <c r="F14" s="55">
        <v>32</v>
      </c>
      <c r="G14" s="53"/>
      <c r="H14" s="57"/>
      <c r="I14" s="56"/>
      <c r="J14" s="56"/>
      <c r="K14" s="36" t="s">
        <v>65</v>
      </c>
      <c r="L14" s="83">
        <v>14</v>
      </c>
      <c r="M14" s="83"/>
      <c r="N14" s="63"/>
      <c r="O14" s="86" t="s">
        <v>312</v>
      </c>
      <c r="P14" s="88">
        <v>43942.581192129626</v>
      </c>
      <c r="Q14" s="86" t="s">
        <v>323</v>
      </c>
      <c r="R14" s="90" t="s">
        <v>348</v>
      </c>
      <c r="S14" s="86" t="s">
        <v>365</v>
      </c>
      <c r="T14" s="86" t="s">
        <v>383</v>
      </c>
      <c r="U14" s="86"/>
      <c r="V14" s="90" t="s">
        <v>416</v>
      </c>
      <c r="W14" s="88">
        <v>43942.581192129626</v>
      </c>
      <c r="X14" s="92">
        <v>43942</v>
      </c>
      <c r="Y14" s="94" t="s">
        <v>477</v>
      </c>
      <c r="Z14" s="90" t="s">
        <v>559</v>
      </c>
      <c r="AA14" s="86"/>
      <c r="AB14" s="86"/>
      <c r="AC14" s="94" t="s">
        <v>647</v>
      </c>
      <c r="AD14" s="86"/>
      <c r="AE14" s="86" t="b">
        <v>0</v>
      </c>
      <c r="AF14" s="86">
        <v>3</v>
      </c>
      <c r="AG14" s="94" t="s">
        <v>725</v>
      </c>
      <c r="AH14" s="86" t="b">
        <v>0</v>
      </c>
      <c r="AI14" s="86" t="s">
        <v>727</v>
      </c>
      <c r="AJ14" s="86"/>
      <c r="AK14" s="94" t="s">
        <v>725</v>
      </c>
      <c r="AL14" s="86" t="b">
        <v>0</v>
      </c>
      <c r="AM14" s="86">
        <v>1</v>
      </c>
      <c r="AN14" s="94" t="s">
        <v>725</v>
      </c>
      <c r="AO14" s="86" t="s">
        <v>734</v>
      </c>
      <c r="AP14" s="86" t="b">
        <v>0</v>
      </c>
      <c r="AQ14" s="94" t="s">
        <v>647</v>
      </c>
      <c r="AR14" s="86" t="s">
        <v>196</v>
      </c>
      <c r="AS14" s="86">
        <v>0</v>
      </c>
      <c r="AT14" s="86">
        <v>0</v>
      </c>
      <c r="AU14" s="86"/>
      <c r="AV14" s="86"/>
      <c r="AW14" s="86"/>
      <c r="AX14" s="86"/>
      <c r="AY14" s="86"/>
      <c r="AZ14" s="86"/>
      <c r="BA14" s="86"/>
      <c r="BB14" s="86"/>
      <c r="BC14">
        <v>1</v>
      </c>
      <c r="BD14" s="85" t="str">
        <f>REPLACE(INDEX(GroupVertices[Group],MATCH(Edges[[#This Row],[Vertex 1]],GroupVertices[Vertex],0)),1,1,"")</f>
        <v>5</v>
      </c>
      <c r="BE14" s="85" t="str">
        <f>REPLACE(INDEX(GroupVertices[Group],MATCH(Edges[[#This Row],[Vertex 2]],GroupVertices[Vertex],0)),1,1,"")</f>
        <v>5</v>
      </c>
      <c r="BF14" s="51"/>
      <c r="BG14" s="52"/>
      <c r="BH14" s="51"/>
      <c r="BI14" s="52"/>
      <c r="BJ14" s="51"/>
      <c r="BK14" s="52"/>
      <c r="BL14" s="51"/>
      <c r="BM14" s="52"/>
      <c r="BN14" s="51"/>
    </row>
    <row r="15" spans="1:66" ht="28.8">
      <c r="A15" s="84" t="s">
        <v>244</v>
      </c>
      <c r="B15" s="84" t="s">
        <v>305</v>
      </c>
      <c r="C15" s="53" t="s">
        <v>1825</v>
      </c>
      <c r="D15" s="54">
        <v>3</v>
      </c>
      <c r="E15" s="65" t="s">
        <v>132</v>
      </c>
      <c r="F15" s="55">
        <v>32</v>
      </c>
      <c r="G15" s="53"/>
      <c r="H15" s="57"/>
      <c r="I15" s="56"/>
      <c r="J15" s="56"/>
      <c r="K15" s="36" t="s">
        <v>65</v>
      </c>
      <c r="L15" s="83">
        <v>15</v>
      </c>
      <c r="M15" s="83"/>
      <c r="N15" s="63"/>
      <c r="O15" s="86" t="s">
        <v>313</v>
      </c>
      <c r="P15" s="88">
        <v>43942.618842592594</v>
      </c>
      <c r="Q15" s="86" t="s">
        <v>323</v>
      </c>
      <c r="R15" s="86"/>
      <c r="S15" s="86"/>
      <c r="T15" s="86"/>
      <c r="U15" s="86"/>
      <c r="V15" s="90" t="s">
        <v>417</v>
      </c>
      <c r="W15" s="88">
        <v>43942.618842592594</v>
      </c>
      <c r="X15" s="92">
        <v>43942</v>
      </c>
      <c r="Y15" s="94" t="s">
        <v>478</v>
      </c>
      <c r="Z15" s="90" t="s">
        <v>560</v>
      </c>
      <c r="AA15" s="86"/>
      <c r="AB15" s="86"/>
      <c r="AC15" s="94" t="s">
        <v>648</v>
      </c>
      <c r="AD15" s="86"/>
      <c r="AE15" s="86" t="b">
        <v>0</v>
      </c>
      <c r="AF15" s="86">
        <v>0</v>
      </c>
      <c r="AG15" s="94" t="s">
        <v>725</v>
      </c>
      <c r="AH15" s="86" t="b">
        <v>0</v>
      </c>
      <c r="AI15" s="86" t="s">
        <v>727</v>
      </c>
      <c r="AJ15" s="86"/>
      <c r="AK15" s="94" t="s">
        <v>725</v>
      </c>
      <c r="AL15" s="86" t="b">
        <v>0</v>
      </c>
      <c r="AM15" s="86">
        <v>1</v>
      </c>
      <c r="AN15" s="94" t="s">
        <v>647</v>
      </c>
      <c r="AO15" s="86" t="s">
        <v>732</v>
      </c>
      <c r="AP15" s="86" t="b">
        <v>0</v>
      </c>
      <c r="AQ15" s="94" t="s">
        <v>647</v>
      </c>
      <c r="AR15" s="86" t="s">
        <v>196</v>
      </c>
      <c r="AS15" s="86">
        <v>0</v>
      </c>
      <c r="AT15" s="86">
        <v>0</v>
      </c>
      <c r="AU15" s="86"/>
      <c r="AV15" s="86"/>
      <c r="AW15" s="86"/>
      <c r="AX15" s="86"/>
      <c r="AY15" s="86"/>
      <c r="AZ15" s="86"/>
      <c r="BA15" s="86"/>
      <c r="BB15" s="86"/>
      <c r="BC15">
        <v>1</v>
      </c>
      <c r="BD15" s="85" t="str">
        <f>REPLACE(INDEX(GroupVertices[Group],MATCH(Edges[[#This Row],[Vertex 1]],GroupVertices[Vertex],0)),1,1,"")</f>
        <v>5</v>
      </c>
      <c r="BE15" s="85" t="str">
        <f>REPLACE(INDEX(GroupVertices[Group],MATCH(Edges[[#This Row],[Vertex 2]],GroupVertices[Vertex],0)),1,1,"")</f>
        <v>5</v>
      </c>
      <c r="BF15" s="51"/>
      <c r="BG15" s="52"/>
      <c r="BH15" s="51"/>
      <c r="BI15" s="52"/>
      <c r="BJ15" s="51"/>
      <c r="BK15" s="52"/>
      <c r="BL15" s="51"/>
      <c r="BM15" s="52"/>
      <c r="BN15" s="51"/>
    </row>
    <row r="16" spans="1:66" ht="28.8">
      <c r="A16" s="84" t="s">
        <v>243</v>
      </c>
      <c r="B16" s="84" t="s">
        <v>306</v>
      </c>
      <c r="C16" s="53" t="s">
        <v>1825</v>
      </c>
      <c r="D16" s="54">
        <v>3</v>
      </c>
      <c r="E16" s="65" t="s">
        <v>132</v>
      </c>
      <c r="F16" s="55">
        <v>32</v>
      </c>
      <c r="G16" s="53"/>
      <c r="H16" s="57"/>
      <c r="I16" s="56"/>
      <c r="J16" s="56"/>
      <c r="K16" s="36" t="s">
        <v>65</v>
      </c>
      <c r="L16" s="83">
        <v>16</v>
      </c>
      <c r="M16" s="83"/>
      <c r="N16" s="63"/>
      <c r="O16" s="86" t="s">
        <v>312</v>
      </c>
      <c r="P16" s="88">
        <v>43942.581192129626</v>
      </c>
      <c r="Q16" s="86" t="s">
        <v>323</v>
      </c>
      <c r="R16" s="90" t="s">
        <v>348</v>
      </c>
      <c r="S16" s="86" t="s">
        <v>365</v>
      </c>
      <c r="T16" s="86" t="s">
        <v>383</v>
      </c>
      <c r="U16" s="86"/>
      <c r="V16" s="90" t="s">
        <v>416</v>
      </c>
      <c r="W16" s="88">
        <v>43942.581192129626</v>
      </c>
      <c r="X16" s="92">
        <v>43942</v>
      </c>
      <c r="Y16" s="94" t="s">
        <v>477</v>
      </c>
      <c r="Z16" s="90" t="s">
        <v>559</v>
      </c>
      <c r="AA16" s="86"/>
      <c r="AB16" s="86"/>
      <c r="AC16" s="94" t="s">
        <v>647</v>
      </c>
      <c r="AD16" s="86"/>
      <c r="AE16" s="86" t="b">
        <v>0</v>
      </c>
      <c r="AF16" s="86">
        <v>3</v>
      </c>
      <c r="AG16" s="94" t="s">
        <v>725</v>
      </c>
      <c r="AH16" s="86" t="b">
        <v>0</v>
      </c>
      <c r="AI16" s="86" t="s">
        <v>727</v>
      </c>
      <c r="AJ16" s="86"/>
      <c r="AK16" s="94" t="s">
        <v>725</v>
      </c>
      <c r="AL16" s="86" t="b">
        <v>0</v>
      </c>
      <c r="AM16" s="86">
        <v>1</v>
      </c>
      <c r="AN16" s="94" t="s">
        <v>725</v>
      </c>
      <c r="AO16" s="86" t="s">
        <v>734</v>
      </c>
      <c r="AP16" s="86" t="b">
        <v>0</v>
      </c>
      <c r="AQ16" s="94" t="s">
        <v>647</v>
      </c>
      <c r="AR16" s="86" t="s">
        <v>196</v>
      </c>
      <c r="AS16" s="86">
        <v>0</v>
      </c>
      <c r="AT16" s="86">
        <v>0</v>
      </c>
      <c r="AU16" s="86"/>
      <c r="AV16" s="86"/>
      <c r="AW16" s="86"/>
      <c r="AX16" s="86"/>
      <c r="AY16" s="86"/>
      <c r="AZ16" s="86"/>
      <c r="BA16" s="86"/>
      <c r="BB16" s="86"/>
      <c r="BC16">
        <v>1</v>
      </c>
      <c r="BD16" s="85" t="str">
        <f>REPLACE(INDEX(GroupVertices[Group],MATCH(Edges[[#This Row],[Vertex 1]],GroupVertices[Vertex],0)),1,1,"")</f>
        <v>5</v>
      </c>
      <c r="BE16" s="85" t="str">
        <f>REPLACE(INDEX(GroupVertices[Group],MATCH(Edges[[#This Row],[Vertex 2]],GroupVertices[Vertex],0)),1,1,"")</f>
        <v>5</v>
      </c>
      <c r="BF16" s="51">
        <v>2</v>
      </c>
      <c r="BG16" s="52">
        <v>7.407407407407407</v>
      </c>
      <c r="BH16" s="51">
        <v>0</v>
      </c>
      <c r="BI16" s="52">
        <v>0</v>
      </c>
      <c r="BJ16" s="51">
        <v>0</v>
      </c>
      <c r="BK16" s="52">
        <v>0</v>
      </c>
      <c r="BL16" s="51">
        <v>25</v>
      </c>
      <c r="BM16" s="52">
        <v>92.5925925925926</v>
      </c>
      <c r="BN16" s="51">
        <v>27</v>
      </c>
    </row>
    <row r="17" spans="1:66" ht="28.8">
      <c r="A17" s="84" t="s">
        <v>244</v>
      </c>
      <c r="B17" s="84" t="s">
        <v>306</v>
      </c>
      <c r="C17" s="53" t="s">
        <v>1825</v>
      </c>
      <c r="D17" s="54">
        <v>3</v>
      </c>
      <c r="E17" s="65" t="s">
        <v>132</v>
      </c>
      <c r="F17" s="55">
        <v>32</v>
      </c>
      <c r="G17" s="53"/>
      <c r="H17" s="57"/>
      <c r="I17" s="56"/>
      <c r="J17" s="56"/>
      <c r="K17" s="36" t="s">
        <v>65</v>
      </c>
      <c r="L17" s="83">
        <v>17</v>
      </c>
      <c r="M17" s="83"/>
      <c r="N17" s="63"/>
      <c r="O17" s="86" t="s">
        <v>313</v>
      </c>
      <c r="P17" s="88">
        <v>43942.618842592594</v>
      </c>
      <c r="Q17" s="86" t="s">
        <v>323</v>
      </c>
      <c r="R17" s="86"/>
      <c r="S17" s="86"/>
      <c r="T17" s="86"/>
      <c r="U17" s="86"/>
      <c r="V17" s="90" t="s">
        <v>417</v>
      </c>
      <c r="W17" s="88">
        <v>43942.618842592594</v>
      </c>
      <c r="X17" s="92">
        <v>43942</v>
      </c>
      <c r="Y17" s="94" t="s">
        <v>478</v>
      </c>
      <c r="Z17" s="90" t="s">
        <v>560</v>
      </c>
      <c r="AA17" s="86"/>
      <c r="AB17" s="86"/>
      <c r="AC17" s="94" t="s">
        <v>648</v>
      </c>
      <c r="AD17" s="86"/>
      <c r="AE17" s="86" t="b">
        <v>0</v>
      </c>
      <c r="AF17" s="86">
        <v>0</v>
      </c>
      <c r="AG17" s="94" t="s">
        <v>725</v>
      </c>
      <c r="AH17" s="86" t="b">
        <v>0</v>
      </c>
      <c r="AI17" s="86" t="s">
        <v>727</v>
      </c>
      <c r="AJ17" s="86"/>
      <c r="AK17" s="94" t="s">
        <v>725</v>
      </c>
      <c r="AL17" s="86" t="b">
        <v>0</v>
      </c>
      <c r="AM17" s="86">
        <v>1</v>
      </c>
      <c r="AN17" s="94" t="s">
        <v>647</v>
      </c>
      <c r="AO17" s="86" t="s">
        <v>732</v>
      </c>
      <c r="AP17" s="86" t="b">
        <v>0</v>
      </c>
      <c r="AQ17" s="94" t="s">
        <v>647</v>
      </c>
      <c r="AR17" s="86" t="s">
        <v>196</v>
      </c>
      <c r="AS17" s="86">
        <v>0</v>
      </c>
      <c r="AT17" s="86">
        <v>0</v>
      </c>
      <c r="AU17" s="86"/>
      <c r="AV17" s="86"/>
      <c r="AW17" s="86"/>
      <c r="AX17" s="86"/>
      <c r="AY17" s="86"/>
      <c r="AZ17" s="86"/>
      <c r="BA17" s="86"/>
      <c r="BB17" s="86"/>
      <c r="BC17">
        <v>1</v>
      </c>
      <c r="BD17" s="85" t="str">
        <f>REPLACE(INDEX(GroupVertices[Group],MATCH(Edges[[#This Row],[Vertex 1]],GroupVertices[Vertex],0)),1,1,"")</f>
        <v>5</v>
      </c>
      <c r="BE17" s="85" t="str">
        <f>REPLACE(INDEX(GroupVertices[Group],MATCH(Edges[[#This Row],[Vertex 2]],GroupVertices[Vertex],0)),1,1,"")</f>
        <v>5</v>
      </c>
      <c r="BF17" s="51">
        <v>2</v>
      </c>
      <c r="BG17" s="52">
        <v>7.407407407407407</v>
      </c>
      <c r="BH17" s="51">
        <v>0</v>
      </c>
      <c r="BI17" s="52">
        <v>0</v>
      </c>
      <c r="BJ17" s="51">
        <v>0</v>
      </c>
      <c r="BK17" s="52">
        <v>0</v>
      </c>
      <c r="BL17" s="51">
        <v>25</v>
      </c>
      <c r="BM17" s="52">
        <v>92.5925925925926</v>
      </c>
      <c r="BN17" s="51">
        <v>27</v>
      </c>
    </row>
    <row r="18" spans="1:66" ht="28.8">
      <c r="A18" s="84" t="s">
        <v>244</v>
      </c>
      <c r="B18" s="84" t="s">
        <v>243</v>
      </c>
      <c r="C18" s="53" t="s">
        <v>1825</v>
      </c>
      <c r="D18" s="54">
        <v>3</v>
      </c>
      <c r="E18" s="65" t="s">
        <v>132</v>
      </c>
      <c r="F18" s="55">
        <v>32</v>
      </c>
      <c r="G18" s="53"/>
      <c r="H18" s="57"/>
      <c r="I18" s="56"/>
      <c r="J18" s="56"/>
      <c r="K18" s="36" t="s">
        <v>65</v>
      </c>
      <c r="L18" s="83">
        <v>18</v>
      </c>
      <c r="M18" s="83"/>
      <c r="N18" s="63"/>
      <c r="O18" s="86" t="s">
        <v>310</v>
      </c>
      <c r="P18" s="88">
        <v>43942.618842592594</v>
      </c>
      <c r="Q18" s="86" t="s">
        <v>323</v>
      </c>
      <c r="R18" s="86"/>
      <c r="S18" s="86"/>
      <c r="T18" s="86"/>
      <c r="U18" s="86"/>
      <c r="V18" s="90" t="s">
        <v>417</v>
      </c>
      <c r="W18" s="88">
        <v>43942.618842592594</v>
      </c>
      <c r="X18" s="92">
        <v>43942</v>
      </c>
      <c r="Y18" s="94" t="s">
        <v>478</v>
      </c>
      <c r="Z18" s="90" t="s">
        <v>560</v>
      </c>
      <c r="AA18" s="86"/>
      <c r="AB18" s="86"/>
      <c r="AC18" s="94" t="s">
        <v>648</v>
      </c>
      <c r="AD18" s="86"/>
      <c r="AE18" s="86" t="b">
        <v>0</v>
      </c>
      <c r="AF18" s="86">
        <v>0</v>
      </c>
      <c r="AG18" s="94" t="s">
        <v>725</v>
      </c>
      <c r="AH18" s="86" t="b">
        <v>0</v>
      </c>
      <c r="AI18" s="86" t="s">
        <v>727</v>
      </c>
      <c r="AJ18" s="86"/>
      <c r="AK18" s="94" t="s">
        <v>725</v>
      </c>
      <c r="AL18" s="86" t="b">
        <v>0</v>
      </c>
      <c r="AM18" s="86">
        <v>1</v>
      </c>
      <c r="AN18" s="94" t="s">
        <v>647</v>
      </c>
      <c r="AO18" s="86" t="s">
        <v>732</v>
      </c>
      <c r="AP18" s="86" t="b">
        <v>0</v>
      </c>
      <c r="AQ18" s="94" t="s">
        <v>647</v>
      </c>
      <c r="AR18" s="86" t="s">
        <v>196</v>
      </c>
      <c r="AS18" s="86">
        <v>0</v>
      </c>
      <c r="AT18" s="86">
        <v>0</v>
      </c>
      <c r="AU18" s="86"/>
      <c r="AV18" s="86"/>
      <c r="AW18" s="86"/>
      <c r="AX18" s="86"/>
      <c r="AY18" s="86"/>
      <c r="AZ18" s="86"/>
      <c r="BA18" s="86"/>
      <c r="BB18" s="86"/>
      <c r="BC18">
        <v>1</v>
      </c>
      <c r="BD18" s="85" t="str">
        <f>REPLACE(INDEX(GroupVertices[Group],MATCH(Edges[[#This Row],[Vertex 1]],GroupVertices[Vertex],0)),1,1,"")</f>
        <v>5</v>
      </c>
      <c r="BE18" s="85" t="str">
        <f>REPLACE(INDEX(GroupVertices[Group],MATCH(Edges[[#This Row],[Vertex 2]],GroupVertices[Vertex],0)),1,1,"")</f>
        <v>5</v>
      </c>
      <c r="BF18" s="51"/>
      <c r="BG18" s="52"/>
      <c r="BH18" s="51"/>
      <c r="BI18" s="52"/>
      <c r="BJ18" s="51"/>
      <c r="BK18" s="52"/>
      <c r="BL18" s="51"/>
      <c r="BM18" s="52"/>
      <c r="BN18" s="51"/>
    </row>
    <row r="19" spans="1:66" ht="28.8">
      <c r="A19" s="84" t="s">
        <v>245</v>
      </c>
      <c r="B19" s="84" t="s">
        <v>287</v>
      </c>
      <c r="C19" s="53" t="s">
        <v>1825</v>
      </c>
      <c r="D19" s="54">
        <v>3</v>
      </c>
      <c r="E19" s="65" t="s">
        <v>132</v>
      </c>
      <c r="F19" s="55">
        <v>32</v>
      </c>
      <c r="G19" s="53"/>
      <c r="H19" s="57"/>
      <c r="I19" s="56"/>
      <c r="J19" s="56"/>
      <c r="K19" s="36" t="s">
        <v>65</v>
      </c>
      <c r="L19" s="83">
        <v>19</v>
      </c>
      <c r="M19" s="83"/>
      <c r="N19" s="63"/>
      <c r="O19" s="86" t="s">
        <v>310</v>
      </c>
      <c r="P19" s="88">
        <v>43942.66732638889</v>
      </c>
      <c r="Q19" s="86" t="s">
        <v>324</v>
      </c>
      <c r="R19" s="86"/>
      <c r="S19" s="86"/>
      <c r="T19" s="86" t="s">
        <v>384</v>
      </c>
      <c r="U19" s="86"/>
      <c r="V19" s="90" t="s">
        <v>418</v>
      </c>
      <c r="W19" s="88">
        <v>43942.66732638889</v>
      </c>
      <c r="X19" s="92">
        <v>43942</v>
      </c>
      <c r="Y19" s="94" t="s">
        <v>479</v>
      </c>
      <c r="Z19" s="90" t="s">
        <v>561</v>
      </c>
      <c r="AA19" s="86"/>
      <c r="AB19" s="86"/>
      <c r="AC19" s="94" t="s">
        <v>649</v>
      </c>
      <c r="AD19" s="86"/>
      <c r="AE19" s="86" t="b">
        <v>0</v>
      </c>
      <c r="AF19" s="86">
        <v>0</v>
      </c>
      <c r="AG19" s="94" t="s">
        <v>725</v>
      </c>
      <c r="AH19" s="86" t="b">
        <v>0</v>
      </c>
      <c r="AI19" s="86" t="s">
        <v>727</v>
      </c>
      <c r="AJ19" s="86"/>
      <c r="AK19" s="94" t="s">
        <v>725</v>
      </c>
      <c r="AL19" s="86" t="b">
        <v>0</v>
      </c>
      <c r="AM19" s="86">
        <v>35</v>
      </c>
      <c r="AN19" s="94" t="s">
        <v>692</v>
      </c>
      <c r="AO19" s="86" t="s">
        <v>732</v>
      </c>
      <c r="AP19" s="86" t="b">
        <v>0</v>
      </c>
      <c r="AQ19" s="94" t="s">
        <v>692</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1</v>
      </c>
      <c r="BI19" s="52">
        <v>2.5</v>
      </c>
      <c r="BJ19" s="51">
        <v>0</v>
      </c>
      <c r="BK19" s="52">
        <v>0</v>
      </c>
      <c r="BL19" s="51">
        <v>39</v>
      </c>
      <c r="BM19" s="52">
        <v>97.5</v>
      </c>
      <c r="BN19" s="51">
        <v>40</v>
      </c>
    </row>
    <row r="20" spans="1:66" ht="28.8">
      <c r="A20" s="84" t="s">
        <v>246</v>
      </c>
      <c r="B20" s="84" t="s">
        <v>287</v>
      </c>
      <c r="C20" s="53" t="s">
        <v>1825</v>
      </c>
      <c r="D20" s="54">
        <v>3</v>
      </c>
      <c r="E20" s="65" t="s">
        <v>132</v>
      </c>
      <c r="F20" s="55">
        <v>32</v>
      </c>
      <c r="G20" s="53"/>
      <c r="H20" s="57"/>
      <c r="I20" s="56"/>
      <c r="J20" s="56"/>
      <c r="K20" s="36" t="s">
        <v>65</v>
      </c>
      <c r="L20" s="83">
        <v>20</v>
      </c>
      <c r="M20" s="83"/>
      <c r="N20" s="63"/>
      <c r="O20" s="86" t="s">
        <v>310</v>
      </c>
      <c r="P20" s="88">
        <v>43942.667395833334</v>
      </c>
      <c r="Q20" s="86" t="s">
        <v>324</v>
      </c>
      <c r="R20" s="86"/>
      <c r="S20" s="86"/>
      <c r="T20" s="86" t="s">
        <v>384</v>
      </c>
      <c r="U20" s="86"/>
      <c r="V20" s="90" t="s">
        <v>419</v>
      </c>
      <c r="W20" s="88">
        <v>43942.667395833334</v>
      </c>
      <c r="X20" s="92">
        <v>43942</v>
      </c>
      <c r="Y20" s="94" t="s">
        <v>480</v>
      </c>
      <c r="Z20" s="90" t="s">
        <v>562</v>
      </c>
      <c r="AA20" s="86"/>
      <c r="AB20" s="86"/>
      <c r="AC20" s="94" t="s">
        <v>650</v>
      </c>
      <c r="AD20" s="86"/>
      <c r="AE20" s="86" t="b">
        <v>0</v>
      </c>
      <c r="AF20" s="86">
        <v>0</v>
      </c>
      <c r="AG20" s="94" t="s">
        <v>725</v>
      </c>
      <c r="AH20" s="86" t="b">
        <v>0</v>
      </c>
      <c r="AI20" s="86" t="s">
        <v>727</v>
      </c>
      <c r="AJ20" s="86"/>
      <c r="AK20" s="94" t="s">
        <v>725</v>
      </c>
      <c r="AL20" s="86" t="b">
        <v>0</v>
      </c>
      <c r="AM20" s="86">
        <v>35</v>
      </c>
      <c r="AN20" s="94" t="s">
        <v>692</v>
      </c>
      <c r="AO20" s="86" t="s">
        <v>728</v>
      </c>
      <c r="AP20" s="86" t="b">
        <v>0</v>
      </c>
      <c r="AQ20" s="94" t="s">
        <v>692</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1</v>
      </c>
      <c r="BI20" s="52">
        <v>2.5</v>
      </c>
      <c r="BJ20" s="51">
        <v>0</v>
      </c>
      <c r="BK20" s="52">
        <v>0</v>
      </c>
      <c r="BL20" s="51">
        <v>39</v>
      </c>
      <c r="BM20" s="52">
        <v>97.5</v>
      </c>
      <c r="BN20" s="51">
        <v>40</v>
      </c>
    </row>
    <row r="21" spans="1:66" ht="28.8">
      <c r="A21" s="84" t="s">
        <v>247</v>
      </c>
      <c r="B21" s="84" t="s">
        <v>287</v>
      </c>
      <c r="C21" s="53" t="s">
        <v>1825</v>
      </c>
      <c r="D21" s="54">
        <v>3</v>
      </c>
      <c r="E21" s="65" t="s">
        <v>132</v>
      </c>
      <c r="F21" s="55">
        <v>32</v>
      </c>
      <c r="G21" s="53"/>
      <c r="H21" s="57"/>
      <c r="I21" s="56"/>
      <c r="J21" s="56"/>
      <c r="K21" s="36" t="s">
        <v>65</v>
      </c>
      <c r="L21" s="83">
        <v>21</v>
      </c>
      <c r="M21" s="83"/>
      <c r="N21" s="63"/>
      <c r="O21" s="86" t="s">
        <v>310</v>
      </c>
      <c r="P21" s="88">
        <v>43942.668125</v>
      </c>
      <c r="Q21" s="86" t="s">
        <v>324</v>
      </c>
      <c r="R21" s="86"/>
      <c r="S21" s="86"/>
      <c r="T21" s="86" t="s">
        <v>384</v>
      </c>
      <c r="U21" s="86"/>
      <c r="V21" s="90" t="s">
        <v>420</v>
      </c>
      <c r="W21" s="88">
        <v>43942.668125</v>
      </c>
      <c r="X21" s="92">
        <v>43942</v>
      </c>
      <c r="Y21" s="94" t="s">
        <v>481</v>
      </c>
      <c r="Z21" s="90" t="s">
        <v>563</v>
      </c>
      <c r="AA21" s="86"/>
      <c r="AB21" s="86"/>
      <c r="AC21" s="94" t="s">
        <v>651</v>
      </c>
      <c r="AD21" s="86"/>
      <c r="AE21" s="86" t="b">
        <v>0</v>
      </c>
      <c r="AF21" s="86">
        <v>0</v>
      </c>
      <c r="AG21" s="94" t="s">
        <v>725</v>
      </c>
      <c r="AH21" s="86" t="b">
        <v>0</v>
      </c>
      <c r="AI21" s="86" t="s">
        <v>727</v>
      </c>
      <c r="AJ21" s="86"/>
      <c r="AK21" s="94" t="s">
        <v>725</v>
      </c>
      <c r="AL21" s="86" t="b">
        <v>0</v>
      </c>
      <c r="AM21" s="86">
        <v>35</v>
      </c>
      <c r="AN21" s="94" t="s">
        <v>692</v>
      </c>
      <c r="AO21" s="86" t="s">
        <v>735</v>
      </c>
      <c r="AP21" s="86" t="b">
        <v>0</v>
      </c>
      <c r="AQ21" s="94" t="s">
        <v>692</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1</v>
      </c>
      <c r="BI21" s="52">
        <v>2.5</v>
      </c>
      <c r="BJ21" s="51">
        <v>0</v>
      </c>
      <c r="BK21" s="52">
        <v>0</v>
      </c>
      <c r="BL21" s="51">
        <v>39</v>
      </c>
      <c r="BM21" s="52">
        <v>97.5</v>
      </c>
      <c r="BN21" s="51">
        <v>40</v>
      </c>
    </row>
    <row r="22" spans="1:66" ht="28.8">
      <c r="A22" s="84" t="s">
        <v>248</v>
      </c>
      <c r="B22" s="84" t="s">
        <v>287</v>
      </c>
      <c r="C22" s="53" t="s">
        <v>1825</v>
      </c>
      <c r="D22" s="54">
        <v>3</v>
      </c>
      <c r="E22" s="65" t="s">
        <v>132</v>
      </c>
      <c r="F22" s="55">
        <v>32</v>
      </c>
      <c r="G22" s="53"/>
      <c r="H22" s="57"/>
      <c r="I22" s="56"/>
      <c r="J22" s="56"/>
      <c r="K22" s="36" t="s">
        <v>65</v>
      </c>
      <c r="L22" s="83">
        <v>22</v>
      </c>
      <c r="M22" s="83"/>
      <c r="N22" s="63"/>
      <c r="O22" s="86" t="s">
        <v>310</v>
      </c>
      <c r="P22" s="88">
        <v>43942.66886574074</v>
      </c>
      <c r="Q22" s="86" t="s">
        <v>324</v>
      </c>
      <c r="R22" s="86"/>
      <c r="S22" s="86"/>
      <c r="T22" s="86" t="s">
        <v>384</v>
      </c>
      <c r="U22" s="86"/>
      <c r="V22" s="90" t="s">
        <v>421</v>
      </c>
      <c r="W22" s="88">
        <v>43942.66886574074</v>
      </c>
      <c r="X22" s="92">
        <v>43942</v>
      </c>
      <c r="Y22" s="94" t="s">
        <v>482</v>
      </c>
      <c r="Z22" s="90" t="s">
        <v>564</v>
      </c>
      <c r="AA22" s="86"/>
      <c r="AB22" s="86"/>
      <c r="AC22" s="94" t="s">
        <v>652</v>
      </c>
      <c r="AD22" s="86"/>
      <c r="AE22" s="86" t="b">
        <v>0</v>
      </c>
      <c r="AF22" s="86">
        <v>0</v>
      </c>
      <c r="AG22" s="94" t="s">
        <v>725</v>
      </c>
      <c r="AH22" s="86" t="b">
        <v>0</v>
      </c>
      <c r="AI22" s="86" t="s">
        <v>727</v>
      </c>
      <c r="AJ22" s="86"/>
      <c r="AK22" s="94" t="s">
        <v>725</v>
      </c>
      <c r="AL22" s="86" t="b">
        <v>0</v>
      </c>
      <c r="AM22" s="86">
        <v>35</v>
      </c>
      <c r="AN22" s="94" t="s">
        <v>692</v>
      </c>
      <c r="AO22" s="86" t="s">
        <v>732</v>
      </c>
      <c r="AP22" s="86" t="b">
        <v>0</v>
      </c>
      <c r="AQ22" s="94" t="s">
        <v>692</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1</v>
      </c>
      <c r="BI22" s="52">
        <v>2.5</v>
      </c>
      <c r="BJ22" s="51">
        <v>0</v>
      </c>
      <c r="BK22" s="52">
        <v>0</v>
      </c>
      <c r="BL22" s="51">
        <v>39</v>
      </c>
      <c r="BM22" s="52">
        <v>97.5</v>
      </c>
      <c r="BN22" s="51">
        <v>40</v>
      </c>
    </row>
    <row r="23" spans="1:66" ht="28.8">
      <c r="A23" s="84" t="s">
        <v>249</v>
      </c>
      <c r="B23" s="84" t="s">
        <v>287</v>
      </c>
      <c r="C23" s="53" t="s">
        <v>1825</v>
      </c>
      <c r="D23" s="54">
        <v>3</v>
      </c>
      <c r="E23" s="65" t="s">
        <v>132</v>
      </c>
      <c r="F23" s="55">
        <v>32</v>
      </c>
      <c r="G23" s="53"/>
      <c r="H23" s="57"/>
      <c r="I23" s="56"/>
      <c r="J23" s="56"/>
      <c r="K23" s="36" t="s">
        <v>65</v>
      </c>
      <c r="L23" s="83">
        <v>23</v>
      </c>
      <c r="M23" s="83"/>
      <c r="N23" s="63"/>
      <c r="O23" s="86" t="s">
        <v>310</v>
      </c>
      <c r="P23" s="88">
        <v>43942.67082175926</v>
      </c>
      <c r="Q23" s="86" t="s">
        <v>324</v>
      </c>
      <c r="R23" s="86"/>
      <c r="S23" s="86"/>
      <c r="T23" s="86" t="s">
        <v>384</v>
      </c>
      <c r="U23" s="86"/>
      <c r="V23" s="90" t="s">
        <v>422</v>
      </c>
      <c r="W23" s="88">
        <v>43942.67082175926</v>
      </c>
      <c r="X23" s="92">
        <v>43942</v>
      </c>
      <c r="Y23" s="94" t="s">
        <v>483</v>
      </c>
      <c r="Z23" s="90" t="s">
        <v>565</v>
      </c>
      <c r="AA23" s="86"/>
      <c r="AB23" s="86"/>
      <c r="AC23" s="94" t="s">
        <v>653</v>
      </c>
      <c r="AD23" s="86"/>
      <c r="AE23" s="86" t="b">
        <v>0</v>
      </c>
      <c r="AF23" s="86">
        <v>0</v>
      </c>
      <c r="AG23" s="94" t="s">
        <v>725</v>
      </c>
      <c r="AH23" s="86" t="b">
        <v>0</v>
      </c>
      <c r="AI23" s="86" t="s">
        <v>727</v>
      </c>
      <c r="AJ23" s="86"/>
      <c r="AK23" s="94" t="s">
        <v>725</v>
      </c>
      <c r="AL23" s="86" t="b">
        <v>0</v>
      </c>
      <c r="AM23" s="86">
        <v>35</v>
      </c>
      <c r="AN23" s="94" t="s">
        <v>692</v>
      </c>
      <c r="AO23" s="86" t="s">
        <v>732</v>
      </c>
      <c r="AP23" s="86" t="b">
        <v>0</v>
      </c>
      <c r="AQ23" s="94" t="s">
        <v>692</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1</v>
      </c>
      <c r="BI23" s="52">
        <v>2.5</v>
      </c>
      <c r="BJ23" s="51">
        <v>0</v>
      </c>
      <c r="BK23" s="52">
        <v>0</v>
      </c>
      <c r="BL23" s="51">
        <v>39</v>
      </c>
      <c r="BM23" s="52">
        <v>97.5</v>
      </c>
      <c r="BN23" s="51">
        <v>40</v>
      </c>
    </row>
    <row r="24" spans="1:66" ht="28.8">
      <c r="A24" s="84" t="s">
        <v>250</v>
      </c>
      <c r="B24" s="84" t="s">
        <v>287</v>
      </c>
      <c r="C24" s="53" t="s">
        <v>1825</v>
      </c>
      <c r="D24" s="54">
        <v>3</v>
      </c>
      <c r="E24" s="65" t="s">
        <v>132</v>
      </c>
      <c r="F24" s="55">
        <v>32</v>
      </c>
      <c r="G24" s="53"/>
      <c r="H24" s="57"/>
      <c r="I24" s="56"/>
      <c r="J24" s="56"/>
      <c r="K24" s="36" t="s">
        <v>65</v>
      </c>
      <c r="L24" s="83">
        <v>24</v>
      </c>
      <c r="M24" s="83"/>
      <c r="N24" s="63"/>
      <c r="O24" s="86" t="s">
        <v>310</v>
      </c>
      <c r="P24" s="88">
        <v>43942.67413194444</v>
      </c>
      <c r="Q24" s="86" t="s">
        <v>324</v>
      </c>
      <c r="R24" s="86"/>
      <c r="S24" s="86"/>
      <c r="T24" s="86" t="s">
        <v>384</v>
      </c>
      <c r="U24" s="86"/>
      <c r="V24" s="90" t="s">
        <v>423</v>
      </c>
      <c r="W24" s="88">
        <v>43942.67413194444</v>
      </c>
      <c r="X24" s="92">
        <v>43942</v>
      </c>
      <c r="Y24" s="94" t="s">
        <v>484</v>
      </c>
      <c r="Z24" s="90" t="s">
        <v>566</v>
      </c>
      <c r="AA24" s="86"/>
      <c r="AB24" s="86"/>
      <c r="AC24" s="94" t="s">
        <v>654</v>
      </c>
      <c r="AD24" s="86"/>
      <c r="AE24" s="86" t="b">
        <v>0</v>
      </c>
      <c r="AF24" s="86">
        <v>0</v>
      </c>
      <c r="AG24" s="94" t="s">
        <v>725</v>
      </c>
      <c r="AH24" s="86" t="b">
        <v>0</v>
      </c>
      <c r="AI24" s="86" t="s">
        <v>727</v>
      </c>
      <c r="AJ24" s="86"/>
      <c r="AK24" s="94" t="s">
        <v>725</v>
      </c>
      <c r="AL24" s="86" t="b">
        <v>0</v>
      </c>
      <c r="AM24" s="86">
        <v>35</v>
      </c>
      <c r="AN24" s="94" t="s">
        <v>692</v>
      </c>
      <c r="AO24" s="86" t="s">
        <v>735</v>
      </c>
      <c r="AP24" s="86" t="b">
        <v>0</v>
      </c>
      <c r="AQ24" s="94" t="s">
        <v>692</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1</v>
      </c>
      <c r="BI24" s="52">
        <v>2.5</v>
      </c>
      <c r="BJ24" s="51">
        <v>0</v>
      </c>
      <c r="BK24" s="52">
        <v>0</v>
      </c>
      <c r="BL24" s="51">
        <v>39</v>
      </c>
      <c r="BM24" s="52">
        <v>97.5</v>
      </c>
      <c r="BN24" s="51">
        <v>40</v>
      </c>
    </row>
    <row r="25" spans="1:66" ht="28.8">
      <c r="A25" s="84" t="s">
        <v>251</v>
      </c>
      <c r="B25" s="84" t="s">
        <v>287</v>
      </c>
      <c r="C25" s="53" t="s">
        <v>1825</v>
      </c>
      <c r="D25" s="54">
        <v>3</v>
      </c>
      <c r="E25" s="65" t="s">
        <v>132</v>
      </c>
      <c r="F25" s="55">
        <v>32</v>
      </c>
      <c r="G25" s="53"/>
      <c r="H25" s="57"/>
      <c r="I25" s="56"/>
      <c r="J25" s="56"/>
      <c r="K25" s="36" t="s">
        <v>65</v>
      </c>
      <c r="L25" s="83">
        <v>25</v>
      </c>
      <c r="M25" s="83"/>
      <c r="N25" s="63"/>
      <c r="O25" s="86" t="s">
        <v>310</v>
      </c>
      <c r="P25" s="88">
        <v>43942.674467592595</v>
      </c>
      <c r="Q25" s="86" t="s">
        <v>324</v>
      </c>
      <c r="R25" s="86"/>
      <c r="S25" s="86"/>
      <c r="T25" s="86" t="s">
        <v>384</v>
      </c>
      <c r="U25" s="86"/>
      <c r="V25" s="90" t="s">
        <v>424</v>
      </c>
      <c r="W25" s="88">
        <v>43942.674467592595</v>
      </c>
      <c r="X25" s="92">
        <v>43942</v>
      </c>
      <c r="Y25" s="94" t="s">
        <v>485</v>
      </c>
      <c r="Z25" s="90" t="s">
        <v>567</v>
      </c>
      <c r="AA25" s="86"/>
      <c r="AB25" s="86"/>
      <c r="AC25" s="94" t="s">
        <v>655</v>
      </c>
      <c r="AD25" s="86"/>
      <c r="AE25" s="86" t="b">
        <v>0</v>
      </c>
      <c r="AF25" s="86">
        <v>0</v>
      </c>
      <c r="AG25" s="94" t="s">
        <v>725</v>
      </c>
      <c r="AH25" s="86" t="b">
        <v>0</v>
      </c>
      <c r="AI25" s="86" t="s">
        <v>727</v>
      </c>
      <c r="AJ25" s="86"/>
      <c r="AK25" s="94" t="s">
        <v>725</v>
      </c>
      <c r="AL25" s="86" t="b">
        <v>0</v>
      </c>
      <c r="AM25" s="86">
        <v>35</v>
      </c>
      <c r="AN25" s="94" t="s">
        <v>692</v>
      </c>
      <c r="AO25" s="86" t="s">
        <v>734</v>
      </c>
      <c r="AP25" s="86" t="b">
        <v>0</v>
      </c>
      <c r="AQ25" s="94" t="s">
        <v>692</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1</v>
      </c>
      <c r="BI25" s="52">
        <v>2.5</v>
      </c>
      <c r="BJ25" s="51">
        <v>0</v>
      </c>
      <c r="BK25" s="52">
        <v>0</v>
      </c>
      <c r="BL25" s="51">
        <v>39</v>
      </c>
      <c r="BM25" s="52">
        <v>97.5</v>
      </c>
      <c r="BN25" s="51">
        <v>40</v>
      </c>
    </row>
    <row r="26" spans="1:66" ht="28.8">
      <c r="A26" s="84" t="s">
        <v>252</v>
      </c>
      <c r="B26" s="84" t="s">
        <v>287</v>
      </c>
      <c r="C26" s="53" t="s">
        <v>1825</v>
      </c>
      <c r="D26" s="54">
        <v>3</v>
      </c>
      <c r="E26" s="65" t="s">
        <v>132</v>
      </c>
      <c r="F26" s="55">
        <v>32</v>
      </c>
      <c r="G26" s="53"/>
      <c r="H26" s="57"/>
      <c r="I26" s="56"/>
      <c r="J26" s="56"/>
      <c r="K26" s="36" t="s">
        <v>65</v>
      </c>
      <c r="L26" s="83">
        <v>26</v>
      </c>
      <c r="M26" s="83"/>
      <c r="N26" s="63"/>
      <c r="O26" s="86" t="s">
        <v>310</v>
      </c>
      <c r="P26" s="88">
        <v>43942.67511574074</v>
      </c>
      <c r="Q26" s="86" t="s">
        <v>324</v>
      </c>
      <c r="R26" s="86"/>
      <c r="S26" s="86"/>
      <c r="T26" s="86" t="s">
        <v>384</v>
      </c>
      <c r="U26" s="86"/>
      <c r="V26" s="90" t="s">
        <v>425</v>
      </c>
      <c r="W26" s="88">
        <v>43942.67511574074</v>
      </c>
      <c r="X26" s="92">
        <v>43942</v>
      </c>
      <c r="Y26" s="94" t="s">
        <v>486</v>
      </c>
      <c r="Z26" s="90" t="s">
        <v>568</v>
      </c>
      <c r="AA26" s="86"/>
      <c r="AB26" s="86"/>
      <c r="AC26" s="94" t="s">
        <v>656</v>
      </c>
      <c r="AD26" s="86"/>
      <c r="AE26" s="86" t="b">
        <v>0</v>
      </c>
      <c r="AF26" s="86">
        <v>0</v>
      </c>
      <c r="AG26" s="94" t="s">
        <v>725</v>
      </c>
      <c r="AH26" s="86" t="b">
        <v>0</v>
      </c>
      <c r="AI26" s="86" t="s">
        <v>727</v>
      </c>
      <c r="AJ26" s="86"/>
      <c r="AK26" s="94" t="s">
        <v>725</v>
      </c>
      <c r="AL26" s="86" t="b">
        <v>0</v>
      </c>
      <c r="AM26" s="86">
        <v>35</v>
      </c>
      <c r="AN26" s="94" t="s">
        <v>692</v>
      </c>
      <c r="AO26" s="86" t="s">
        <v>735</v>
      </c>
      <c r="AP26" s="86" t="b">
        <v>0</v>
      </c>
      <c r="AQ26" s="94" t="s">
        <v>692</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1</v>
      </c>
      <c r="BI26" s="52">
        <v>2.5</v>
      </c>
      <c r="BJ26" s="51">
        <v>0</v>
      </c>
      <c r="BK26" s="52">
        <v>0</v>
      </c>
      <c r="BL26" s="51">
        <v>39</v>
      </c>
      <c r="BM26" s="52">
        <v>97.5</v>
      </c>
      <c r="BN26" s="51">
        <v>40</v>
      </c>
    </row>
    <row r="27" spans="1:66" ht="28.8">
      <c r="A27" s="84" t="s">
        <v>253</v>
      </c>
      <c r="B27" s="84" t="s">
        <v>287</v>
      </c>
      <c r="C27" s="53" t="s">
        <v>1825</v>
      </c>
      <c r="D27" s="54">
        <v>3</v>
      </c>
      <c r="E27" s="65" t="s">
        <v>132</v>
      </c>
      <c r="F27" s="55">
        <v>32</v>
      </c>
      <c r="G27" s="53"/>
      <c r="H27" s="57"/>
      <c r="I27" s="56"/>
      <c r="J27" s="56"/>
      <c r="K27" s="36" t="s">
        <v>65</v>
      </c>
      <c r="L27" s="83">
        <v>27</v>
      </c>
      <c r="M27" s="83"/>
      <c r="N27" s="63"/>
      <c r="O27" s="86" t="s">
        <v>310</v>
      </c>
      <c r="P27" s="88">
        <v>43942.68314814815</v>
      </c>
      <c r="Q27" s="86" t="s">
        <v>324</v>
      </c>
      <c r="R27" s="86"/>
      <c r="S27" s="86"/>
      <c r="T27" s="86" t="s">
        <v>384</v>
      </c>
      <c r="U27" s="86"/>
      <c r="V27" s="90" t="s">
        <v>426</v>
      </c>
      <c r="W27" s="88">
        <v>43942.68314814815</v>
      </c>
      <c r="X27" s="92">
        <v>43942</v>
      </c>
      <c r="Y27" s="94" t="s">
        <v>487</v>
      </c>
      <c r="Z27" s="90" t="s">
        <v>569</v>
      </c>
      <c r="AA27" s="86"/>
      <c r="AB27" s="86"/>
      <c r="AC27" s="94" t="s">
        <v>657</v>
      </c>
      <c r="AD27" s="86"/>
      <c r="AE27" s="86" t="b">
        <v>0</v>
      </c>
      <c r="AF27" s="86">
        <v>0</v>
      </c>
      <c r="AG27" s="94" t="s">
        <v>725</v>
      </c>
      <c r="AH27" s="86" t="b">
        <v>0</v>
      </c>
      <c r="AI27" s="86" t="s">
        <v>727</v>
      </c>
      <c r="AJ27" s="86"/>
      <c r="AK27" s="94" t="s">
        <v>725</v>
      </c>
      <c r="AL27" s="86" t="b">
        <v>0</v>
      </c>
      <c r="AM27" s="86">
        <v>35</v>
      </c>
      <c r="AN27" s="94" t="s">
        <v>692</v>
      </c>
      <c r="AO27" s="86" t="s">
        <v>732</v>
      </c>
      <c r="AP27" s="86" t="b">
        <v>0</v>
      </c>
      <c r="AQ27" s="94" t="s">
        <v>692</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1</v>
      </c>
      <c r="BI27" s="52">
        <v>2.5</v>
      </c>
      <c r="BJ27" s="51">
        <v>0</v>
      </c>
      <c r="BK27" s="52">
        <v>0</v>
      </c>
      <c r="BL27" s="51">
        <v>39</v>
      </c>
      <c r="BM27" s="52">
        <v>97.5</v>
      </c>
      <c r="BN27" s="51">
        <v>40</v>
      </c>
    </row>
    <row r="28" spans="1:66" ht="28.8">
      <c r="A28" s="84" t="s">
        <v>254</v>
      </c>
      <c r="B28" s="84" t="s">
        <v>287</v>
      </c>
      <c r="C28" s="53" t="s">
        <v>1825</v>
      </c>
      <c r="D28" s="54">
        <v>3</v>
      </c>
      <c r="E28" s="65" t="s">
        <v>132</v>
      </c>
      <c r="F28" s="55">
        <v>32</v>
      </c>
      <c r="G28" s="53"/>
      <c r="H28" s="57"/>
      <c r="I28" s="56"/>
      <c r="J28" s="56"/>
      <c r="K28" s="36" t="s">
        <v>65</v>
      </c>
      <c r="L28" s="83">
        <v>28</v>
      </c>
      <c r="M28" s="83"/>
      <c r="N28" s="63"/>
      <c r="O28" s="86" t="s">
        <v>310</v>
      </c>
      <c r="P28" s="88">
        <v>43942.690104166664</v>
      </c>
      <c r="Q28" s="86" t="s">
        <v>324</v>
      </c>
      <c r="R28" s="86"/>
      <c r="S28" s="86"/>
      <c r="T28" s="86" t="s">
        <v>384</v>
      </c>
      <c r="U28" s="86"/>
      <c r="V28" s="90" t="s">
        <v>427</v>
      </c>
      <c r="W28" s="88">
        <v>43942.690104166664</v>
      </c>
      <c r="X28" s="92">
        <v>43942</v>
      </c>
      <c r="Y28" s="94" t="s">
        <v>488</v>
      </c>
      <c r="Z28" s="90" t="s">
        <v>570</v>
      </c>
      <c r="AA28" s="86"/>
      <c r="AB28" s="86"/>
      <c r="AC28" s="94" t="s">
        <v>658</v>
      </c>
      <c r="AD28" s="86"/>
      <c r="AE28" s="86" t="b">
        <v>0</v>
      </c>
      <c r="AF28" s="86">
        <v>0</v>
      </c>
      <c r="AG28" s="94" t="s">
        <v>725</v>
      </c>
      <c r="AH28" s="86" t="b">
        <v>0</v>
      </c>
      <c r="AI28" s="86" t="s">
        <v>727</v>
      </c>
      <c r="AJ28" s="86"/>
      <c r="AK28" s="94" t="s">
        <v>725</v>
      </c>
      <c r="AL28" s="86" t="b">
        <v>0</v>
      </c>
      <c r="AM28" s="86">
        <v>35</v>
      </c>
      <c r="AN28" s="94" t="s">
        <v>692</v>
      </c>
      <c r="AO28" s="86" t="s">
        <v>735</v>
      </c>
      <c r="AP28" s="86" t="b">
        <v>0</v>
      </c>
      <c r="AQ28" s="94" t="s">
        <v>692</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1</v>
      </c>
      <c r="BI28" s="52">
        <v>2.5</v>
      </c>
      <c r="BJ28" s="51">
        <v>0</v>
      </c>
      <c r="BK28" s="52">
        <v>0</v>
      </c>
      <c r="BL28" s="51">
        <v>39</v>
      </c>
      <c r="BM28" s="52">
        <v>97.5</v>
      </c>
      <c r="BN28" s="51">
        <v>40</v>
      </c>
    </row>
    <row r="29" spans="1:66" ht="28.8">
      <c r="A29" s="84" t="s">
        <v>255</v>
      </c>
      <c r="B29" s="84" t="s">
        <v>287</v>
      </c>
      <c r="C29" s="53" t="s">
        <v>1825</v>
      </c>
      <c r="D29" s="54">
        <v>3</v>
      </c>
      <c r="E29" s="65" t="s">
        <v>132</v>
      </c>
      <c r="F29" s="55">
        <v>32</v>
      </c>
      <c r="G29" s="53"/>
      <c r="H29" s="57"/>
      <c r="I29" s="56"/>
      <c r="J29" s="56"/>
      <c r="K29" s="36" t="s">
        <v>65</v>
      </c>
      <c r="L29" s="83">
        <v>29</v>
      </c>
      <c r="M29" s="83"/>
      <c r="N29" s="63"/>
      <c r="O29" s="86" t="s">
        <v>310</v>
      </c>
      <c r="P29" s="88">
        <v>43942.6928587963</v>
      </c>
      <c r="Q29" s="86" t="s">
        <v>324</v>
      </c>
      <c r="R29" s="86"/>
      <c r="S29" s="86"/>
      <c r="T29" s="86" t="s">
        <v>384</v>
      </c>
      <c r="U29" s="86"/>
      <c r="V29" s="90" t="s">
        <v>428</v>
      </c>
      <c r="W29" s="88">
        <v>43942.6928587963</v>
      </c>
      <c r="X29" s="92">
        <v>43942</v>
      </c>
      <c r="Y29" s="94" t="s">
        <v>489</v>
      </c>
      <c r="Z29" s="90" t="s">
        <v>571</v>
      </c>
      <c r="AA29" s="86"/>
      <c r="AB29" s="86"/>
      <c r="AC29" s="94" t="s">
        <v>659</v>
      </c>
      <c r="AD29" s="86"/>
      <c r="AE29" s="86" t="b">
        <v>0</v>
      </c>
      <c r="AF29" s="86">
        <v>0</v>
      </c>
      <c r="AG29" s="94" t="s">
        <v>725</v>
      </c>
      <c r="AH29" s="86" t="b">
        <v>0</v>
      </c>
      <c r="AI29" s="86" t="s">
        <v>727</v>
      </c>
      <c r="AJ29" s="86"/>
      <c r="AK29" s="94" t="s">
        <v>725</v>
      </c>
      <c r="AL29" s="86" t="b">
        <v>0</v>
      </c>
      <c r="AM29" s="86">
        <v>35</v>
      </c>
      <c r="AN29" s="94" t="s">
        <v>692</v>
      </c>
      <c r="AO29" s="86" t="s">
        <v>732</v>
      </c>
      <c r="AP29" s="86" t="b">
        <v>0</v>
      </c>
      <c r="AQ29" s="94" t="s">
        <v>692</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1</v>
      </c>
      <c r="BI29" s="52">
        <v>2.5</v>
      </c>
      <c r="BJ29" s="51">
        <v>0</v>
      </c>
      <c r="BK29" s="52">
        <v>0</v>
      </c>
      <c r="BL29" s="51">
        <v>39</v>
      </c>
      <c r="BM29" s="52">
        <v>97.5</v>
      </c>
      <c r="BN29" s="51">
        <v>40</v>
      </c>
    </row>
    <row r="30" spans="1:66" ht="28.8">
      <c r="A30" s="84" t="s">
        <v>256</v>
      </c>
      <c r="B30" s="84" t="s">
        <v>287</v>
      </c>
      <c r="C30" s="53" t="s">
        <v>1825</v>
      </c>
      <c r="D30" s="54">
        <v>3</v>
      </c>
      <c r="E30" s="65" t="s">
        <v>132</v>
      </c>
      <c r="F30" s="55">
        <v>32</v>
      </c>
      <c r="G30" s="53"/>
      <c r="H30" s="57"/>
      <c r="I30" s="56"/>
      <c r="J30" s="56"/>
      <c r="K30" s="36" t="s">
        <v>65</v>
      </c>
      <c r="L30" s="83">
        <v>30</v>
      </c>
      <c r="M30" s="83"/>
      <c r="N30" s="63"/>
      <c r="O30" s="86" t="s">
        <v>310</v>
      </c>
      <c r="P30" s="88">
        <v>43942.71465277778</v>
      </c>
      <c r="Q30" s="86" t="s">
        <v>324</v>
      </c>
      <c r="R30" s="86"/>
      <c r="S30" s="86"/>
      <c r="T30" s="86" t="s">
        <v>384</v>
      </c>
      <c r="U30" s="86"/>
      <c r="V30" s="90" t="s">
        <v>429</v>
      </c>
      <c r="W30" s="88">
        <v>43942.71465277778</v>
      </c>
      <c r="X30" s="92">
        <v>43942</v>
      </c>
      <c r="Y30" s="94" t="s">
        <v>490</v>
      </c>
      <c r="Z30" s="90" t="s">
        <v>572</v>
      </c>
      <c r="AA30" s="86"/>
      <c r="AB30" s="86"/>
      <c r="AC30" s="94" t="s">
        <v>660</v>
      </c>
      <c r="AD30" s="86"/>
      <c r="AE30" s="86" t="b">
        <v>0</v>
      </c>
      <c r="AF30" s="86">
        <v>0</v>
      </c>
      <c r="AG30" s="94" t="s">
        <v>725</v>
      </c>
      <c r="AH30" s="86" t="b">
        <v>0</v>
      </c>
      <c r="AI30" s="86" t="s">
        <v>727</v>
      </c>
      <c r="AJ30" s="86"/>
      <c r="AK30" s="94" t="s">
        <v>725</v>
      </c>
      <c r="AL30" s="86" t="b">
        <v>0</v>
      </c>
      <c r="AM30" s="86">
        <v>35</v>
      </c>
      <c r="AN30" s="94" t="s">
        <v>692</v>
      </c>
      <c r="AO30" s="86" t="s">
        <v>735</v>
      </c>
      <c r="AP30" s="86" t="b">
        <v>0</v>
      </c>
      <c r="AQ30" s="94" t="s">
        <v>692</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1</v>
      </c>
      <c r="BI30" s="52">
        <v>2.5</v>
      </c>
      <c r="BJ30" s="51">
        <v>0</v>
      </c>
      <c r="BK30" s="52">
        <v>0</v>
      </c>
      <c r="BL30" s="51">
        <v>39</v>
      </c>
      <c r="BM30" s="52">
        <v>97.5</v>
      </c>
      <c r="BN30" s="51">
        <v>40</v>
      </c>
    </row>
    <row r="31" spans="1:66" ht="28.8">
      <c r="A31" s="84" t="s">
        <v>257</v>
      </c>
      <c r="B31" s="84" t="s">
        <v>287</v>
      </c>
      <c r="C31" s="53" t="s">
        <v>1825</v>
      </c>
      <c r="D31" s="54">
        <v>3</v>
      </c>
      <c r="E31" s="65" t="s">
        <v>132</v>
      </c>
      <c r="F31" s="55">
        <v>32</v>
      </c>
      <c r="G31" s="53"/>
      <c r="H31" s="57"/>
      <c r="I31" s="56"/>
      <c r="J31" s="56"/>
      <c r="K31" s="36" t="s">
        <v>65</v>
      </c>
      <c r="L31" s="83">
        <v>31</v>
      </c>
      <c r="M31" s="83"/>
      <c r="N31" s="63"/>
      <c r="O31" s="86" t="s">
        <v>310</v>
      </c>
      <c r="P31" s="88">
        <v>43942.71658564815</v>
      </c>
      <c r="Q31" s="86" t="s">
        <v>324</v>
      </c>
      <c r="R31" s="86"/>
      <c r="S31" s="86"/>
      <c r="T31" s="86" t="s">
        <v>384</v>
      </c>
      <c r="U31" s="86"/>
      <c r="V31" s="90" t="s">
        <v>430</v>
      </c>
      <c r="W31" s="88">
        <v>43942.71658564815</v>
      </c>
      <c r="X31" s="92">
        <v>43942</v>
      </c>
      <c r="Y31" s="94" t="s">
        <v>491</v>
      </c>
      <c r="Z31" s="90" t="s">
        <v>573</v>
      </c>
      <c r="AA31" s="86"/>
      <c r="AB31" s="86"/>
      <c r="AC31" s="94" t="s">
        <v>661</v>
      </c>
      <c r="AD31" s="86"/>
      <c r="AE31" s="86" t="b">
        <v>0</v>
      </c>
      <c r="AF31" s="86">
        <v>0</v>
      </c>
      <c r="AG31" s="94" t="s">
        <v>725</v>
      </c>
      <c r="AH31" s="86" t="b">
        <v>0</v>
      </c>
      <c r="AI31" s="86" t="s">
        <v>727</v>
      </c>
      <c r="AJ31" s="86"/>
      <c r="AK31" s="94" t="s">
        <v>725</v>
      </c>
      <c r="AL31" s="86" t="b">
        <v>0</v>
      </c>
      <c r="AM31" s="86">
        <v>35</v>
      </c>
      <c r="AN31" s="94" t="s">
        <v>692</v>
      </c>
      <c r="AO31" s="86" t="s">
        <v>728</v>
      </c>
      <c r="AP31" s="86" t="b">
        <v>0</v>
      </c>
      <c r="AQ31" s="94" t="s">
        <v>692</v>
      </c>
      <c r="AR31" s="86" t="s">
        <v>196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1</v>
      </c>
      <c r="BI31" s="52">
        <v>2.5</v>
      </c>
      <c r="BJ31" s="51">
        <v>0</v>
      </c>
      <c r="BK31" s="52">
        <v>0</v>
      </c>
      <c r="BL31" s="51">
        <v>39</v>
      </c>
      <c r="BM31" s="52">
        <v>97.5</v>
      </c>
      <c r="BN31" s="51">
        <v>40</v>
      </c>
    </row>
    <row r="32" spans="1:66" ht="28.8">
      <c r="A32" s="84" t="s">
        <v>258</v>
      </c>
      <c r="B32" s="84" t="s">
        <v>258</v>
      </c>
      <c r="C32" s="53" t="s">
        <v>1826</v>
      </c>
      <c r="D32" s="54">
        <v>10</v>
      </c>
      <c r="E32" s="65" t="s">
        <v>136</v>
      </c>
      <c r="F32" s="55">
        <v>27</v>
      </c>
      <c r="G32" s="53"/>
      <c r="H32" s="57"/>
      <c r="I32" s="56"/>
      <c r="J32" s="56"/>
      <c r="K32" s="36" t="s">
        <v>65</v>
      </c>
      <c r="L32" s="83">
        <v>32</v>
      </c>
      <c r="M32" s="83"/>
      <c r="N32" s="63"/>
      <c r="O32" s="86" t="s">
        <v>196</v>
      </c>
      <c r="P32" s="88">
        <v>43942.7171875</v>
      </c>
      <c r="Q32" s="86" t="s">
        <v>325</v>
      </c>
      <c r="R32" s="90" t="s">
        <v>349</v>
      </c>
      <c r="S32" s="86" t="s">
        <v>366</v>
      </c>
      <c r="T32" s="86" t="s">
        <v>385</v>
      </c>
      <c r="U32" s="90" t="s">
        <v>398</v>
      </c>
      <c r="V32" s="90" t="s">
        <v>398</v>
      </c>
      <c r="W32" s="88">
        <v>43942.7171875</v>
      </c>
      <c r="X32" s="92">
        <v>43942</v>
      </c>
      <c r="Y32" s="94" t="s">
        <v>492</v>
      </c>
      <c r="Z32" s="90" t="s">
        <v>574</v>
      </c>
      <c r="AA32" s="86"/>
      <c r="AB32" s="86"/>
      <c r="AC32" s="94" t="s">
        <v>662</v>
      </c>
      <c r="AD32" s="86"/>
      <c r="AE32" s="86" t="b">
        <v>0</v>
      </c>
      <c r="AF32" s="86">
        <v>0</v>
      </c>
      <c r="AG32" s="94" t="s">
        <v>725</v>
      </c>
      <c r="AH32" s="86" t="b">
        <v>0</v>
      </c>
      <c r="AI32" s="86" t="s">
        <v>727</v>
      </c>
      <c r="AJ32" s="86"/>
      <c r="AK32" s="94" t="s">
        <v>725</v>
      </c>
      <c r="AL32" s="86" t="b">
        <v>0</v>
      </c>
      <c r="AM32" s="86">
        <v>0</v>
      </c>
      <c r="AN32" s="94" t="s">
        <v>725</v>
      </c>
      <c r="AO32" s="86" t="s">
        <v>728</v>
      </c>
      <c r="AP32" s="86" t="b">
        <v>0</v>
      </c>
      <c r="AQ32" s="94" t="s">
        <v>662</v>
      </c>
      <c r="AR32" s="86" t="s">
        <v>196</v>
      </c>
      <c r="AS32" s="86">
        <v>0</v>
      </c>
      <c r="AT32" s="86">
        <v>0</v>
      </c>
      <c r="AU32" s="86"/>
      <c r="AV32" s="86"/>
      <c r="AW32" s="86"/>
      <c r="AX32" s="86"/>
      <c r="AY32" s="86"/>
      <c r="AZ32" s="86"/>
      <c r="BA32" s="86"/>
      <c r="BB32" s="86"/>
      <c r="BC32">
        <v>2</v>
      </c>
      <c r="BD32" s="85" t="str">
        <f>REPLACE(INDEX(GroupVertices[Group],MATCH(Edges[[#This Row],[Vertex 1]],GroupVertices[Vertex],0)),1,1,"")</f>
        <v>2</v>
      </c>
      <c r="BE32" s="85" t="str">
        <f>REPLACE(INDEX(GroupVertices[Group],MATCH(Edges[[#This Row],[Vertex 2]],GroupVertices[Vertex],0)),1,1,"")</f>
        <v>2</v>
      </c>
      <c r="BF32" s="51">
        <v>1</v>
      </c>
      <c r="BG32" s="52">
        <v>4.545454545454546</v>
      </c>
      <c r="BH32" s="51">
        <v>1</v>
      </c>
      <c r="BI32" s="52">
        <v>4.545454545454546</v>
      </c>
      <c r="BJ32" s="51">
        <v>0</v>
      </c>
      <c r="BK32" s="52">
        <v>0</v>
      </c>
      <c r="BL32" s="51">
        <v>20</v>
      </c>
      <c r="BM32" s="52">
        <v>90.9090909090909</v>
      </c>
      <c r="BN32" s="51">
        <v>22</v>
      </c>
    </row>
    <row r="33" spans="1:66" ht="28.8">
      <c r="A33" s="84" t="s">
        <v>258</v>
      </c>
      <c r="B33" s="84" t="s">
        <v>258</v>
      </c>
      <c r="C33" s="53" t="s">
        <v>1826</v>
      </c>
      <c r="D33" s="54">
        <v>10</v>
      </c>
      <c r="E33" s="65" t="s">
        <v>136</v>
      </c>
      <c r="F33" s="55">
        <v>27</v>
      </c>
      <c r="G33" s="53"/>
      <c r="H33" s="57"/>
      <c r="I33" s="56"/>
      <c r="J33" s="56"/>
      <c r="K33" s="36" t="s">
        <v>65</v>
      </c>
      <c r="L33" s="83">
        <v>33</v>
      </c>
      <c r="M33" s="83"/>
      <c r="N33" s="63"/>
      <c r="O33" s="86" t="s">
        <v>196</v>
      </c>
      <c r="P33" s="88">
        <v>43942.72369212963</v>
      </c>
      <c r="Q33" s="86" t="s">
        <v>326</v>
      </c>
      <c r="R33" s="90" t="s">
        <v>349</v>
      </c>
      <c r="S33" s="86" t="s">
        <v>366</v>
      </c>
      <c r="T33" s="86" t="s">
        <v>386</v>
      </c>
      <c r="U33" s="90" t="s">
        <v>399</v>
      </c>
      <c r="V33" s="90" t="s">
        <v>399</v>
      </c>
      <c r="W33" s="88">
        <v>43942.72369212963</v>
      </c>
      <c r="X33" s="92">
        <v>43942</v>
      </c>
      <c r="Y33" s="94" t="s">
        <v>493</v>
      </c>
      <c r="Z33" s="90" t="s">
        <v>575</v>
      </c>
      <c r="AA33" s="86"/>
      <c r="AB33" s="86"/>
      <c r="AC33" s="94" t="s">
        <v>663</v>
      </c>
      <c r="AD33" s="86"/>
      <c r="AE33" s="86" t="b">
        <v>0</v>
      </c>
      <c r="AF33" s="86">
        <v>0</v>
      </c>
      <c r="AG33" s="94" t="s">
        <v>725</v>
      </c>
      <c r="AH33" s="86" t="b">
        <v>0</v>
      </c>
      <c r="AI33" s="86" t="s">
        <v>727</v>
      </c>
      <c r="AJ33" s="86"/>
      <c r="AK33" s="94" t="s">
        <v>725</v>
      </c>
      <c r="AL33" s="86" t="b">
        <v>0</v>
      </c>
      <c r="AM33" s="86">
        <v>0</v>
      </c>
      <c r="AN33" s="94" t="s">
        <v>725</v>
      </c>
      <c r="AO33" s="86" t="s">
        <v>728</v>
      </c>
      <c r="AP33" s="86" t="b">
        <v>0</v>
      </c>
      <c r="AQ33" s="94" t="s">
        <v>663</v>
      </c>
      <c r="AR33" s="86" t="s">
        <v>196</v>
      </c>
      <c r="AS33" s="86">
        <v>0</v>
      </c>
      <c r="AT33" s="86">
        <v>0</v>
      </c>
      <c r="AU33" s="86"/>
      <c r="AV33" s="86"/>
      <c r="AW33" s="86"/>
      <c r="AX33" s="86"/>
      <c r="AY33" s="86"/>
      <c r="AZ33" s="86"/>
      <c r="BA33" s="86"/>
      <c r="BB33" s="86"/>
      <c r="BC33">
        <v>2</v>
      </c>
      <c r="BD33" s="85" t="str">
        <f>REPLACE(INDEX(GroupVertices[Group],MATCH(Edges[[#This Row],[Vertex 1]],GroupVertices[Vertex],0)),1,1,"")</f>
        <v>2</v>
      </c>
      <c r="BE33" s="85" t="str">
        <f>REPLACE(INDEX(GroupVertices[Group],MATCH(Edges[[#This Row],[Vertex 2]],GroupVertices[Vertex],0)),1,1,"")</f>
        <v>2</v>
      </c>
      <c r="BF33" s="51">
        <v>1</v>
      </c>
      <c r="BG33" s="52">
        <v>4.166666666666667</v>
      </c>
      <c r="BH33" s="51">
        <v>1</v>
      </c>
      <c r="BI33" s="52">
        <v>4.166666666666667</v>
      </c>
      <c r="BJ33" s="51">
        <v>0</v>
      </c>
      <c r="BK33" s="52">
        <v>0</v>
      </c>
      <c r="BL33" s="51">
        <v>22</v>
      </c>
      <c r="BM33" s="52">
        <v>91.66666666666667</v>
      </c>
      <c r="BN33" s="51">
        <v>24</v>
      </c>
    </row>
    <row r="34" spans="1:66" ht="28.8">
      <c r="A34" s="84" t="s">
        <v>259</v>
      </c>
      <c r="B34" s="84" t="s">
        <v>259</v>
      </c>
      <c r="C34" s="53" t="s">
        <v>1825</v>
      </c>
      <c r="D34" s="54">
        <v>3</v>
      </c>
      <c r="E34" s="65" t="s">
        <v>132</v>
      </c>
      <c r="F34" s="55">
        <v>32</v>
      </c>
      <c r="G34" s="53"/>
      <c r="H34" s="57"/>
      <c r="I34" s="56"/>
      <c r="J34" s="56"/>
      <c r="K34" s="36" t="s">
        <v>65</v>
      </c>
      <c r="L34" s="83">
        <v>34</v>
      </c>
      <c r="M34" s="83"/>
      <c r="N34" s="63"/>
      <c r="O34" s="86" t="s">
        <v>196</v>
      </c>
      <c r="P34" s="88">
        <v>43942.60537037037</v>
      </c>
      <c r="Q34" s="86" t="s">
        <v>327</v>
      </c>
      <c r="R34" s="90" t="s">
        <v>347</v>
      </c>
      <c r="S34" s="86" t="s">
        <v>364</v>
      </c>
      <c r="T34" s="86" t="s">
        <v>382</v>
      </c>
      <c r="U34" s="90" t="s">
        <v>400</v>
      </c>
      <c r="V34" s="90" t="s">
        <v>400</v>
      </c>
      <c r="W34" s="88">
        <v>43942.60537037037</v>
      </c>
      <c r="X34" s="92">
        <v>43942</v>
      </c>
      <c r="Y34" s="94" t="s">
        <v>494</v>
      </c>
      <c r="Z34" s="90" t="s">
        <v>576</v>
      </c>
      <c r="AA34" s="86"/>
      <c r="AB34" s="86"/>
      <c r="AC34" s="94" t="s">
        <v>664</v>
      </c>
      <c r="AD34" s="86"/>
      <c r="AE34" s="86" t="b">
        <v>0</v>
      </c>
      <c r="AF34" s="86">
        <v>2</v>
      </c>
      <c r="AG34" s="94" t="s">
        <v>725</v>
      </c>
      <c r="AH34" s="86" t="b">
        <v>0</v>
      </c>
      <c r="AI34" s="86" t="s">
        <v>727</v>
      </c>
      <c r="AJ34" s="86"/>
      <c r="AK34" s="94" t="s">
        <v>725</v>
      </c>
      <c r="AL34" s="86" t="b">
        <v>0</v>
      </c>
      <c r="AM34" s="86">
        <v>1</v>
      </c>
      <c r="AN34" s="94" t="s">
        <v>725</v>
      </c>
      <c r="AO34" s="86" t="s">
        <v>728</v>
      </c>
      <c r="AP34" s="86" t="b">
        <v>0</v>
      </c>
      <c r="AQ34" s="94" t="s">
        <v>664</v>
      </c>
      <c r="AR34" s="86" t="s">
        <v>196</v>
      </c>
      <c r="AS34" s="86">
        <v>0</v>
      </c>
      <c r="AT34" s="86">
        <v>0</v>
      </c>
      <c r="AU34" s="86"/>
      <c r="AV34" s="86"/>
      <c r="AW34" s="86"/>
      <c r="AX34" s="86"/>
      <c r="AY34" s="86"/>
      <c r="AZ34" s="86"/>
      <c r="BA34" s="86"/>
      <c r="BB34" s="86"/>
      <c r="BC34">
        <v>1</v>
      </c>
      <c r="BD34" s="85" t="str">
        <f>REPLACE(INDEX(GroupVertices[Group],MATCH(Edges[[#This Row],[Vertex 1]],GroupVertices[Vertex],0)),1,1,"")</f>
        <v>11</v>
      </c>
      <c r="BE34" s="85" t="str">
        <f>REPLACE(INDEX(GroupVertices[Group],MATCH(Edges[[#This Row],[Vertex 2]],GroupVertices[Vertex],0)),1,1,"")</f>
        <v>11</v>
      </c>
      <c r="BF34" s="51">
        <v>1</v>
      </c>
      <c r="BG34" s="52">
        <v>3.225806451612903</v>
      </c>
      <c r="BH34" s="51">
        <v>1</v>
      </c>
      <c r="BI34" s="52">
        <v>3.225806451612903</v>
      </c>
      <c r="BJ34" s="51">
        <v>0</v>
      </c>
      <c r="BK34" s="52">
        <v>0</v>
      </c>
      <c r="BL34" s="51">
        <v>29</v>
      </c>
      <c r="BM34" s="52">
        <v>93.54838709677419</v>
      </c>
      <c r="BN34" s="51">
        <v>31</v>
      </c>
    </row>
    <row r="35" spans="1:66" ht="28.8">
      <c r="A35" s="84" t="s">
        <v>260</v>
      </c>
      <c r="B35" s="84" t="s">
        <v>259</v>
      </c>
      <c r="C35" s="53" t="s">
        <v>1825</v>
      </c>
      <c r="D35" s="54">
        <v>3</v>
      </c>
      <c r="E35" s="65" t="s">
        <v>132</v>
      </c>
      <c r="F35" s="55">
        <v>32</v>
      </c>
      <c r="G35" s="53"/>
      <c r="H35" s="57"/>
      <c r="I35" s="56"/>
      <c r="J35" s="56"/>
      <c r="K35" s="36" t="s">
        <v>65</v>
      </c>
      <c r="L35" s="83">
        <v>35</v>
      </c>
      <c r="M35" s="83"/>
      <c r="N35" s="63"/>
      <c r="O35" s="86" t="s">
        <v>310</v>
      </c>
      <c r="P35" s="88">
        <v>43942.76158564815</v>
      </c>
      <c r="Q35" s="86" t="s">
        <v>327</v>
      </c>
      <c r="R35" s="86"/>
      <c r="S35" s="86"/>
      <c r="T35" s="86"/>
      <c r="U35" s="86"/>
      <c r="V35" s="90" t="s">
        <v>431</v>
      </c>
      <c r="W35" s="88">
        <v>43942.76158564815</v>
      </c>
      <c r="X35" s="92">
        <v>43942</v>
      </c>
      <c r="Y35" s="94" t="s">
        <v>495</v>
      </c>
      <c r="Z35" s="90" t="s">
        <v>577</v>
      </c>
      <c r="AA35" s="86"/>
      <c r="AB35" s="86"/>
      <c r="AC35" s="94" t="s">
        <v>665</v>
      </c>
      <c r="AD35" s="86"/>
      <c r="AE35" s="86" t="b">
        <v>0</v>
      </c>
      <c r="AF35" s="86">
        <v>0</v>
      </c>
      <c r="AG35" s="94" t="s">
        <v>725</v>
      </c>
      <c r="AH35" s="86" t="b">
        <v>0</v>
      </c>
      <c r="AI35" s="86" t="s">
        <v>727</v>
      </c>
      <c r="AJ35" s="86"/>
      <c r="AK35" s="94" t="s">
        <v>725</v>
      </c>
      <c r="AL35" s="86" t="b">
        <v>0</v>
      </c>
      <c r="AM35" s="86">
        <v>1</v>
      </c>
      <c r="AN35" s="94" t="s">
        <v>664</v>
      </c>
      <c r="AO35" s="86" t="s">
        <v>735</v>
      </c>
      <c r="AP35" s="86" t="b">
        <v>0</v>
      </c>
      <c r="AQ35" s="94" t="s">
        <v>664</v>
      </c>
      <c r="AR35" s="86" t="s">
        <v>196</v>
      </c>
      <c r="AS35" s="86">
        <v>0</v>
      </c>
      <c r="AT35" s="86">
        <v>0</v>
      </c>
      <c r="AU35" s="86"/>
      <c r="AV35" s="86"/>
      <c r="AW35" s="86"/>
      <c r="AX35" s="86"/>
      <c r="AY35" s="86"/>
      <c r="AZ35" s="86"/>
      <c r="BA35" s="86"/>
      <c r="BB35" s="86"/>
      <c r="BC35">
        <v>1</v>
      </c>
      <c r="BD35" s="85" t="str">
        <f>REPLACE(INDEX(GroupVertices[Group],MATCH(Edges[[#This Row],[Vertex 1]],GroupVertices[Vertex],0)),1,1,"")</f>
        <v>11</v>
      </c>
      <c r="BE35" s="85" t="str">
        <f>REPLACE(INDEX(GroupVertices[Group],MATCH(Edges[[#This Row],[Vertex 2]],GroupVertices[Vertex],0)),1,1,"")</f>
        <v>11</v>
      </c>
      <c r="BF35" s="51">
        <v>1</v>
      </c>
      <c r="BG35" s="52">
        <v>3.225806451612903</v>
      </c>
      <c r="BH35" s="51">
        <v>1</v>
      </c>
      <c r="BI35" s="52">
        <v>3.225806451612903</v>
      </c>
      <c r="BJ35" s="51">
        <v>0</v>
      </c>
      <c r="BK35" s="52">
        <v>0</v>
      </c>
      <c r="BL35" s="51">
        <v>29</v>
      </c>
      <c r="BM35" s="52">
        <v>93.54838709677419</v>
      </c>
      <c r="BN35" s="51">
        <v>31</v>
      </c>
    </row>
    <row r="36" spans="1:66" ht="28.8">
      <c r="A36" s="84" t="s">
        <v>261</v>
      </c>
      <c r="B36" s="84" t="s">
        <v>287</v>
      </c>
      <c r="C36" s="53" t="s">
        <v>1825</v>
      </c>
      <c r="D36" s="54">
        <v>3</v>
      </c>
      <c r="E36" s="65" t="s">
        <v>132</v>
      </c>
      <c r="F36" s="55">
        <v>32</v>
      </c>
      <c r="G36" s="53"/>
      <c r="H36" s="57"/>
      <c r="I36" s="56"/>
      <c r="J36" s="56"/>
      <c r="K36" s="36" t="s">
        <v>65</v>
      </c>
      <c r="L36" s="83">
        <v>36</v>
      </c>
      <c r="M36" s="83"/>
      <c r="N36" s="63"/>
      <c r="O36" s="86" t="s">
        <v>310</v>
      </c>
      <c r="P36" s="88">
        <v>43942.89053240741</v>
      </c>
      <c r="Q36" s="86" t="s">
        <v>324</v>
      </c>
      <c r="R36" s="86"/>
      <c r="S36" s="86"/>
      <c r="T36" s="86" t="s">
        <v>384</v>
      </c>
      <c r="U36" s="86"/>
      <c r="V36" s="90" t="s">
        <v>432</v>
      </c>
      <c r="W36" s="88">
        <v>43942.89053240741</v>
      </c>
      <c r="X36" s="92">
        <v>43942</v>
      </c>
      <c r="Y36" s="94" t="s">
        <v>496</v>
      </c>
      <c r="Z36" s="90" t="s">
        <v>578</v>
      </c>
      <c r="AA36" s="86"/>
      <c r="AB36" s="86"/>
      <c r="AC36" s="94" t="s">
        <v>666</v>
      </c>
      <c r="AD36" s="86"/>
      <c r="AE36" s="86" t="b">
        <v>0</v>
      </c>
      <c r="AF36" s="86">
        <v>0</v>
      </c>
      <c r="AG36" s="94" t="s">
        <v>725</v>
      </c>
      <c r="AH36" s="86" t="b">
        <v>0</v>
      </c>
      <c r="AI36" s="86" t="s">
        <v>727</v>
      </c>
      <c r="AJ36" s="86"/>
      <c r="AK36" s="94" t="s">
        <v>725</v>
      </c>
      <c r="AL36" s="86" t="b">
        <v>0</v>
      </c>
      <c r="AM36" s="86">
        <v>35</v>
      </c>
      <c r="AN36" s="94" t="s">
        <v>692</v>
      </c>
      <c r="AO36" s="86" t="s">
        <v>728</v>
      </c>
      <c r="AP36" s="86" t="b">
        <v>0</v>
      </c>
      <c r="AQ36" s="94" t="s">
        <v>692</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1</v>
      </c>
      <c r="BI36" s="52">
        <v>2.5</v>
      </c>
      <c r="BJ36" s="51">
        <v>0</v>
      </c>
      <c r="BK36" s="52">
        <v>0</v>
      </c>
      <c r="BL36" s="51">
        <v>39</v>
      </c>
      <c r="BM36" s="52">
        <v>97.5</v>
      </c>
      <c r="BN36" s="51">
        <v>40</v>
      </c>
    </row>
    <row r="37" spans="1:66" ht="28.8">
      <c r="A37" s="84" t="s">
        <v>262</v>
      </c>
      <c r="B37" s="84" t="s">
        <v>287</v>
      </c>
      <c r="C37" s="53" t="s">
        <v>1825</v>
      </c>
      <c r="D37" s="54">
        <v>3</v>
      </c>
      <c r="E37" s="65" t="s">
        <v>132</v>
      </c>
      <c r="F37" s="55">
        <v>32</v>
      </c>
      <c r="G37" s="53"/>
      <c r="H37" s="57"/>
      <c r="I37" s="56"/>
      <c r="J37" s="56"/>
      <c r="K37" s="36" t="s">
        <v>65</v>
      </c>
      <c r="L37" s="83">
        <v>37</v>
      </c>
      <c r="M37" s="83"/>
      <c r="N37" s="63"/>
      <c r="O37" s="86" t="s">
        <v>310</v>
      </c>
      <c r="P37" s="88">
        <v>43942.91784722222</v>
      </c>
      <c r="Q37" s="86" t="s">
        <v>324</v>
      </c>
      <c r="R37" s="86"/>
      <c r="S37" s="86"/>
      <c r="T37" s="86" t="s">
        <v>384</v>
      </c>
      <c r="U37" s="86"/>
      <c r="V37" s="90" t="s">
        <v>433</v>
      </c>
      <c r="W37" s="88">
        <v>43942.91784722222</v>
      </c>
      <c r="X37" s="92">
        <v>43942</v>
      </c>
      <c r="Y37" s="94" t="s">
        <v>497</v>
      </c>
      <c r="Z37" s="90" t="s">
        <v>579</v>
      </c>
      <c r="AA37" s="86"/>
      <c r="AB37" s="86"/>
      <c r="AC37" s="94" t="s">
        <v>667</v>
      </c>
      <c r="AD37" s="86"/>
      <c r="AE37" s="86" t="b">
        <v>0</v>
      </c>
      <c r="AF37" s="86">
        <v>0</v>
      </c>
      <c r="AG37" s="94" t="s">
        <v>725</v>
      </c>
      <c r="AH37" s="86" t="b">
        <v>0</v>
      </c>
      <c r="AI37" s="86" t="s">
        <v>727</v>
      </c>
      <c r="AJ37" s="86"/>
      <c r="AK37" s="94" t="s">
        <v>725</v>
      </c>
      <c r="AL37" s="86" t="b">
        <v>0</v>
      </c>
      <c r="AM37" s="86">
        <v>35</v>
      </c>
      <c r="AN37" s="94" t="s">
        <v>692</v>
      </c>
      <c r="AO37" s="86" t="s">
        <v>729</v>
      </c>
      <c r="AP37" s="86" t="b">
        <v>0</v>
      </c>
      <c r="AQ37" s="94" t="s">
        <v>692</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1</v>
      </c>
      <c r="BI37" s="52">
        <v>2.5</v>
      </c>
      <c r="BJ37" s="51">
        <v>0</v>
      </c>
      <c r="BK37" s="52">
        <v>0</v>
      </c>
      <c r="BL37" s="51">
        <v>39</v>
      </c>
      <c r="BM37" s="52">
        <v>97.5</v>
      </c>
      <c r="BN37" s="51">
        <v>40</v>
      </c>
    </row>
    <row r="38" spans="1:66" ht="28.8">
      <c r="A38" s="84" t="s">
        <v>263</v>
      </c>
      <c r="B38" s="84" t="s">
        <v>287</v>
      </c>
      <c r="C38" s="53" t="s">
        <v>1825</v>
      </c>
      <c r="D38" s="54">
        <v>3</v>
      </c>
      <c r="E38" s="65" t="s">
        <v>132</v>
      </c>
      <c r="F38" s="55">
        <v>32</v>
      </c>
      <c r="G38" s="53"/>
      <c r="H38" s="57"/>
      <c r="I38" s="56"/>
      <c r="J38" s="56"/>
      <c r="K38" s="36" t="s">
        <v>65</v>
      </c>
      <c r="L38" s="83">
        <v>38</v>
      </c>
      <c r="M38" s="83"/>
      <c r="N38" s="63"/>
      <c r="O38" s="86" t="s">
        <v>310</v>
      </c>
      <c r="P38" s="88">
        <v>43942.91923611111</v>
      </c>
      <c r="Q38" s="86" t="s">
        <v>324</v>
      </c>
      <c r="R38" s="86"/>
      <c r="S38" s="86"/>
      <c r="T38" s="86" t="s">
        <v>384</v>
      </c>
      <c r="U38" s="86"/>
      <c r="V38" s="90" t="s">
        <v>434</v>
      </c>
      <c r="W38" s="88">
        <v>43942.91923611111</v>
      </c>
      <c r="X38" s="92">
        <v>43942</v>
      </c>
      <c r="Y38" s="94" t="s">
        <v>498</v>
      </c>
      <c r="Z38" s="90" t="s">
        <v>580</v>
      </c>
      <c r="AA38" s="86"/>
      <c r="AB38" s="86"/>
      <c r="AC38" s="94" t="s">
        <v>668</v>
      </c>
      <c r="AD38" s="86"/>
      <c r="AE38" s="86" t="b">
        <v>0</v>
      </c>
      <c r="AF38" s="86">
        <v>0</v>
      </c>
      <c r="AG38" s="94" t="s">
        <v>725</v>
      </c>
      <c r="AH38" s="86" t="b">
        <v>0</v>
      </c>
      <c r="AI38" s="86" t="s">
        <v>727</v>
      </c>
      <c r="AJ38" s="86"/>
      <c r="AK38" s="94" t="s">
        <v>725</v>
      </c>
      <c r="AL38" s="86" t="b">
        <v>0</v>
      </c>
      <c r="AM38" s="86">
        <v>35</v>
      </c>
      <c r="AN38" s="94" t="s">
        <v>692</v>
      </c>
      <c r="AO38" s="86" t="s">
        <v>735</v>
      </c>
      <c r="AP38" s="86" t="b">
        <v>0</v>
      </c>
      <c r="AQ38" s="94" t="s">
        <v>692</v>
      </c>
      <c r="AR38" s="86" t="s">
        <v>196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1</v>
      </c>
      <c r="BI38" s="52">
        <v>2.5</v>
      </c>
      <c r="BJ38" s="51">
        <v>0</v>
      </c>
      <c r="BK38" s="52">
        <v>0</v>
      </c>
      <c r="BL38" s="51">
        <v>39</v>
      </c>
      <c r="BM38" s="52">
        <v>97.5</v>
      </c>
      <c r="BN38" s="51">
        <v>40</v>
      </c>
    </row>
    <row r="39" spans="1:66" ht="28.8">
      <c r="A39" s="84" t="s">
        <v>264</v>
      </c>
      <c r="B39" s="84" t="s">
        <v>287</v>
      </c>
      <c r="C39" s="53" t="s">
        <v>1825</v>
      </c>
      <c r="D39" s="54">
        <v>3</v>
      </c>
      <c r="E39" s="65" t="s">
        <v>132</v>
      </c>
      <c r="F39" s="55">
        <v>32</v>
      </c>
      <c r="G39" s="53"/>
      <c r="H39" s="57"/>
      <c r="I39" s="56"/>
      <c r="J39" s="56"/>
      <c r="K39" s="36" t="s">
        <v>65</v>
      </c>
      <c r="L39" s="83">
        <v>39</v>
      </c>
      <c r="M39" s="83"/>
      <c r="N39" s="63"/>
      <c r="O39" s="86" t="s">
        <v>310</v>
      </c>
      <c r="P39" s="88">
        <v>43942.961863425924</v>
      </c>
      <c r="Q39" s="86" t="s">
        <v>324</v>
      </c>
      <c r="R39" s="86"/>
      <c r="S39" s="86"/>
      <c r="T39" s="86" t="s">
        <v>384</v>
      </c>
      <c r="U39" s="86"/>
      <c r="V39" s="90" t="s">
        <v>435</v>
      </c>
      <c r="W39" s="88">
        <v>43942.961863425924</v>
      </c>
      <c r="X39" s="92">
        <v>43942</v>
      </c>
      <c r="Y39" s="94" t="s">
        <v>499</v>
      </c>
      <c r="Z39" s="90" t="s">
        <v>581</v>
      </c>
      <c r="AA39" s="86"/>
      <c r="AB39" s="86"/>
      <c r="AC39" s="94" t="s">
        <v>669</v>
      </c>
      <c r="AD39" s="86"/>
      <c r="AE39" s="86" t="b">
        <v>0</v>
      </c>
      <c r="AF39" s="86">
        <v>0</v>
      </c>
      <c r="AG39" s="94" t="s">
        <v>725</v>
      </c>
      <c r="AH39" s="86" t="b">
        <v>0</v>
      </c>
      <c r="AI39" s="86" t="s">
        <v>727</v>
      </c>
      <c r="AJ39" s="86"/>
      <c r="AK39" s="94" t="s">
        <v>725</v>
      </c>
      <c r="AL39" s="86" t="b">
        <v>0</v>
      </c>
      <c r="AM39" s="86">
        <v>35</v>
      </c>
      <c r="AN39" s="94" t="s">
        <v>692</v>
      </c>
      <c r="AO39" s="86" t="s">
        <v>735</v>
      </c>
      <c r="AP39" s="86" t="b">
        <v>0</v>
      </c>
      <c r="AQ39" s="94" t="s">
        <v>692</v>
      </c>
      <c r="AR39" s="86" t="s">
        <v>196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1</v>
      </c>
      <c r="BI39" s="52">
        <v>2.5</v>
      </c>
      <c r="BJ39" s="51">
        <v>0</v>
      </c>
      <c r="BK39" s="52">
        <v>0</v>
      </c>
      <c r="BL39" s="51">
        <v>39</v>
      </c>
      <c r="BM39" s="52">
        <v>97.5</v>
      </c>
      <c r="BN39" s="51">
        <v>40</v>
      </c>
    </row>
    <row r="40" spans="1:66" ht="28.8">
      <c r="A40" s="84" t="s">
        <v>265</v>
      </c>
      <c r="B40" s="84" t="s">
        <v>287</v>
      </c>
      <c r="C40" s="53" t="s">
        <v>1825</v>
      </c>
      <c r="D40" s="54">
        <v>3</v>
      </c>
      <c r="E40" s="65" t="s">
        <v>132</v>
      </c>
      <c r="F40" s="55">
        <v>32</v>
      </c>
      <c r="G40" s="53"/>
      <c r="H40" s="57"/>
      <c r="I40" s="56"/>
      <c r="J40" s="56"/>
      <c r="K40" s="36" t="s">
        <v>65</v>
      </c>
      <c r="L40" s="83">
        <v>40</v>
      </c>
      <c r="M40" s="83"/>
      <c r="N40" s="63"/>
      <c r="O40" s="86" t="s">
        <v>310</v>
      </c>
      <c r="P40" s="88">
        <v>43942.97298611111</v>
      </c>
      <c r="Q40" s="86" t="s">
        <v>324</v>
      </c>
      <c r="R40" s="86"/>
      <c r="S40" s="86"/>
      <c r="T40" s="86" t="s">
        <v>384</v>
      </c>
      <c r="U40" s="86"/>
      <c r="V40" s="90" t="s">
        <v>436</v>
      </c>
      <c r="W40" s="88">
        <v>43942.97298611111</v>
      </c>
      <c r="X40" s="92">
        <v>43942</v>
      </c>
      <c r="Y40" s="94" t="s">
        <v>500</v>
      </c>
      <c r="Z40" s="90" t="s">
        <v>582</v>
      </c>
      <c r="AA40" s="86"/>
      <c r="AB40" s="86"/>
      <c r="AC40" s="94" t="s">
        <v>670</v>
      </c>
      <c r="AD40" s="86"/>
      <c r="AE40" s="86" t="b">
        <v>0</v>
      </c>
      <c r="AF40" s="86">
        <v>0</v>
      </c>
      <c r="AG40" s="94" t="s">
        <v>725</v>
      </c>
      <c r="AH40" s="86" t="b">
        <v>0</v>
      </c>
      <c r="AI40" s="86" t="s">
        <v>727</v>
      </c>
      <c r="AJ40" s="86"/>
      <c r="AK40" s="94" t="s">
        <v>725</v>
      </c>
      <c r="AL40" s="86" t="b">
        <v>0</v>
      </c>
      <c r="AM40" s="86">
        <v>35</v>
      </c>
      <c r="AN40" s="94" t="s">
        <v>692</v>
      </c>
      <c r="AO40" s="86" t="s">
        <v>735</v>
      </c>
      <c r="AP40" s="86" t="b">
        <v>0</v>
      </c>
      <c r="AQ40" s="94" t="s">
        <v>692</v>
      </c>
      <c r="AR40" s="86" t="s">
        <v>196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1</v>
      </c>
      <c r="BI40" s="52">
        <v>2.5</v>
      </c>
      <c r="BJ40" s="51">
        <v>0</v>
      </c>
      <c r="BK40" s="52">
        <v>0</v>
      </c>
      <c r="BL40" s="51">
        <v>39</v>
      </c>
      <c r="BM40" s="52">
        <v>97.5</v>
      </c>
      <c r="BN40" s="51">
        <v>40</v>
      </c>
    </row>
    <row r="41" spans="1:66" ht="28.8">
      <c r="A41" s="84" t="s">
        <v>266</v>
      </c>
      <c r="B41" s="84" t="s">
        <v>287</v>
      </c>
      <c r="C41" s="53" t="s">
        <v>1825</v>
      </c>
      <c r="D41" s="54">
        <v>3</v>
      </c>
      <c r="E41" s="65" t="s">
        <v>132</v>
      </c>
      <c r="F41" s="55">
        <v>32</v>
      </c>
      <c r="G41" s="53"/>
      <c r="H41" s="57"/>
      <c r="I41" s="56"/>
      <c r="J41" s="56"/>
      <c r="K41" s="36" t="s">
        <v>65</v>
      </c>
      <c r="L41" s="83">
        <v>41</v>
      </c>
      <c r="M41" s="83"/>
      <c r="N41" s="63"/>
      <c r="O41" s="86" t="s">
        <v>310</v>
      </c>
      <c r="P41" s="88">
        <v>43942.988541666666</v>
      </c>
      <c r="Q41" s="86" t="s">
        <v>324</v>
      </c>
      <c r="R41" s="86"/>
      <c r="S41" s="86"/>
      <c r="T41" s="86" t="s">
        <v>384</v>
      </c>
      <c r="U41" s="86"/>
      <c r="V41" s="90" t="s">
        <v>437</v>
      </c>
      <c r="W41" s="88">
        <v>43942.988541666666</v>
      </c>
      <c r="X41" s="92">
        <v>43942</v>
      </c>
      <c r="Y41" s="94" t="s">
        <v>501</v>
      </c>
      <c r="Z41" s="90" t="s">
        <v>583</v>
      </c>
      <c r="AA41" s="86"/>
      <c r="AB41" s="86"/>
      <c r="AC41" s="94" t="s">
        <v>671</v>
      </c>
      <c r="AD41" s="86"/>
      <c r="AE41" s="86" t="b">
        <v>0</v>
      </c>
      <c r="AF41" s="86">
        <v>0</v>
      </c>
      <c r="AG41" s="94" t="s">
        <v>725</v>
      </c>
      <c r="AH41" s="86" t="b">
        <v>0</v>
      </c>
      <c r="AI41" s="86" t="s">
        <v>727</v>
      </c>
      <c r="AJ41" s="86"/>
      <c r="AK41" s="94" t="s">
        <v>725</v>
      </c>
      <c r="AL41" s="86" t="b">
        <v>0</v>
      </c>
      <c r="AM41" s="86">
        <v>35</v>
      </c>
      <c r="AN41" s="94" t="s">
        <v>692</v>
      </c>
      <c r="AO41" s="86" t="s">
        <v>732</v>
      </c>
      <c r="AP41" s="86" t="b">
        <v>0</v>
      </c>
      <c r="AQ41" s="94" t="s">
        <v>692</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1</v>
      </c>
      <c r="BI41" s="52">
        <v>2.5</v>
      </c>
      <c r="BJ41" s="51">
        <v>0</v>
      </c>
      <c r="BK41" s="52">
        <v>0</v>
      </c>
      <c r="BL41" s="51">
        <v>39</v>
      </c>
      <c r="BM41" s="52">
        <v>97.5</v>
      </c>
      <c r="BN41" s="51">
        <v>40</v>
      </c>
    </row>
    <row r="42" spans="1:66" ht="28.8">
      <c r="A42" s="84" t="s">
        <v>267</v>
      </c>
      <c r="B42" s="84" t="s">
        <v>287</v>
      </c>
      <c r="C42" s="53" t="s">
        <v>1825</v>
      </c>
      <c r="D42" s="54">
        <v>3</v>
      </c>
      <c r="E42" s="65" t="s">
        <v>132</v>
      </c>
      <c r="F42" s="55">
        <v>32</v>
      </c>
      <c r="G42" s="53"/>
      <c r="H42" s="57"/>
      <c r="I42" s="56"/>
      <c r="J42" s="56"/>
      <c r="K42" s="36" t="s">
        <v>65</v>
      </c>
      <c r="L42" s="83">
        <v>42</v>
      </c>
      <c r="M42" s="83"/>
      <c r="N42" s="63"/>
      <c r="O42" s="86" t="s">
        <v>310</v>
      </c>
      <c r="P42" s="88">
        <v>43942.99076388889</v>
      </c>
      <c r="Q42" s="86" t="s">
        <v>324</v>
      </c>
      <c r="R42" s="86"/>
      <c r="S42" s="86"/>
      <c r="T42" s="86" t="s">
        <v>384</v>
      </c>
      <c r="U42" s="86"/>
      <c r="V42" s="90" t="s">
        <v>438</v>
      </c>
      <c r="W42" s="88">
        <v>43942.99076388889</v>
      </c>
      <c r="X42" s="92">
        <v>43942</v>
      </c>
      <c r="Y42" s="94" t="s">
        <v>502</v>
      </c>
      <c r="Z42" s="90" t="s">
        <v>584</v>
      </c>
      <c r="AA42" s="86"/>
      <c r="AB42" s="86"/>
      <c r="AC42" s="94" t="s">
        <v>672</v>
      </c>
      <c r="AD42" s="86"/>
      <c r="AE42" s="86" t="b">
        <v>0</v>
      </c>
      <c r="AF42" s="86">
        <v>0</v>
      </c>
      <c r="AG42" s="94" t="s">
        <v>725</v>
      </c>
      <c r="AH42" s="86" t="b">
        <v>0</v>
      </c>
      <c r="AI42" s="86" t="s">
        <v>727</v>
      </c>
      <c r="AJ42" s="86"/>
      <c r="AK42" s="94" t="s">
        <v>725</v>
      </c>
      <c r="AL42" s="86" t="b">
        <v>0</v>
      </c>
      <c r="AM42" s="86">
        <v>35</v>
      </c>
      <c r="AN42" s="94" t="s">
        <v>692</v>
      </c>
      <c r="AO42" s="86" t="s">
        <v>730</v>
      </c>
      <c r="AP42" s="86" t="b">
        <v>0</v>
      </c>
      <c r="AQ42" s="94" t="s">
        <v>692</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0</v>
      </c>
      <c r="BG42" s="52">
        <v>0</v>
      </c>
      <c r="BH42" s="51">
        <v>1</v>
      </c>
      <c r="BI42" s="52">
        <v>2.5</v>
      </c>
      <c r="BJ42" s="51">
        <v>0</v>
      </c>
      <c r="BK42" s="52">
        <v>0</v>
      </c>
      <c r="BL42" s="51">
        <v>39</v>
      </c>
      <c r="BM42" s="52">
        <v>97.5</v>
      </c>
      <c r="BN42" s="51">
        <v>40</v>
      </c>
    </row>
    <row r="43" spans="1:66" ht="28.8">
      <c r="A43" s="84" t="s">
        <v>268</v>
      </c>
      <c r="B43" s="84" t="s">
        <v>287</v>
      </c>
      <c r="C43" s="53" t="s">
        <v>1825</v>
      </c>
      <c r="D43" s="54">
        <v>3</v>
      </c>
      <c r="E43" s="65" t="s">
        <v>132</v>
      </c>
      <c r="F43" s="55">
        <v>32</v>
      </c>
      <c r="G43" s="53"/>
      <c r="H43" s="57"/>
      <c r="I43" s="56"/>
      <c r="J43" s="56"/>
      <c r="K43" s="36" t="s">
        <v>65</v>
      </c>
      <c r="L43" s="83">
        <v>43</v>
      </c>
      <c r="M43" s="83"/>
      <c r="N43" s="63"/>
      <c r="O43" s="86" t="s">
        <v>310</v>
      </c>
      <c r="P43" s="88">
        <v>43943.00336805556</v>
      </c>
      <c r="Q43" s="86" t="s">
        <v>324</v>
      </c>
      <c r="R43" s="86"/>
      <c r="S43" s="86"/>
      <c r="T43" s="86" t="s">
        <v>384</v>
      </c>
      <c r="U43" s="86"/>
      <c r="V43" s="90" t="s">
        <v>439</v>
      </c>
      <c r="W43" s="88">
        <v>43943.00336805556</v>
      </c>
      <c r="X43" s="92">
        <v>43943</v>
      </c>
      <c r="Y43" s="94" t="s">
        <v>503</v>
      </c>
      <c r="Z43" s="90" t="s">
        <v>585</v>
      </c>
      <c r="AA43" s="86"/>
      <c r="AB43" s="86"/>
      <c r="AC43" s="94" t="s">
        <v>673</v>
      </c>
      <c r="AD43" s="86"/>
      <c r="AE43" s="86" t="b">
        <v>0</v>
      </c>
      <c r="AF43" s="86">
        <v>0</v>
      </c>
      <c r="AG43" s="94" t="s">
        <v>725</v>
      </c>
      <c r="AH43" s="86" t="b">
        <v>0</v>
      </c>
      <c r="AI43" s="86" t="s">
        <v>727</v>
      </c>
      <c r="AJ43" s="86"/>
      <c r="AK43" s="94" t="s">
        <v>725</v>
      </c>
      <c r="AL43" s="86" t="b">
        <v>0</v>
      </c>
      <c r="AM43" s="86">
        <v>35</v>
      </c>
      <c r="AN43" s="94" t="s">
        <v>692</v>
      </c>
      <c r="AO43" s="86" t="s">
        <v>728</v>
      </c>
      <c r="AP43" s="86" t="b">
        <v>0</v>
      </c>
      <c r="AQ43" s="94" t="s">
        <v>692</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1</v>
      </c>
      <c r="BI43" s="52">
        <v>2.5</v>
      </c>
      <c r="BJ43" s="51">
        <v>0</v>
      </c>
      <c r="BK43" s="52">
        <v>0</v>
      </c>
      <c r="BL43" s="51">
        <v>39</v>
      </c>
      <c r="BM43" s="52">
        <v>97.5</v>
      </c>
      <c r="BN43" s="51">
        <v>40</v>
      </c>
    </row>
    <row r="44" spans="1:66" ht="28.8">
      <c r="A44" s="84" t="s">
        <v>269</v>
      </c>
      <c r="B44" s="84" t="s">
        <v>287</v>
      </c>
      <c r="C44" s="53" t="s">
        <v>1825</v>
      </c>
      <c r="D44" s="54">
        <v>3</v>
      </c>
      <c r="E44" s="65" t="s">
        <v>132</v>
      </c>
      <c r="F44" s="55">
        <v>32</v>
      </c>
      <c r="G44" s="53"/>
      <c r="H44" s="57"/>
      <c r="I44" s="56"/>
      <c r="J44" s="56"/>
      <c r="K44" s="36" t="s">
        <v>65</v>
      </c>
      <c r="L44" s="83">
        <v>44</v>
      </c>
      <c r="M44" s="83"/>
      <c r="N44" s="63"/>
      <c r="O44" s="86" t="s">
        <v>310</v>
      </c>
      <c r="P44" s="88">
        <v>43943.01795138889</v>
      </c>
      <c r="Q44" s="86" t="s">
        <v>324</v>
      </c>
      <c r="R44" s="86"/>
      <c r="S44" s="86"/>
      <c r="T44" s="86" t="s">
        <v>384</v>
      </c>
      <c r="U44" s="86"/>
      <c r="V44" s="90" t="s">
        <v>440</v>
      </c>
      <c r="W44" s="88">
        <v>43943.01795138889</v>
      </c>
      <c r="X44" s="92">
        <v>43943</v>
      </c>
      <c r="Y44" s="94" t="s">
        <v>504</v>
      </c>
      <c r="Z44" s="90" t="s">
        <v>586</v>
      </c>
      <c r="AA44" s="86"/>
      <c r="AB44" s="86"/>
      <c r="AC44" s="94" t="s">
        <v>674</v>
      </c>
      <c r="AD44" s="86"/>
      <c r="AE44" s="86" t="b">
        <v>0</v>
      </c>
      <c r="AF44" s="86">
        <v>0</v>
      </c>
      <c r="AG44" s="94" t="s">
        <v>725</v>
      </c>
      <c r="AH44" s="86" t="b">
        <v>0</v>
      </c>
      <c r="AI44" s="86" t="s">
        <v>727</v>
      </c>
      <c r="AJ44" s="86"/>
      <c r="AK44" s="94" t="s">
        <v>725</v>
      </c>
      <c r="AL44" s="86" t="b">
        <v>0</v>
      </c>
      <c r="AM44" s="86">
        <v>35</v>
      </c>
      <c r="AN44" s="94" t="s">
        <v>692</v>
      </c>
      <c r="AO44" s="86" t="s">
        <v>728</v>
      </c>
      <c r="AP44" s="86" t="b">
        <v>0</v>
      </c>
      <c r="AQ44" s="94" t="s">
        <v>692</v>
      </c>
      <c r="AR44" s="86" t="s">
        <v>196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1</v>
      </c>
      <c r="BI44" s="52">
        <v>2.5</v>
      </c>
      <c r="BJ44" s="51">
        <v>0</v>
      </c>
      <c r="BK44" s="52">
        <v>0</v>
      </c>
      <c r="BL44" s="51">
        <v>39</v>
      </c>
      <c r="BM44" s="52">
        <v>97.5</v>
      </c>
      <c r="BN44" s="51">
        <v>40</v>
      </c>
    </row>
    <row r="45" spans="1:66" ht="28.8">
      <c r="A45" s="84" t="s">
        <v>270</v>
      </c>
      <c r="B45" s="84" t="s">
        <v>287</v>
      </c>
      <c r="C45" s="53" t="s">
        <v>1825</v>
      </c>
      <c r="D45" s="54">
        <v>3</v>
      </c>
      <c r="E45" s="65" t="s">
        <v>132</v>
      </c>
      <c r="F45" s="55">
        <v>32</v>
      </c>
      <c r="G45" s="53"/>
      <c r="H45" s="57"/>
      <c r="I45" s="56"/>
      <c r="J45" s="56"/>
      <c r="K45" s="36" t="s">
        <v>65</v>
      </c>
      <c r="L45" s="83">
        <v>45</v>
      </c>
      <c r="M45" s="83"/>
      <c r="N45" s="63"/>
      <c r="O45" s="86" t="s">
        <v>310</v>
      </c>
      <c r="P45" s="88">
        <v>43943.09417824074</v>
      </c>
      <c r="Q45" s="86" t="s">
        <v>324</v>
      </c>
      <c r="R45" s="86"/>
      <c r="S45" s="86"/>
      <c r="T45" s="86" t="s">
        <v>384</v>
      </c>
      <c r="U45" s="86"/>
      <c r="V45" s="90" t="s">
        <v>441</v>
      </c>
      <c r="W45" s="88">
        <v>43943.09417824074</v>
      </c>
      <c r="X45" s="92">
        <v>43943</v>
      </c>
      <c r="Y45" s="94" t="s">
        <v>505</v>
      </c>
      <c r="Z45" s="90" t="s">
        <v>587</v>
      </c>
      <c r="AA45" s="86"/>
      <c r="AB45" s="86"/>
      <c r="AC45" s="94" t="s">
        <v>675</v>
      </c>
      <c r="AD45" s="86"/>
      <c r="AE45" s="86" t="b">
        <v>0</v>
      </c>
      <c r="AF45" s="86">
        <v>0</v>
      </c>
      <c r="AG45" s="94" t="s">
        <v>725</v>
      </c>
      <c r="AH45" s="86" t="b">
        <v>0</v>
      </c>
      <c r="AI45" s="86" t="s">
        <v>727</v>
      </c>
      <c r="AJ45" s="86"/>
      <c r="AK45" s="94" t="s">
        <v>725</v>
      </c>
      <c r="AL45" s="86" t="b">
        <v>0</v>
      </c>
      <c r="AM45" s="86">
        <v>35</v>
      </c>
      <c r="AN45" s="94" t="s">
        <v>692</v>
      </c>
      <c r="AO45" s="86" t="s">
        <v>732</v>
      </c>
      <c r="AP45" s="86" t="b">
        <v>0</v>
      </c>
      <c r="AQ45" s="94" t="s">
        <v>692</v>
      </c>
      <c r="AR45" s="86" t="s">
        <v>196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1</v>
      </c>
      <c r="BI45" s="52">
        <v>2.5</v>
      </c>
      <c r="BJ45" s="51">
        <v>0</v>
      </c>
      <c r="BK45" s="52">
        <v>0</v>
      </c>
      <c r="BL45" s="51">
        <v>39</v>
      </c>
      <c r="BM45" s="52">
        <v>97.5</v>
      </c>
      <c r="BN45" s="51">
        <v>40</v>
      </c>
    </row>
    <row r="46" spans="1:66" ht="28.8">
      <c r="A46" s="84" t="s">
        <v>271</v>
      </c>
      <c r="B46" s="84" t="s">
        <v>287</v>
      </c>
      <c r="C46" s="53" t="s">
        <v>1825</v>
      </c>
      <c r="D46" s="54">
        <v>3</v>
      </c>
      <c r="E46" s="65" t="s">
        <v>132</v>
      </c>
      <c r="F46" s="55">
        <v>32</v>
      </c>
      <c r="G46" s="53"/>
      <c r="H46" s="57"/>
      <c r="I46" s="56"/>
      <c r="J46" s="56"/>
      <c r="K46" s="36" t="s">
        <v>65</v>
      </c>
      <c r="L46" s="83">
        <v>46</v>
      </c>
      <c r="M46" s="83"/>
      <c r="N46" s="63"/>
      <c r="O46" s="86" t="s">
        <v>310</v>
      </c>
      <c r="P46" s="88">
        <v>43943.12231481481</v>
      </c>
      <c r="Q46" s="86" t="s">
        <v>324</v>
      </c>
      <c r="R46" s="86"/>
      <c r="S46" s="86"/>
      <c r="T46" s="86" t="s">
        <v>384</v>
      </c>
      <c r="U46" s="86"/>
      <c r="V46" s="90" t="s">
        <v>442</v>
      </c>
      <c r="W46" s="88">
        <v>43943.12231481481</v>
      </c>
      <c r="X46" s="92">
        <v>43943</v>
      </c>
      <c r="Y46" s="94" t="s">
        <v>506</v>
      </c>
      <c r="Z46" s="90" t="s">
        <v>588</v>
      </c>
      <c r="AA46" s="86"/>
      <c r="AB46" s="86"/>
      <c r="AC46" s="94" t="s">
        <v>676</v>
      </c>
      <c r="AD46" s="86"/>
      <c r="AE46" s="86" t="b">
        <v>0</v>
      </c>
      <c r="AF46" s="86">
        <v>0</v>
      </c>
      <c r="AG46" s="94" t="s">
        <v>725</v>
      </c>
      <c r="AH46" s="86" t="b">
        <v>0</v>
      </c>
      <c r="AI46" s="86" t="s">
        <v>727</v>
      </c>
      <c r="AJ46" s="86"/>
      <c r="AK46" s="94" t="s">
        <v>725</v>
      </c>
      <c r="AL46" s="86" t="b">
        <v>0</v>
      </c>
      <c r="AM46" s="86">
        <v>35</v>
      </c>
      <c r="AN46" s="94" t="s">
        <v>692</v>
      </c>
      <c r="AO46" s="86" t="s">
        <v>732</v>
      </c>
      <c r="AP46" s="86" t="b">
        <v>0</v>
      </c>
      <c r="AQ46" s="94" t="s">
        <v>692</v>
      </c>
      <c r="AR46" s="86" t="s">
        <v>196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1</v>
      </c>
      <c r="BI46" s="52">
        <v>2.5</v>
      </c>
      <c r="BJ46" s="51">
        <v>0</v>
      </c>
      <c r="BK46" s="52">
        <v>0</v>
      </c>
      <c r="BL46" s="51">
        <v>39</v>
      </c>
      <c r="BM46" s="52">
        <v>97.5</v>
      </c>
      <c r="BN46" s="51">
        <v>40</v>
      </c>
    </row>
    <row r="47" spans="1:66" ht="28.8">
      <c r="A47" s="84" t="s">
        <v>272</v>
      </c>
      <c r="B47" s="84" t="s">
        <v>287</v>
      </c>
      <c r="C47" s="53" t="s">
        <v>1825</v>
      </c>
      <c r="D47" s="54">
        <v>3</v>
      </c>
      <c r="E47" s="65" t="s">
        <v>132</v>
      </c>
      <c r="F47" s="55">
        <v>32</v>
      </c>
      <c r="G47" s="53"/>
      <c r="H47" s="57"/>
      <c r="I47" s="56"/>
      <c r="J47" s="56"/>
      <c r="K47" s="36" t="s">
        <v>65</v>
      </c>
      <c r="L47" s="83">
        <v>47</v>
      </c>
      <c r="M47" s="83"/>
      <c r="N47" s="63"/>
      <c r="O47" s="86" t="s">
        <v>310</v>
      </c>
      <c r="P47" s="88">
        <v>43943.194699074076</v>
      </c>
      <c r="Q47" s="86" t="s">
        <v>324</v>
      </c>
      <c r="R47" s="86"/>
      <c r="S47" s="86"/>
      <c r="T47" s="86" t="s">
        <v>384</v>
      </c>
      <c r="U47" s="86"/>
      <c r="V47" s="90" t="s">
        <v>443</v>
      </c>
      <c r="W47" s="88">
        <v>43943.194699074076</v>
      </c>
      <c r="X47" s="92">
        <v>43943</v>
      </c>
      <c r="Y47" s="94" t="s">
        <v>507</v>
      </c>
      <c r="Z47" s="90" t="s">
        <v>589</v>
      </c>
      <c r="AA47" s="86"/>
      <c r="AB47" s="86"/>
      <c r="AC47" s="94" t="s">
        <v>677</v>
      </c>
      <c r="AD47" s="86"/>
      <c r="AE47" s="86" t="b">
        <v>0</v>
      </c>
      <c r="AF47" s="86">
        <v>0</v>
      </c>
      <c r="AG47" s="94" t="s">
        <v>725</v>
      </c>
      <c r="AH47" s="86" t="b">
        <v>0</v>
      </c>
      <c r="AI47" s="86" t="s">
        <v>727</v>
      </c>
      <c r="AJ47" s="86"/>
      <c r="AK47" s="94" t="s">
        <v>725</v>
      </c>
      <c r="AL47" s="86" t="b">
        <v>0</v>
      </c>
      <c r="AM47" s="86">
        <v>35</v>
      </c>
      <c r="AN47" s="94" t="s">
        <v>692</v>
      </c>
      <c r="AO47" s="86" t="s">
        <v>735</v>
      </c>
      <c r="AP47" s="86" t="b">
        <v>0</v>
      </c>
      <c r="AQ47" s="94" t="s">
        <v>692</v>
      </c>
      <c r="AR47" s="86" t="s">
        <v>196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1</v>
      </c>
      <c r="BI47" s="52">
        <v>2.5</v>
      </c>
      <c r="BJ47" s="51">
        <v>0</v>
      </c>
      <c r="BK47" s="52">
        <v>0</v>
      </c>
      <c r="BL47" s="51">
        <v>39</v>
      </c>
      <c r="BM47" s="52">
        <v>97.5</v>
      </c>
      <c r="BN47" s="51">
        <v>40</v>
      </c>
    </row>
    <row r="48" spans="1:66" ht="28.8">
      <c r="A48" s="84" t="s">
        <v>273</v>
      </c>
      <c r="B48" s="84" t="s">
        <v>287</v>
      </c>
      <c r="C48" s="53" t="s">
        <v>1825</v>
      </c>
      <c r="D48" s="54">
        <v>3</v>
      </c>
      <c r="E48" s="65" t="s">
        <v>132</v>
      </c>
      <c r="F48" s="55">
        <v>32</v>
      </c>
      <c r="G48" s="53"/>
      <c r="H48" s="57"/>
      <c r="I48" s="56"/>
      <c r="J48" s="56"/>
      <c r="K48" s="36" t="s">
        <v>65</v>
      </c>
      <c r="L48" s="83">
        <v>48</v>
      </c>
      <c r="M48" s="83"/>
      <c r="N48" s="63"/>
      <c r="O48" s="86" t="s">
        <v>310</v>
      </c>
      <c r="P48" s="88">
        <v>43943.21381944444</v>
      </c>
      <c r="Q48" s="86" t="s">
        <v>324</v>
      </c>
      <c r="R48" s="86"/>
      <c r="S48" s="86"/>
      <c r="T48" s="86" t="s">
        <v>384</v>
      </c>
      <c r="U48" s="86"/>
      <c r="V48" s="90" t="s">
        <v>444</v>
      </c>
      <c r="W48" s="88">
        <v>43943.21381944444</v>
      </c>
      <c r="X48" s="92">
        <v>43943</v>
      </c>
      <c r="Y48" s="94" t="s">
        <v>508</v>
      </c>
      <c r="Z48" s="90" t="s">
        <v>590</v>
      </c>
      <c r="AA48" s="86"/>
      <c r="AB48" s="86"/>
      <c r="AC48" s="94" t="s">
        <v>678</v>
      </c>
      <c r="AD48" s="86"/>
      <c r="AE48" s="86" t="b">
        <v>0</v>
      </c>
      <c r="AF48" s="86">
        <v>0</v>
      </c>
      <c r="AG48" s="94" t="s">
        <v>725</v>
      </c>
      <c r="AH48" s="86" t="b">
        <v>0</v>
      </c>
      <c r="AI48" s="86" t="s">
        <v>727</v>
      </c>
      <c r="AJ48" s="86"/>
      <c r="AK48" s="94" t="s">
        <v>725</v>
      </c>
      <c r="AL48" s="86" t="b">
        <v>0</v>
      </c>
      <c r="AM48" s="86">
        <v>35</v>
      </c>
      <c r="AN48" s="94" t="s">
        <v>692</v>
      </c>
      <c r="AO48" s="86" t="s">
        <v>735</v>
      </c>
      <c r="AP48" s="86" t="b">
        <v>0</v>
      </c>
      <c r="AQ48" s="94" t="s">
        <v>692</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1</v>
      </c>
      <c r="BI48" s="52">
        <v>2.5</v>
      </c>
      <c r="BJ48" s="51">
        <v>0</v>
      </c>
      <c r="BK48" s="52">
        <v>0</v>
      </c>
      <c r="BL48" s="51">
        <v>39</v>
      </c>
      <c r="BM48" s="52">
        <v>97.5</v>
      </c>
      <c r="BN48" s="51">
        <v>40</v>
      </c>
    </row>
    <row r="49" spans="1:66" ht="28.8">
      <c r="A49" s="84" t="s">
        <v>274</v>
      </c>
      <c r="B49" s="84" t="s">
        <v>287</v>
      </c>
      <c r="C49" s="53" t="s">
        <v>1825</v>
      </c>
      <c r="D49" s="54">
        <v>3</v>
      </c>
      <c r="E49" s="65" t="s">
        <v>132</v>
      </c>
      <c r="F49" s="55">
        <v>32</v>
      </c>
      <c r="G49" s="53"/>
      <c r="H49" s="57"/>
      <c r="I49" s="56"/>
      <c r="J49" s="56"/>
      <c r="K49" s="36" t="s">
        <v>65</v>
      </c>
      <c r="L49" s="83">
        <v>49</v>
      </c>
      <c r="M49" s="83"/>
      <c r="N49" s="63"/>
      <c r="O49" s="86" t="s">
        <v>310</v>
      </c>
      <c r="P49" s="88">
        <v>43943.29240740741</v>
      </c>
      <c r="Q49" s="86" t="s">
        <v>324</v>
      </c>
      <c r="R49" s="86"/>
      <c r="S49" s="86"/>
      <c r="T49" s="86" t="s">
        <v>384</v>
      </c>
      <c r="U49" s="86"/>
      <c r="V49" s="90" t="s">
        <v>445</v>
      </c>
      <c r="W49" s="88">
        <v>43943.29240740741</v>
      </c>
      <c r="X49" s="92">
        <v>43943</v>
      </c>
      <c r="Y49" s="94" t="s">
        <v>509</v>
      </c>
      <c r="Z49" s="90" t="s">
        <v>591</v>
      </c>
      <c r="AA49" s="86"/>
      <c r="AB49" s="86"/>
      <c r="AC49" s="94" t="s">
        <v>679</v>
      </c>
      <c r="AD49" s="86"/>
      <c r="AE49" s="86" t="b">
        <v>0</v>
      </c>
      <c r="AF49" s="86">
        <v>0</v>
      </c>
      <c r="AG49" s="94" t="s">
        <v>725</v>
      </c>
      <c r="AH49" s="86" t="b">
        <v>0</v>
      </c>
      <c r="AI49" s="86" t="s">
        <v>727</v>
      </c>
      <c r="AJ49" s="86"/>
      <c r="AK49" s="94" t="s">
        <v>725</v>
      </c>
      <c r="AL49" s="86" t="b">
        <v>0</v>
      </c>
      <c r="AM49" s="86">
        <v>35</v>
      </c>
      <c r="AN49" s="94" t="s">
        <v>692</v>
      </c>
      <c r="AO49" s="86" t="s">
        <v>728</v>
      </c>
      <c r="AP49" s="86" t="b">
        <v>0</v>
      </c>
      <c r="AQ49" s="94" t="s">
        <v>692</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1</v>
      </c>
      <c r="BI49" s="52">
        <v>2.5</v>
      </c>
      <c r="BJ49" s="51">
        <v>0</v>
      </c>
      <c r="BK49" s="52">
        <v>0</v>
      </c>
      <c r="BL49" s="51">
        <v>39</v>
      </c>
      <c r="BM49" s="52">
        <v>97.5</v>
      </c>
      <c r="BN49" s="51">
        <v>40</v>
      </c>
    </row>
    <row r="50" spans="1:66" ht="28.8">
      <c r="A50" s="84" t="s">
        <v>275</v>
      </c>
      <c r="B50" s="84" t="s">
        <v>287</v>
      </c>
      <c r="C50" s="53" t="s">
        <v>1825</v>
      </c>
      <c r="D50" s="54">
        <v>3</v>
      </c>
      <c r="E50" s="65" t="s">
        <v>132</v>
      </c>
      <c r="F50" s="55">
        <v>32</v>
      </c>
      <c r="G50" s="53"/>
      <c r="H50" s="57"/>
      <c r="I50" s="56"/>
      <c r="J50" s="56"/>
      <c r="K50" s="36" t="s">
        <v>65</v>
      </c>
      <c r="L50" s="83">
        <v>50</v>
      </c>
      <c r="M50" s="83"/>
      <c r="N50" s="63"/>
      <c r="O50" s="86" t="s">
        <v>310</v>
      </c>
      <c r="P50" s="88">
        <v>43943.37842592593</v>
      </c>
      <c r="Q50" s="86" t="s">
        <v>324</v>
      </c>
      <c r="R50" s="86"/>
      <c r="S50" s="86"/>
      <c r="T50" s="86" t="s">
        <v>384</v>
      </c>
      <c r="U50" s="86"/>
      <c r="V50" s="90" t="s">
        <v>446</v>
      </c>
      <c r="W50" s="88">
        <v>43943.37842592593</v>
      </c>
      <c r="X50" s="92">
        <v>43943</v>
      </c>
      <c r="Y50" s="94" t="s">
        <v>510</v>
      </c>
      <c r="Z50" s="90" t="s">
        <v>592</v>
      </c>
      <c r="AA50" s="86"/>
      <c r="AB50" s="86"/>
      <c r="AC50" s="94" t="s">
        <v>680</v>
      </c>
      <c r="AD50" s="86"/>
      <c r="AE50" s="86" t="b">
        <v>0</v>
      </c>
      <c r="AF50" s="86">
        <v>0</v>
      </c>
      <c r="AG50" s="94" t="s">
        <v>725</v>
      </c>
      <c r="AH50" s="86" t="b">
        <v>0</v>
      </c>
      <c r="AI50" s="86" t="s">
        <v>727</v>
      </c>
      <c r="AJ50" s="86"/>
      <c r="AK50" s="94" t="s">
        <v>725</v>
      </c>
      <c r="AL50" s="86" t="b">
        <v>0</v>
      </c>
      <c r="AM50" s="86">
        <v>35</v>
      </c>
      <c r="AN50" s="94" t="s">
        <v>692</v>
      </c>
      <c r="AO50" s="86" t="s">
        <v>732</v>
      </c>
      <c r="AP50" s="86" t="b">
        <v>0</v>
      </c>
      <c r="AQ50" s="94" t="s">
        <v>692</v>
      </c>
      <c r="AR50" s="86" t="s">
        <v>196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1</v>
      </c>
      <c r="BI50" s="52">
        <v>2.5</v>
      </c>
      <c r="BJ50" s="51">
        <v>0</v>
      </c>
      <c r="BK50" s="52">
        <v>0</v>
      </c>
      <c r="BL50" s="51">
        <v>39</v>
      </c>
      <c r="BM50" s="52">
        <v>97.5</v>
      </c>
      <c r="BN50" s="51">
        <v>40</v>
      </c>
    </row>
    <row r="51" spans="1:66" ht="28.8">
      <c r="A51" s="84" t="s">
        <v>276</v>
      </c>
      <c r="B51" s="84" t="s">
        <v>287</v>
      </c>
      <c r="C51" s="53" t="s">
        <v>1825</v>
      </c>
      <c r="D51" s="54">
        <v>3</v>
      </c>
      <c r="E51" s="65" t="s">
        <v>132</v>
      </c>
      <c r="F51" s="55">
        <v>32</v>
      </c>
      <c r="G51" s="53"/>
      <c r="H51" s="57"/>
      <c r="I51" s="56"/>
      <c r="J51" s="56"/>
      <c r="K51" s="36" t="s">
        <v>65</v>
      </c>
      <c r="L51" s="83">
        <v>51</v>
      </c>
      <c r="M51" s="83"/>
      <c r="N51" s="63"/>
      <c r="O51" s="86" t="s">
        <v>310</v>
      </c>
      <c r="P51" s="88">
        <v>43943.41523148148</v>
      </c>
      <c r="Q51" s="86" t="s">
        <v>324</v>
      </c>
      <c r="R51" s="86"/>
      <c r="S51" s="86"/>
      <c r="T51" s="86" t="s">
        <v>384</v>
      </c>
      <c r="U51" s="86"/>
      <c r="V51" s="90" t="s">
        <v>447</v>
      </c>
      <c r="W51" s="88">
        <v>43943.41523148148</v>
      </c>
      <c r="X51" s="92">
        <v>43943</v>
      </c>
      <c r="Y51" s="94" t="s">
        <v>511</v>
      </c>
      <c r="Z51" s="90" t="s">
        <v>593</v>
      </c>
      <c r="AA51" s="86"/>
      <c r="AB51" s="86"/>
      <c r="AC51" s="94" t="s">
        <v>681</v>
      </c>
      <c r="AD51" s="86"/>
      <c r="AE51" s="86" t="b">
        <v>0</v>
      </c>
      <c r="AF51" s="86">
        <v>0</v>
      </c>
      <c r="AG51" s="94" t="s">
        <v>725</v>
      </c>
      <c r="AH51" s="86" t="b">
        <v>0</v>
      </c>
      <c r="AI51" s="86" t="s">
        <v>727</v>
      </c>
      <c r="AJ51" s="86"/>
      <c r="AK51" s="94" t="s">
        <v>725</v>
      </c>
      <c r="AL51" s="86" t="b">
        <v>0</v>
      </c>
      <c r="AM51" s="86">
        <v>35</v>
      </c>
      <c r="AN51" s="94" t="s">
        <v>692</v>
      </c>
      <c r="AO51" s="86" t="s">
        <v>732</v>
      </c>
      <c r="AP51" s="86" t="b">
        <v>0</v>
      </c>
      <c r="AQ51" s="94" t="s">
        <v>692</v>
      </c>
      <c r="AR51" s="86" t="s">
        <v>196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v>0</v>
      </c>
      <c r="BG51" s="52">
        <v>0</v>
      </c>
      <c r="BH51" s="51">
        <v>1</v>
      </c>
      <c r="BI51" s="52">
        <v>2.5</v>
      </c>
      <c r="BJ51" s="51">
        <v>0</v>
      </c>
      <c r="BK51" s="52">
        <v>0</v>
      </c>
      <c r="BL51" s="51">
        <v>39</v>
      </c>
      <c r="BM51" s="52">
        <v>97.5</v>
      </c>
      <c r="BN51" s="51">
        <v>40</v>
      </c>
    </row>
    <row r="52" spans="1:66" ht="28.8">
      <c r="A52" s="84" t="s">
        <v>277</v>
      </c>
      <c r="B52" s="84" t="s">
        <v>287</v>
      </c>
      <c r="C52" s="53" t="s">
        <v>1825</v>
      </c>
      <c r="D52" s="54">
        <v>3</v>
      </c>
      <c r="E52" s="65" t="s">
        <v>132</v>
      </c>
      <c r="F52" s="55">
        <v>32</v>
      </c>
      <c r="G52" s="53"/>
      <c r="H52" s="57"/>
      <c r="I52" s="56"/>
      <c r="J52" s="56"/>
      <c r="K52" s="36" t="s">
        <v>65</v>
      </c>
      <c r="L52" s="83">
        <v>52</v>
      </c>
      <c r="M52" s="83"/>
      <c r="N52" s="63"/>
      <c r="O52" s="86" t="s">
        <v>310</v>
      </c>
      <c r="P52" s="88">
        <v>43943.45118055555</v>
      </c>
      <c r="Q52" s="86" t="s">
        <v>324</v>
      </c>
      <c r="R52" s="86"/>
      <c r="S52" s="86"/>
      <c r="T52" s="86" t="s">
        <v>384</v>
      </c>
      <c r="U52" s="86"/>
      <c r="V52" s="90" t="s">
        <v>448</v>
      </c>
      <c r="W52" s="88">
        <v>43943.45118055555</v>
      </c>
      <c r="X52" s="92">
        <v>43943</v>
      </c>
      <c r="Y52" s="94" t="s">
        <v>512</v>
      </c>
      <c r="Z52" s="90" t="s">
        <v>594</v>
      </c>
      <c r="AA52" s="86"/>
      <c r="AB52" s="86"/>
      <c r="AC52" s="94" t="s">
        <v>682</v>
      </c>
      <c r="AD52" s="86"/>
      <c r="AE52" s="86" t="b">
        <v>0</v>
      </c>
      <c r="AF52" s="86">
        <v>0</v>
      </c>
      <c r="AG52" s="94" t="s">
        <v>725</v>
      </c>
      <c r="AH52" s="86" t="b">
        <v>0</v>
      </c>
      <c r="AI52" s="86" t="s">
        <v>727</v>
      </c>
      <c r="AJ52" s="86"/>
      <c r="AK52" s="94" t="s">
        <v>725</v>
      </c>
      <c r="AL52" s="86" t="b">
        <v>0</v>
      </c>
      <c r="AM52" s="86">
        <v>35</v>
      </c>
      <c r="AN52" s="94" t="s">
        <v>692</v>
      </c>
      <c r="AO52" s="86" t="s">
        <v>735</v>
      </c>
      <c r="AP52" s="86" t="b">
        <v>0</v>
      </c>
      <c r="AQ52" s="94" t="s">
        <v>692</v>
      </c>
      <c r="AR52" s="86" t="s">
        <v>196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1</v>
      </c>
      <c r="BI52" s="52">
        <v>2.5</v>
      </c>
      <c r="BJ52" s="51">
        <v>0</v>
      </c>
      <c r="BK52" s="52">
        <v>0</v>
      </c>
      <c r="BL52" s="51">
        <v>39</v>
      </c>
      <c r="BM52" s="52">
        <v>97.5</v>
      </c>
      <c r="BN52" s="51">
        <v>40</v>
      </c>
    </row>
    <row r="53" spans="1:66" ht="28.8">
      <c r="A53" s="84" t="s">
        <v>278</v>
      </c>
      <c r="B53" s="84" t="s">
        <v>287</v>
      </c>
      <c r="C53" s="53" t="s">
        <v>1825</v>
      </c>
      <c r="D53" s="54">
        <v>3</v>
      </c>
      <c r="E53" s="65" t="s">
        <v>132</v>
      </c>
      <c r="F53" s="55">
        <v>32</v>
      </c>
      <c r="G53" s="53"/>
      <c r="H53" s="57"/>
      <c r="I53" s="56"/>
      <c r="J53" s="56"/>
      <c r="K53" s="36" t="s">
        <v>65</v>
      </c>
      <c r="L53" s="83">
        <v>53</v>
      </c>
      <c r="M53" s="83"/>
      <c r="N53" s="63"/>
      <c r="O53" s="86" t="s">
        <v>310</v>
      </c>
      <c r="P53" s="88">
        <v>43943.4543287037</v>
      </c>
      <c r="Q53" s="86" t="s">
        <v>324</v>
      </c>
      <c r="R53" s="86"/>
      <c r="S53" s="86"/>
      <c r="T53" s="86" t="s">
        <v>384</v>
      </c>
      <c r="U53" s="86"/>
      <c r="V53" s="90" t="s">
        <v>449</v>
      </c>
      <c r="W53" s="88">
        <v>43943.4543287037</v>
      </c>
      <c r="X53" s="92">
        <v>43943</v>
      </c>
      <c r="Y53" s="94" t="s">
        <v>513</v>
      </c>
      <c r="Z53" s="90" t="s">
        <v>595</v>
      </c>
      <c r="AA53" s="86"/>
      <c r="AB53" s="86"/>
      <c r="AC53" s="94" t="s">
        <v>683</v>
      </c>
      <c r="AD53" s="86"/>
      <c r="AE53" s="86" t="b">
        <v>0</v>
      </c>
      <c r="AF53" s="86">
        <v>0</v>
      </c>
      <c r="AG53" s="94" t="s">
        <v>725</v>
      </c>
      <c r="AH53" s="86" t="b">
        <v>0</v>
      </c>
      <c r="AI53" s="86" t="s">
        <v>727</v>
      </c>
      <c r="AJ53" s="86"/>
      <c r="AK53" s="94" t="s">
        <v>725</v>
      </c>
      <c r="AL53" s="86" t="b">
        <v>0</v>
      </c>
      <c r="AM53" s="86">
        <v>35</v>
      </c>
      <c r="AN53" s="94" t="s">
        <v>692</v>
      </c>
      <c r="AO53" s="86" t="s">
        <v>728</v>
      </c>
      <c r="AP53" s="86" t="b">
        <v>0</v>
      </c>
      <c r="AQ53" s="94" t="s">
        <v>692</v>
      </c>
      <c r="AR53" s="86" t="s">
        <v>196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1</v>
      </c>
      <c r="BI53" s="52">
        <v>2.5</v>
      </c>
      <c r="BJ53" s="51">
        <v>0</v>
      </c>
      <c r="BK53" s="52">
        <v>0</v>
      </c>
      <c r="BL53" s="51">
        <v>39</v>
      </c>
      <c r="BM53" s="52">
        <v>97.5</v>
      </c>
      <c r="BN53" s="51">
        <v>40</v>
      </c>
    </row>
    <row r="54" spans="1:66" ht="28.8">
      <c r="A54" s="84" t="s">
        <v>279</v>
      </c>
      <c r="B54" s="84" t="s">
        <v>307</v>
      </c>
      <c r="C54" s="53" t="s">
        <v>1825</v>
      </c>
      <c r="D54" s="54">
        <v>3</v>
      </c>
      <c r="E54" s="65" t="s">
        <v>132</v>
      </c>
      <c r="F54" s="55">
        <v>32</v>
      </c>
      <c r="G54" s="53"/>
      <c r="H54" s="57"/>
      <c r="I54" s="56"/>
      <c r="J54" s="56"/>
      <c r="K54" s="36" t="s">
        <v>65</v>
      </c>
      <c r="L54" s="83">
        <v>54</v>
      </c>
      <c r="M54" s="83"/>
      <c r="N54" s="63"/>
      <c r="O54" s="86" t="s">
        <v>312</v>
      </c>
      <c r="P54" s="88">
        <v>43943.47324074074</v>
      </c>
      <c r="Q54" s="86" t="s">
        <v>328</v>
      </c>
      <c r="R54" s="86"/>
      <c r="S54" s="86"/>
      <c r="T54" s="86" t="s">
        <v>387</v>
      </c>
      <c r="U54" s="90" t="s">
        <v>401</v>
      </c>
      <c r="V54" s="90" t="s">
        <v>401</v>
      </c>
      <c r="W54" s="88">
        <v>43943.47324074074</v>
      </c>
      <c r="X54" s="92">
        <v>43943</v>
      </c>
      <c r="Y54" s="94" t="s">
        <v>514</v>
      </c>
      <c r="Z54" s="90" t="s">
        <v>596</v>
      </c>
      <c r="AA54" s="86"/>
      <c r="AB54" s="86"/>
      <c r="AC54" s="94" t="s">
        <v>684</v>
      </c>
      <c r="AD54" s="86"/>
      <c r="AE54" s="86" t="b">
        <v>0</v>
      </c>
      <c r="AF54" s="86">
        <v>2</v>
      </c>
      <c r="AG54" s="94" t="s">
        <v>725</v>
      </c>
      <c r="AH54" s="86" t="b">
        <v>0</v>
      </c>
      <c r="AI54" s="86" t="s">
        <v>727</v>
      </c>
      <c r="AJ54" s="86"/>
      <c r="AK54" s="94" t="s">
        <v>725</v>
      </c>
      <c r="AL54" s="86" t="b">
        <v>0</v>
      </c>
      <c r="AM54" s="86">
        <v>0</v>
      </c>
      <c r="AN54" s="94" t="s">
        <v>725</v>
      </c>
      <c r="AO54" s="86" t="s">
        <v>732</v>
      </c>
      <c r="AP54" s="86" t="b">
        <v>0</v>
      </c>
      <c r="AQ54" s="94" t="s">
        <v>684</v>
      </c>
      <c r="AR54" s="86" t="s">
        <v>196</v>
      </c>
      <c r="AS54" s="86">
        <v>0</v>
      </c>
      <c r="AT54" s="86">
        <v>0</v>
      </c>
      <c r="AU54" s="86"/>
      <c r="AV54" s="86"/>
      <c r="AW54" s="86"/>
      <c r="AX54" s="86"/>
      <c r="AY54" s="86"/>
      <c r="AZ54" s="86"/>
      <c r="BA54" s="86"/>
      <c r="BB54" s="86"/>
      <c r="BC54">
        <v>1</v>
      </c>
      <c r="BD54" s="85" t="str">
        <f>REPLACE(INDEX(GroupVertices[Group],MATCH(Edges[[#This Row],[Vertex 1]],GroupVertices[Vertex],0)),1,1,"")</f>
        <v>10</v>
      </c>
      <c r="BE54" s="85" t="str">
        <f>REPLACE(INDEX(GroupVertices[Group],MATCH(Edges[[#This Row],[Vertex 2]],GroupVertices[Vertex],0)),1,1,"")</f>
        <v>10</v>
      </c>
      <c r="BF54" s="51">
        <v>1</v>
      </c>
      <c r="BG54" s="52">
        <v>2.5641025641025643</v>
      </c>
      <c r="BH54" s="51">
        <v>0</v>
      </c>
      <c r="BI54" s="52">
        <v>0</v>
      </c>
      <c r="BJ54" s="51">
        <v>0</v>
      </c>
      <c r="BK54" s="52">
        <v>0</v>
      </c>
      <c r="BL54" s="51">
        <v>38</v>
      </c>
      <c r="BM54" s="52">
        <v>97.43589743589743</v>
      </c>
      <c r="BN54" s="51">
        <v>39</v>
      </c>
    </row>
    <row r="55" spans="1:66" ht="28.8">
      <c r="A55" s="84" t="s">
        <v>280</v>
      </c>
      <c r="B55" s="84" t="s">
        <v>280</v>
      </c>
      <c r="C55" s="53" t="s">
        <v>1825</v>
      </c>
      <c r="D55" s="54">
        <v>3</v>
      </c>
      <c r="E55" s="65" t="s">
        <v>132</v>
      </c>
      <c r="F55" s="55">
        <v>32</v>
      </c>
      <c r="G55" s="53"/>
      <c r="H55" s="57"/>
      <c r="I55" s="56"/>
      <c r="J55" s="56"/>
      <c r="K55" s="36" t="s">
        <v>65</v>
      </c>
      <c r="L55" s="83">
        <v>55</v>
      </c>
      <c r="M55" s="83"/>
      <c r="N55" s="63"/>
      <c r="O55" s="86" t="s">
        <v>196</v>
      </c>
      <c r="P55" s="88">
        <v>43943.50655092593</v>
      </c>
      <c r="Q55" s="86" t="s">
        <v>329</v>
      </c>
      <c r="R55" s="90" t="s">
        <v>350</v>
      </c>
      <c r="S55" s="86" t="s">
        <v>367</v>
      </c>
      <c r="T55" s="86" t="s">
        <v>388</v>
      </c>
      <c r="U55" s="86"/>
      <c r="V55" s="90" t="s">
        <v>450</v>
      </c>
      <c r="W55" s="88">
        <v>43943.50655092593</v>
      </c>
      <c r="X55" s="92">
        <v>43943</v>
      </c>
      <c r="Y55" s="94" t="s">
        <v>515</v>
      </c>
      <c r="Z55" s="90" t="s">
        <v>597</v>
      </c>
      <c r="AA55" s="86"/>
      <c r="AB55" s="86"/>
      <c r="AC55" s="94" t="s">
        <v>685</v>
      </c>
      <c r="AD55" s="86"/>
      <c r="AE55" s="86" t="b">
        <v>0</v>
      </c>
      <c r="AF55" s="86">
        <v>1</v>
      </c>
      <c r="AG55" s="94" t="s">
        <v>725</v>
      </c>
      <c r="AH55" s="86" t="b">
        <v>0</v>
      </c>
      <c r="AI55" s="86" t="s">
        <v>727</v>
      </c>
      <c r="AJ55" s="86"/>
      <c r="AK55" s="94" t="s">
        <v>725</v>
      </c>
      <c r="AL55" s="86" t="b">
        <v>0</v>
      </c>
      <c r="AM55" s="86">
        <v>0</v>
      </c>
      <c r="AN55" s="94" t="s">
        <v>725</v>
      </c>
      <c r="AO55" s="86" t="s">
        <v>736</v>
      </c>
      <c r="AP55" s="86" t="b">
        <v>0</v>
      </c>
      <c r="AQ55" s="94" t="s">
        <v>685</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v>3</v>
      </c>
      <c r="BG55" s="52">
        <v>23.076923076923077</v>
      </c>
      <c r="BH55" s="51">
        <v>0</v>
      </c>
      <c r="BI55" s="52">
        <v>0</v>
      </c>
      <c r="BJ55" s="51">
        <v>0</v>
      </c>
      <c r="BK55" s="52">
        <v>0</v>
      </c>
      <c r="BL55" s="51">
        <v>10</v>
      </c>
      <c r="BM55" s="52">
        <v>76.92307692307692</v>
      </c>
      <c r="BN55" s="51">
        <v>13</v>
      </c>
    </row>
    <row r="56" spans="1:66" ht="28.8">
      <c r="A56" s="84" t="s">
        <v>281</v>
      </c>
      <c r="B56" s="84" t="s">
        <v>308</v>
      </c>
      <c r="C56" s="53" t="s">
        <v>1825</v>
      </c>
      <c r="D56" s="54">
        <v>3</v>
      </c>
      <c r="E56" s="65" t="s">
        <v>132</v>
      </c>
      <c r="F56" s="55">
        <v>32</v>
      </c>
      <c r="G56" s="53"/>
      <c r="H56" s="57"/>
      <c r="I56" s="56"/>
      <c r="J56" s="56"/>
      <c r="K56" s="36" t="s">
        <v>65</v>
      </c>
      <c r="L56" s="83">
        <v>56</v>
      </c>
      <c r="M56" s="83"/>
      <c r="N56" s="63"/>
      <c r="O56" s="86" t="s">
        <v>312</v>
      </c>
      <c r="P56" s="88">
        <v>43943.67732638889</v>
      </c>
      <c r="Q56" s="86" t="s">
        <v>330</v>
      </c>
      <c r="R56" s="90" t="s">
        <v>351</v>
      </c>
      <c r="S56" s="86" t="s">
        <v>368</v>
      </c>
      <c r="T56" s="86" t="s">
        <v>389</v>
      </c>
      <c r="U56" s="90" t="s">
        <v>402</v>
      </c>
      <c r="V56" s="90" t="s">
        <v>402</v>
      </c>
      <c r="W56" s="88">
        <v>43943.67732638889</v>
      </c>
      <c r="X56" s="92">
        <v>43943</v>
      </c>
      <c r="Y56" s="94" t="s">
        <v>516</v>
      </c>
      <c r="Z56" s="90" t="s">
        <v>598</v>
      </c>
      <c r="AA56" s="86"/>
      <c r="AB56" s="86"/>
      <c r="AC56" s="94" t="s">
        <v>686</v>
      </c>
      <c r="AD56" s="86"/>
      <c r="AE56" s="86" t="b">
        <v>0</v>
      </c>
      <c r="AF56" s="86">
        <v>0</v>
      </c>
      <c r="AG56" s="94" t="s">
        <v>725</v>
      </c>
      <c r="AH56" s="86" t="b">
        <v>0</v>
      </c>
      <c r="AI56" s="86" t="s">
        <v>727</v>
      </c>
      <c r="AJ56" s="86"/>
      <c r="AK56" s="94" t="s">
        <v>725</v>
      </c>
      <c r="AL56" s="86" t="b">
        <v>0</v>
      </c>
      <c r="AM56" s="86">
        <v>0</v>
      </c>
      <c r="AN56" s="94" t="s">
        <v>725</v>
      </c>
      <c r="AO56" s="86" t="s">
        <v>728</v>
      </c>
      <c r="AP56" s="86" t="b">
        <v>0</v>
      </c>
      <c r="AQ56" s="94" t="s">
        <v>686</v>
      </c>
      <c r="AR56" s="86" t="s">
        <v>196</v>
      </c>
      <c r="AS56" s="86">
        <v>0</v>
      </c>
      <c r="AT56" s="86">
        <v>0</v>
      </c>
      <c r="AU56" s="86"/>
      <c r="AV56" s="86"/>
      <c r="AW56" s="86"/>
      <c r="AX56" s="86"/>
      <c r="AY56" s="86"/>
      <c r="AZ56" s="86"/>
      <c r="BA56" s="86"/>
      <c r="BB56" s="86"/>
      <c r="BC56">
        <v>1</v>
      </c>
      <c r="BD56" s="85" t="str">
        <f>REPLACE(INDEX(GroupVertices[Group],MATCH(Edges[[#This Row],[Vertex 1]],GroupVertices[Vertex],0)),1,1,"")</f>
        <v>7</v>
      </c>
      <c r="BE56" s="85" t="str">
        <f>REPLACE(INDEX(GroupVertices[Group],MATCH(Edges[[#This Row],[Vertex 2]],GroupVertices[Vertex],0)),1,1,"")</f>
        <v>7</v>
      </c>
      <c r="BF56" s="51">
        <v>2</v>
      </c>
      <c r="BG56" s="52">
        <v>6.25</v>
      </c>
      <c r="BH56" s="51">
        <v>0</v>
      </c>
      <c r="BI56" s="52">
        <v>0</v>
      </c>
      <c r="BJ56" s="51">
        <v>0</v>
      </c>
      <c r="BK56" s="52">
        <v>0</v>
      </c>
      <c r="BL56" s="51">
        <v>30</v>
      </c>
      <c r="BM56" s="52">
        <v>93.75</v>
      </c>
      <c r="BN56" s="51">
        <v>32</v>
      </c>
    </row>
    <row r="57" spans="1:66" ht="28.8">
      <c r="A57" s="84" t="s">
        <v>282</v>
      </c>
      <c r="B57" s="84" t="s">
        <v>308</v>
      </c>
      <c r="C57" s="53" t="s">
        <v>1825</v>
      </c>
      <c r="D57" s="54">
        <v>3</v>
      </c>
      <c r="E57" s="65" t="s">
        <v>132</v>
      </c>
      <c r="F57" s="55">
        <v>32</v>
      </c>
      <c r="G57" s="53"/>
      <c r="H57" s="57"/>
      <c r="I57" s="56"/>
      <c r="J57" s="56"/>
      <c r="K57" s="36" t="s">
        <v>65</v>
      </c>
      <c r="L57" s="83">
        <v>57</v>
      </c>
      <c r="M57" s="83"/>
      <c r="N57" s="63"/>
      <c r="O57" s="86" t="s">
        <v>312</v>
      </c>
      <c r="P57" s="88">
        <v>43943.68402777778</v>
      </c>
      <c r="Q57" s="86" t="s">
        <v>331</v>
      </c>
      <c r="R57" s="90" t="s">
        <v>351</v>
      </c>
      <c r="S57" s="86" t="s">
        <v>368</v>
      </c>
      <c r="T57" s="86" t="s">
        <v>389</v>
      </c>
      <c r="U57" s="90" t="s">
        <v>403</v>
      </c>
      <c r="V57" s="90" t="s">
        <v>403</v>
      </c>
      <c r="W57" s="88">
        <v>43943.68402777778</v>
      </c>
      <c r="X57" s="92">
        <v>43943</v>
      </c>
      <c r="Y57" s="94" t="s">
        <v>517</v>
      </c>
      <c r="Z57" s="90" t="s">
        <v>599</v>
      </c>
      <c r="AA57" s="86"/>
      <c r="AB57" s="86"/>
      <c r="AC57" s="94" t="s">
        <v>687</v>
      </c>
      <c r="AD57" s="86"/>
      <c r="AE57" s="86" t="b">
        <v>0</v>
      </c>
      <c r="AF57" s="86">
        <v>1</v>
      </c>
      <c r="AG57" s="94" t="s">
        <v>725</v>
      </c>
      <c r="AH57" s="86" t="b">
        <v>0</v>
      </c>
      <c r="AI57" s="86" t="s">
        <v>727</v>
      </c>
      <c r="AJ57" s="86"/>
      <c r="AK57" s="94" t="s">
        <v>725</v>
      </c>
      <c r="AL57" s="86" t="b">
        <v>0</v>
      </c>
      <c r="AM57" s="86">
        <v>0</v>
      </c>
      <c r="AN57" s="94" t="s">
        <v>725</v>
      </c>
      <c r="AO57" s="86" t="s">
        <v>728</v>
      </c>
      <c r="AP57" s="86" t="b">
        <v>0</v>
      </c>
      <c r="AQ57" s="94" t="s">
        <v>687</v>
      </c>
      <c r="AR57" s="86" t="s">
        <v>196</v>
      </c>
      <c r="AS57" s="86">
        <v>0</v>
      </c>
      <c r="AT57" s="86">
        <v>0</v>
      </c>
      <c r="AU57" s="86"/>
      <c r="AV57" s="86"/>
      <c r="AW57" s="86"/>
      <c r="AX57" s="86"/>
      <c r="AY57" s="86"/>
      <c r="AZ57" s="86"/>
      <c r="BA57" s="86"/>
      <c r="BB57" s="86"/>
      <c r="BC57">
        <v>1</v>
      </c>
      <c r="BD57" s="85" t="str">
        <f>REPLACE(INDEX(GroupVertices[Group],MATCH(Edges[[#This Row],[Vertex 1]],GroupVertices[Vertex],0)),1,1,"")</f>
        <v>7</v>
      </c>
      <c r="BE57" s="85" t="str">
        <f>REPLACE(INDEX(GroupVertices[Group],MATCH(Edges[[#This Row],[Vertex 2]],GroupVertices[Vertex],0)),1,1,"")</f>
        <v>7</v>
      </c>
      <c r="BF57" s="51">
        <v>2</v>
      </c>
      <c r="BG57" s="52">
        <v>5.714285714285714</v>
      </c>
      <c r="BH57" s="51">
        <v>0</v>
      </c>
      <c r="BI57" s="52">
        <v>0</v>
      </c>
      <c r="BJ57" s="51">
        <v>0</v>
      </c>
      <c r="BK57" s="52">
        <v>0</v>
      </c>
      <c r="BL57" s="51">
        <v>33</v>
      </c>
      <c r="BM57" s="52">
        <v>94.28571428571429</v>
      </c>
      <c r="BN57" s="51">
        <v>35</v>
      </c>
    </row>
    <row r="58" spans="1:66" ht="28.8">
      <c r="A58" s="84" t="s">
        <v>283</v>
      </c>
      <c r="B58" s="84" t="s">
        <v>287</v>
      </c>
      <c r="C58" s="53" t="s">
        <v>1825</v>
      </c>
      <c r="D58" s="54">
        <v>3</v>
      </c>
      <c r="E58" s="65" t="s">
        <v>132</v>
      </c>
      <c r="F58" s="55">
        <v>32</v>
      </c>
      <c r="G58" s="53"/>
      <c r="H58" s="57"/>
      <c r="I58" s="56"/>
      <c r="J58" s="56"/>
      <c r="K58" s="36" t="s">
        <v>65</v>
      </c>
      <c r="L58" s="83">
        <v>58</v>
      </c>
      <c r="M58" s="83"/>
      <c r="N58" s="63"/>
      <c r="O58" s="86" t="s">
        <v>310</v>
      </c>
      <c r="P58" s="88">
        <v>43943.77637731482</v>
      </c>
      <c r="Q58" s="86" t="s">
        <v>324</v>
      </c>
      <c r="R58" s="86"/>
      <c r="S58" s="86"/>
      <c r="T58" s="86" t="s">
        <v>384</v>
      </c>
      <c r="U58" s="86"/>
      <c r="V58" s="90" t="s">
        <v>451</v>
      </c>
      <c r="W58" s="88">
        <v>43943.77637731482</v>
      </c>
      <c r="X58" s="92">
        <v>43943</v>
      </c>
      <c r="Y58" s="94" t="s">
        <v>518</v>
      </c>
      <c r="Z58" s="90" t="s">
        <v>600</v>
      </c>
      <c r="AA58" s="86"/>
      <c r="AB58" s="86"/>
      <c r="AC58" s="94" t="s">
        <v>688</v>
      </c>
      <c r="AD58" s="86"/>
      <c r="AE58" s="86" t="b">
        <v>0</v>
      </c>
      <c r="AF58" s="86">
        <v>0</v>
      </c>
      <c r="AG58" s="94" t="s">
        <v>725</v>
      </c>
      <c r="AH58" s="86" t="b">
        <v>0</v>
      </c>
      <c r="AI58" s="86" t="s">
        <v>727</v>
      </c>
      <c r="AJ58" s="86"/>
      <c r="AK58" s="94" t="s">
        <v>725</v>
      </c>
      <c r="AL58" s="86" t="b">
        <v>0</v>
      </c>
      <c r="AM58" s="86">
        <v>35</v>
      </c>
      <c r="AN58" s="94" t="s">
        <v>692</v>
      </c>
      <c r="AO58" s="86" t="s">
        <v>732</v>
      </c>
      <c r="AP58" s="86" t="b">
        <v>0</v>
      </c>
      <c r="AQ58" s="94" t="s">
        <v>692</v>
      </c>
      <c r="AR58" s="86" t="s">
        <v>196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1</v>
      </c>
      <c r="BI58" s="52">
        <v>2.5</v>
      </c>
      <c r="BJ58" s="51">
        <v>0</v>
      </c>
      <c r="BK58" s="52">
        <v>0</v>
      </c>
      <c r="BL58" s="51">
        <v>39</v>
      </c>
      <c r="BM58" s="52">
        <v>97.5</v>
      </c>
      <c r="BN58" s="51">
        <v>40</v>
      </c>
    </row>
    <row r="59" spans="1:66" ht="28.8">
      <c r="A59" s="84" t="s">
        <v>284</v>
      </c>
      <c r="B59" s="84" t="s">
        <v>284</v>
      </c>
      <c r="C59" s="53" t="s">
        <v>1825</v>
      </c>
      <c r="D59" s="54">
        <v>3</v>
      </c>
      <c r="E59" s="65" t="s">
        <v>132</v>
      </c>
      <c r="F59" s="55">
        <v>32</v>
      </c>
      <c r="G59" s="53"/>
      <c r="H59" s="57"/>
      <c r="I59" s="56"/>
      <c r="J59" s="56"/>
      <c r="K59" s="36" t="s">
        <v>65</v>
      </c>
      <c r="L59" s="83">
        <v>59</v>
      </c>
      <c r="M59" s="83"/>
      <c r="N59" s="63"/>
      <c r="O59" s="86" t="s">
        <v>196</v>
      </c>
      <c r="P59" s="88">
        <v>43943.77979166667</v>
      </c>
      <c r="Q59" s="86" t="s">
        <v>332</v>
      </c>
      <c r="R59" s="90" t="s">
        <v>352</v>
      </c>
      <c r="S59" s="86" t="s">
        <v>369</v>
      </c>
      <c r="T59" s="86" t="s">
        <v>390</v>
      </c>
      <c r="U59" s="90" t="s">
        <v>404</v>
      </c>
      <c r="V59" s="90" t="s">
        <v>404</v>
      </c>
      <c r="W59" s="88">
        <v>43943.77979166667</v>
      </c>
      <c r="X59" s="92">
        <v>43943</v>
      </c>
      <c r="Y59" s="94" t="s">
        <v>519</v>
      </c>
      <c r="Z59" s="90" t="s">
        <v>601</v>
      </c>
      <c r="AA59" s="86"/>
      <c r="AB59" s="86"/>
      <c r="AC59" s="94" t="s">
        <v>689</v>
      </c>
      <c r="AD59" s="86"/>
      <c r="AE59" s="86" t="b">
        <v>0</v>
      </c>
      <c r="AF59" s="86">
        <v>1</v>
      </c>
      <c r="AG59" s="94" t="s">
        <v>725</v>
      </c>
      <c r="AH59" s="86" t="b">
        <v>0</v>
      </c>
      <c r="AI59" s="86" t="s">
        <v>727</v>
      </c>
      <c r="AJ59" s="86"/>
      <c r="AK59" s="94" t="s">
        <v>725</v>
      </c>
      <c r="AL59" s="86" t="b">
        <v>0</v>
      </c>
      <c r="AM59" s="86">
        <v>1</v>
      </c>
      <c r="AN59" s="94" t="s">
        <v>725</v>
      </c>
      <c r="AO59" s="86" t="s">
        <v>734</v>
      </c>
      <c r="AP59" s="86" t="b">
        <v>0</v>
      </c>
      <c r="AQ59" s="94" t="s">
        <v>689</v>
      </c>
      <c r="AR59" s="86" t="s">
        <v>196</v>
      </c>
      <c r="AS59" s="86">
        <v>0</v>
      </c>
      <c r="AT59" s="86">
        <v>0</v>
      </c>
      <c r="AU59" s="86"/>
      <c r="AV59" s="86"/>
      <c r="AW59" s="86"/>
      <c r="AX59" s="86"/>
      <c r="AY59" s="86"/>
      <c r="AZ59" s="86"/>
      <c r="BA59" s="86"/>
      <c r="BB59" s="86"/>
      <c r="BC59">
        <v>1</v>
      </c>
      <c r="BD59" s="85" t="str">
        <f>REPLACE(INDEX(GroupVertices[Group],MATCH(Edges[[#This Row],[Vertex 1]],GroupVertices[Vertex],0)),1,1,"")</f>
        <v>9</v>
      </c>
      <c r="BE59" s="85" t="str">
        <f>REPLACE(INDEX(GroupVertices[Group],MATCH(Edges[[#This Row],[Vertex 2]],GroupVertices[Vertex],0)),1,1,"")</f>
        <v>9</v>
      </c>
      <c r="BF59" s="51">
        <v>1</v>
      </c>
      <c r="BG59" s="52">
        <v>2.7027027027027026</v>
      </c>
      <c r="BH59" s="51">
        <v>0</v>
      </c>
      <c r="BI59" s="52">
        <v>0</v>
      </c>
      <c r="BJ59" s="51">
        <v>0</v>
      </c>
      <c r="BK59" s="52">
        <v>0</v>
      </c>
      <c r="BL59" s="51">
        <v>36</v>
      </c>
      <c r="BM59" s="52">
        <v>97.29729729729729</v>
      </c>
      <c r="BN59" s="51">
        <v>37</v>
      </c>
    </row>
    <row r="60" spans="1:66" ht="28.8">
      <c r="A60" s="84" t="s">
        <v>285</v>
      </c>
      <c r="B60" s="84" t="s">
        <v>284</v>
      </c>
      <c r="C60" s="53" t="s">
        <v>1825</v>
      </c>
      <c r="D60" s="54">
        <v>3</v>
      </c>
      <c r="E60" s="65" t="s">
        <v>132</v>
      </c>
      <c r="F60" s="55">
        <v>32</v>
      </c>
      <c r="G60" s="53"/>
      <c r="H60" s="57"/>
      <c r="I60" s="56"/>
      <c r="J60" s="56"/>
      <c r="K60" s="36" t="s">
        <v>65</v>
      </c>
      <c r="L60" s="83">
        <v>60</v>
      </c>
      <c r="M60" s="83"/>
      <c r="N60" s="63"/>
      <c r="O60" s="86" t="s">
        <v>310</v>
      </c>
      <c r="P60" s="88">
        <v>43943.815462962964</v>
      </c>
      <c r="Q60" s="86" t="s">
        <v>332</v>
      </c>
      <c r="R60" s="86"/>
      <c r="S60" s="86"/>
      <c r="T60" s="86"/>
      <c r="U60" s="86"/>
      <c r="V60" s="90" t="s">
        <v>452</v>
      </c>
      <c r="W60" s="88">
        <v>43943.815462962964</v>
      </c>
      <c r="X60" s="92">
        <v>43943</v>
      </c>
      <c r="Y60" s="94" t="s">
        <v>520</v>
      </c>
      <c r="Z60" s="90" t="s">
        <v>602</v>
      </c>
      <c r="AA60" s="86"/>
      <c r="AB60" s="86"/>
      <c r="AC60" s="94" t="s">
        <v>690</v>
      </c>
      <c r="AD60" s="86"/>
      <c r="AE60" s="86" t="b">
        <v>0</v>
      </c>
      <c r="AF60" s="86">
        <v>0</v>
      </c>
      <c r="AG60" s="94" t="s">
        <v>725</v>
      </c>
      <c r="AH60" s="86" t="b">
        <v>0</v>
      </c>
      <c r="AI60" s="86" t="s">
        <v>727</v>
      </c>
      <c r="AJ60" s="86"/>
      <c r="AK60" s="94" t="s">
        <v>725</v>
      </c>
      <c r="AL60" s="86" t="b">
        <v>0</v>
      </c>
      <c r="AM60" s="86">
        <v>1</v>
      </c>
      <c r="AN60" s="94" t="s">
        <v>689</v>
      </c>
      <c r="AO60" s="86" t="s">
        <v>728</v>
      </c>
      <c r="AP60" s="86" t="b">
        <v>0</v>
      </c>
      <c r="AQ60" s="94" t="s">
        <v>689</v>
      </c>
      <c r="AR60" s="86" t="s">
        <v>196</v>
      </c>
      <c r="AS60" s="86">
        <v>0</v>
      </c>
      <c r="AT60" s="86">
        <v>0</v>
      </c>
      <c r="AU60" s="86"/>
      <c r="AV60" s="86"/>
      <c r="AW60" s="86"/>
      <c r="AX60" s="86"/>
      <c r="AY60" s="86"/>
      <c r="AZ60" s="86"/>
      <c r="BA60" s="86"/>
      <c r="BB60" s="86"/>
      <c r="BC60">
        <v>1</v>
      </c>
      <c r="BD60" s="85" t="str">
        <f>REPLACE(INDEX(GroupVertices[Group],MATCH(Edges[[#This Row],[Vertex 1]],GroupVertices[Vertex],0)),1,1,"")</f>
        <v>9</v>
      </c>
      <c r="BE60" s="85" t="str">
        <f>REPLACE(INDEX(GroupVertices[Group],MATCH(Edges[[#This Row],[Vertex 2]],GroupVertices[Vertex],0)),1,1,"")</f>
        <v>9</v>
      </c>
      <c r="BF60" s="51">
        <v>1</v>
      </c>
      <c r="BG60" s="52">
        <v>2.7027027027027026</v>
      </c>
      <c r="BH60" s="51">
        <v>0</v>
      </c>
      <c r="BI60" s="52">
        <v>0</v>
      </c>
      <c r="BJ60" s="51">
        <v>0</v>
      </c>
      <c r="BK60" s="52">
        <v>0</v>
      </c>
      <c r="BL60" s="51">
        <v>36</v>
      </c>
      <c r="BM60" s="52">
        <v>97.29729729729729</v>
      </c>
      <c r="BN60" s="51">
        <v>37</v>
      </c>
    </row>
    <row r="61" spans="1:66" ht="28.8">
      <c r="A61" s="84" t="s">
        <v>286</v>
      </c>
      <c r="B61" s="84" t="s">
        <v>287</v>
      </c>
      <c r="C61" s="53" t="s">
        <v>1825</v>
      </c>
      <c r="D61" s="54">
        <v>3</v>
      </c>
      <c r="E61" s="65" t="s">
        <v>132</v>
      </c>
      <c r="F61" s="55">
        <v>32</v>
      </c>
      <c r="G61" s="53"/>
      <c r="H61" s="57"/>
      <c r="I61" s="56"/>
      <c r="J61" s="56"/>
      <c r="K61" s="36" t="s">
        <v>65</v>
      </c>
      <c r="L61" s="83">
        <v>61</v>
      </c>
      <c r="M61" s="83"/>
      <c r="N61" s="63"/>
      <c r="O61" s="86" t="s">
        <v>310</v>
      </c>
      <c r="P61" s="88">
        <v>43944.170023148145</v>
      </c>
      <c r="Q61" s="86" t="s">
        <v>324</v>
      </c>
      <c r="R61" s="86"/>
      <c r="S61" s="86"/>
      <c r="T61" s="86" t="s">
        <v>384</v>
      </c>
      <c r="U61" s="86"/>
      <c r="V61" s="90" t="s">
        <v>453</v>
      </c>
      <c r="W61" s="88">
        <v>43944.170023148145</v>
      </c>
      <c r="X61" s="92">
        <v>43944</v>
      </c>
      <c r="Y61" s="94" t="s">
        <v>521</v>
      </c>
      <c r="Z61" s="90" t="s">
        <v>603</v>
      </c>
      <c r="AA61" s="86"/>
      <c r="AB61" s="86"/>
      <c r="AC61" s="94" t="s">
        <v>691</v>
      </c>
      <c r="AD61" s="86"/>
      <c r="AE61" s="86" t="b">
        <v>0</v>
      </c>
      <c r="AF61" s="86">
        <v>0</v>
      </c>
      <c r="AG61" s="94" t="s">
        <v>725</v>
      </c>
      <c r="AH61" s="86" t="b">
        <v>0</v>
      </c>
      <c r="AI61" s="86" t="s">
        <v>727</v>
      </c>
      <c r="AJ61" s="86"/>
      <c r="AK61" s="94" t="s">
        <v>725</v>
      </c>
      <c r="AL61" s="86" t="b">
        <v>0</v>
      </c>
      <c r="AM61" s="86">
        <v>35</v>
      </c>
      <c r="AN61" s="94" t="s">
        <v>692</v>
      </c>
      <c r="AO61" s="86" t="s">
        <v>732</v>
      </c>
      <c r="AP61" s="86" t="b">
        <v>0</v>
      </c>
      <c r="AQ61" s="94" t="s">
        <v>692</v>
      </c>
      <c r="AR61" s="86" t="s">
        <v>196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1</v>
      </c>
      <c r="BI61" s="52">
        <v>2.5</v>
      </c>
      <c r="BJ61" s="51">
        <v>0</v>
      </c>
      <c r="BK61" s="52">
        <v>0</v>
      </c>
      <c r="BL61" s="51">
        <v>39</v>
      </c>
      <c r="BM61" s="52">
        <v>97.5</v>
      </c>
      <c r="BN61" s="51">
        <v>40</v>
      </c>
    </row>
    <row r="62" spans="1:66" ht="28.8">
      <c r="A62" s="84" t="s">
        <v>287</v>
      </c>
      <c r="B62" s="84" t="s">
        <v>287</v>
      </c>
      <c r="C62" s="53" t="s">
        <v>1825</v>
      </c>
      <c r="D62" s="54">
        <v>3</v>
      </c>
      <c r="E62" s="65" t="s">
        <v>132</v>
      </c>
      <c r="F62" s="55">
        <v>32</v>
      </c>
      <c r="G62" s="53"/>
      <c r="H62" s="57"/>
      <c r="I62" s="56"/>
      <c r="J62" s="56"/>
      <c r="K62" s="36" t="s">
        <v>65</v>
      </c>
      <c r="L62" s="83">
        <v>62</v>
      </c>
      <c r="M62" s="83"/>
      <c r="N62" s="63"/>
      <c r="O62" s="86" t="s">
        <v>196</v>
      </c>
      <c r="P62" s="88">
        <v>43942.66694444444</v>
      </c>
      <c r="Q62" s="86" t="s">
        <v>324</v>
      </c>
      <c r="R62" s="90" t="s">
        <v>353</v>
      </c>
      <c r="S62" s="86" t="s">
        <v>370</v>
      </c>
      <c r="T62" s="86" t="s">
        <v>391</v>
      </c>
      <c r="U62" s="90" t="s">
        <v>405</v>
      </c>
      <c r="V62" s="90" t="s">
        <v>405</v>
      </c>
      <c r="W62" s="88">
        <v>43942.66694444444</v>
      </c>
      <c r="X62" s="92">
        <v>43942</v>
      </c>
      <c r="Y62" s="94" t="s">
        <v>522</v>
      </c>
      <c r="Z62" s="90" t="s">
        <v>604</v>
      </c>
      <c r="AA62" s="86"/>
      <c r="AB62" s="86"/>
      <c r="AC62" s="94" t="s">
        <v>692</v>
      </c>
      <c r="AD62" s="86"/>
      <c r="AE62" s="86" t="b">
        <v>0</v>
      </c>
      <c r="AF62" s="86">
        <v>47</v>
      </c>
      <c r="AG62" s="94" t="s">
        <v>725</v>
      </c>
      <c r="AH62" s="86" t="b">
        <v>0</v>
      </c>
      <c r="AI62" s="86" t="s">
        <v>727</v>
      </c>
      <c r="AJ62" s="86"/>
      <c r="AK62" s="94" t="s">
        <v>725</v>
      </c>
      <c r="AL62" s="86" t="b">
        <v>0</v>
      </c>
      <c r="AM62" s="86">
        <v>35</v>
      </c>
      <c r="AN62" s="94" t="s">
        <v>725</v>
      </c>
      <c r="AO62" s="86" t="s">
        <v>729</v>
      </c>
      <c r="AP62" s="86" t="b">
        <v>0</v>
      </c>
      <c r="AQ62" s="94" t="s">
        <v>692</v>
      </c>
      <c r="AR62" s="86" t="s">
        <v>196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v>0</v>
      </c>
      <c r="BG62" s="52">
        <v>0</v>
      </c>
      <c r="BH62" s="51">
        <v>1</v>
      </c>
      <c r="BI62" s="52">
        <v>2.5</v>
      </c>
      <c r="BJ62" s="51">
        <v>0</v>
      </c>
      <c r="BK62" s="52">
        <v>0</v>
      </c>
      <c r="BL62" s="51">
        <v>39</v>
      </c>
      <c r="BM62" s="52">
        <v>97.5</v>
      </c>
      <c r="BN62" s="51">
        <v>40</v>
      </c>
    </row>
    <row r="63" spans="1:66" ht="28.8">
      <c r="A63" s="84" t="s">
        <v>288</v>
      </c>
      <c r="B63" s="84" t="s">
        <v>287</v>
      </c>
      <c r="C63" s="53" t="s">
        <v>1825</v>
      </c>
      <c r="D63" s="54">
        <v>3</v>
      </c>
      <c r="E63" s="65" t="s">
        <v>132</v>
      </c>
      <c r="F63" s="55">
        <v>32</v>
      </c>
      <c r="G63" s="53"/>
      <c r="H63" s="57"/>
      <c r="I63" s="56"/>
      <c r="J63" s="56"/>
      <c r="K63" s="36" t="s">
        <v>65</v>
      </c>
      <c r="L63" s="83">
        <v>63</v>
      </c>
      <c r="M63" s="83"/>
      <c r="N63" s="63"/>
      <c r="O63" s="86" t="s">
        <v>310</v>
      </c>
      <c r="P63" s="88">
        <v>43944.30569444445</v>
      </c>
      <c r="Q63" s="86" t="s">
        <v>324</v>
      </c>
      <c r="R63" s="86"/>
      <c r="S63" s="86"/>
      <c r="T63" s="86" t="s">
        <v>384</v>
      </c>
      <c r="U63" s="86"/>
      <c r="V63" s="90" t="s">
        <v>454</v>
      </c>
      <c r="W63" s="88">
        <v>43944.30569444445</v>
      </c>
      <c r="X63" s="92">
        <v>43944</v>
      </c>
      <c r="Y63" s="94" t="s">
        <v>523</v>
      </c>
      <c r="Z63" s="90" t="s">
        <v>605</v>
      </c>
      <c r="AA63" s="86"/>
      <c r="AB63" s="86"/>
      <c r="AC63" s="94" t="s">
        <v>693</v>
      </c>
      <c r="AD63" s="86"/>
      <c r="AE63" s="86" t="b">
        <v>0</v>
      </c>
      <c r="AF63" s="86">
        <v>0</v>
      </c>
      <c r="AG63" s="94" t="s">
        <v>725</v>
      </c>
      <c r="AH63" s="86" t="b">
        <v>0</v>
      </c>
      <c r="AI63" s="86" t="s">
        <v>727</v>
      </c>
      <c r="AJ63" s="86"/>
      <c r="AK63" s="94" t="s">
        <v>725</v>
      </c>
      <c r="AL63" s="86" t="b">
        <v>0</v>
      </c>
      <c r="AM63" s="86">
        <v>35</v>
      </c>
      <c r="AN63" s="94" t="s">
        <v>692</v>
      </c>
      <c r="AO63" s="86" t="s">
        <v>732</v>
      </c>
      <c r="AP63" s="86" t="b">
        <v>0</v>
      </c>
      <c r="AQ63" s="94" t="s">
        <v>692</v>
      </c>
      <c r="AR63" s="86" t="s">
        <v>196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v>0</v>
      </c>
      <c r="BG63" s="52">
        <v>0</v>
      </c>
      <c r="BH63" s="51">
        <v>1</v>
      </c>
      <c r="BI63" s="52">
        <v>2.5</v>
      </c>
      <c r="BJ63" s="51">
        <v>0</v>
      </c>
      <c r="BK63" s="52">
        <v>0</v>
      </c>
      <c r="BL63" s="51">
        <v>39</v>
      </c>
      <c r="BM63" s="52">
        <v>97.5</v>
      </c>
      <c r="BN63" s="51">
        <v>40</v>
      </c>
    </row>
    <row r="64" spans="1:66" ht="28.8">
      <c r="A64" s="84" t="s">
        <v>289</v>
      </c>
      <c r="B64" s="84" t="s">
        <v>289</v>
      </c>
      <c r="C64" s="53" t="s">
        <v>1825</v>
      </c>
      <c r="D64" s="54">
        <v>3</v>
      </c>
      <c r="E64" s="65" t="s">
        <v>132</v>
      </c>
      <c r="F64" s="55">
        <v>32</v>
      </c>
      <c r="G64" s="53"/>
      <c r="H64" s="57"/>
      <c r="I64" s="56"/>
      <c r="J64" s="56"/>
      <c r="K64" s="36" t="s">
        <v>65</v>
      </c>
      <c r="L64" s="83">
        <v>64</v>
      </c>
      <c r="M64" s="83"/>
      <c r="N64" s="63"/>
      <c r="O64" s="86" t="s">
        <v>196</v>
      </c>
      <c r="P64" s="88">
        <v>43944.55502314815</v>
      </c>
      <c r="Q64" s="86" t="s">
        <v>333</v>
      </c>
      <c r="R64" s="90" t="s">
        <v>354</v>
      </c>
      <c r="S64" s="86" t="s">
        <v>371</v>
      </c>
      <c r="T64" s="86" t="s">
        <v>392</v>
      </c>
      <c r="U64" s="86"/>
      <c r="V64" s="90" t="s">
        <v>455</v>
      </c>
      <c r="W64" s="88">
        <v>43944.55502314815</v>
      </c>
      <c r="X64" s="92">
        <v>43944</v>
      </c>
      <c r="Y64" s="94" t="s">
        <v>524</v>
      </c>
      <c r="Z64" s="90" t="s">
        <v>606</v>
      </c>
      <c r="AA64" s="86"/>
      <c r="AB64" s="86"/>
      <c r="AC64" s="94" t="s">
        <v>694</v>
      </c>
      <c r="AD64" s="86"/>
      <c r="AE64" s="86" t="b">
        <v>0</v>
      </c>
      <c r="AF64" s="86">
        <v>0</v>
      </c>
      <c r="AG64" s="94" t="s">
        <v>725</v>
      </c>
      <c r="AH64" s="86" t="b">
        <v>0</v>
      </c>
      <c r="AI64" s="86" t="s">
        <v>727</v>
      </c>
      <c r="AJ64" s="86"/>
      <c r="AK64" s="94" t="s">
        <v>725</v>
      </c>
      <c r="AL64" s="86" t="b">
        <v>0</v>
      </c>
      <c r="AM64" s="86">
        <v>0</v>
      </c>
      <c r="AN64" s="94" t="s">
        <v>725</v>
      </c>
      <c r="AO64" s="86" t="s">
        <v>736</v>
      </c>
      <c r="AP64" s="86" t="b">
        <v>0</v>
      </c>
      <c r="AQ64" s="94" t="s">
        <v>694</v>
      </c>
      <c r="AR64" s="86" t="s">
        <v>196</v>
      </c>
      <c r="AS64" s="86">
        <v>0</v>
      </c>
      <c r="AT64" s="86">
        <v>0</v>
      </c>
      <c r="AU64" s="86"/>
      <c r="AV64" s="86"/>
      <c r="AW64" s="86"/>
      <c r="AX64" s="86"/>
      <c r="AY64" s="86"/>
      <c r="AZ64" s="86"/>
      <c r="BA64" s="86"/>
      <c r="BB64" s="86"/>
      <c r="BC64">
        <v>1</v>
      </c>
      <c r="BD64" s="85" t="str">
        <f>REPLACE(INDEX(GroupVertices[Group],MATCH(Edges[[#This Row],[Vertex 1]],GroupVertices[Vertex],0)),1,1,"")</f>
        <v>2</v>
      </c>
      <c r="BE64" s="85" t="str">
        <f>REPLACE(INDEX(GroupVertices[Group],MATCH(Edges[[#This Row],[Vertex 2]],GroupVertices[Vertex],0)),1,1,"")</f>
        <v>2</v>
      </c>
      <c r="BF64" s="51">
        <v>2</v>
      </c>
      <c r="BG64" s="52">
        <v>13.333333333333334</v>
      </c>
      <c r="BH64" s="51">
        <v>0</v>
      </c>
      <c r="BI64" s="52">
        <v>0</v>
      </c>
      <c r="BJ64" s="51">
        <v>0</v>
      </c>
      <c r="BK64" s="52">
        <v>0</v>
      </c>
      <c r="BL64" s="51">
        <v>13</v>
      </c>
      <c r="BM64" s="52">
        <v>86.66666666666667</v>
      </c>
      <c r="BN64" s="51">
        <v>15</v>
      </c>
    </row>
    <row r="65" spans="1:66" ht="28.8">
      <c r="A65" s="84" t="s">
        <v>290</v>
      </c>
      <c r="B65" s="84" t="s">
        <v>302</v>
      </c>
      <c r="C65" s="53" t="s">
        <v>1825</v>
      </c>
      <c r="D65" s="54">
        <v>3</v>
      </c>
      <c r="E65" s="65" t="s">
        <v>132</v>
      </c>
      <c r="F65" s="55">
        <v>32</v>
      </c>
      <c r="G65" s="53"/>
      <c r="H65" s="57"/>
      <c r="I65" s="56"/>
      <c r="J65" s="56"/>
      <c r="K65" s="36" t="s">
        <v>65</v>
      </c>
      <c r="L65" s="83">
        <v>65</v>
      </c>
      <c r="M65" s="83"/>
      <c r="N65" s="63"/>
      <c r="O65" s="86" t="s">
        <v>310</v>
      </c>
      <c r="P65" s="88">
        <v>43944.649502314816</v>
      </c>
      <c r="Q65" s="86" t="s">
        <v>334</v>
      </c>
      <c r="R65" s="86"/>
      <c r="S65" s="86"/>
      <c r="T65" s="86" t="s">
        <v>377</v>
      </c>
      <c r="U65" s="86"/>
      <c r="V65" s="90" t="s">
        <v>456</v>
      </c>
      <c r="W65" s="88">
        <v>43944.649502314816</v>
      </c>
      <c r="X65" s="92">
        <v>43944</v>
      </c>
      <c r="Y65" s="94" t="s">
        <v>525</v>
      </c>
      <c r="Z65" s="90" t="s">
        <v>607</v>
      </c>
      <c r="AA65" s="86"/>
      <c r="AB65" s="86"/>
      <c r="AC65" s="94" t="s">
        <v>695</v>
      </c>
      <c r="AD65" s="86"/>
      <c r="AE65" s="86" t="b">
        <v>0</v>
      </c>
      <c r="AF65" s="86">
        <v>0</v>
      </c>
      <c r="AG65" s="94" t="s">
        <v>725</v>
      </c>
      <c r="AH65" s="86" t="b">
        <v>0</v>
      </c>
      <c r="AI65" s="86" t="s">
        <v>727</v>
      </c>
      <c r="AJ65" s="86"/>
      <c r="AK65" s="94" t="s">
        <v>725</v>
      </c>
      <c r="AL65" s="86" t="b">
        <v>0</v>
      </c>
      <c r="AM65" s="86">
        <v>1</v>
      </c>
      <c r="AN65" s="94" t="s">
        <v>723</v>
      </c>
      <c r="AO65" s="86" t="s">
        <v>728</v>
      </c>
      <c r="AP65" s="86" t="b">
        <v>0</v>
      </c>
      <c r="AQ65" s="94" t="s">
        <v>723</v>
      </c>
      <c r="AR65" s="86" t="s">
        <v>196</v>
      </c>
      <c r="AS65" s="86">
        <v>0</v>
      </c>
      <c r="AT65" s="86">
        <v>0</v>
      </c>
      <c r="AU65" s="86"/>
      <c r="AV65" s="86"/>
      <c r="AW65" s="86"/>
      <c r="AX65" s="86"/>
      <c r="AY65" s="86"/>
      <c r="AZ65" s="86"/>
      <c r="BA65" s="86"/>
      <c r="BB65" s="86"/>
      <c r="BC65">
        <v>1</v>
      </c>
      <c r="BD65" s="85" t="str">
        <f>REPLACE(INDEX(GroupVertices[Group],MATCH(Edges[[#This Row],[Vertex 1]],GroupVertices[Vertex],0)),1,1,"")</f>
        <v>3</v>
      </c>
      <c r="BE65" s="85" t="str">
        <f>REPLACE(INDEX(GroupVertices[Group],MATCH(Edges[[#This Row],[Vertex 2]],GroupVertices[Vertex],0)),1,1,"")</f>
        <v>3</v>
      </c>
      <c r="BF65" s="51">
        <v>0</v>
      </c>
      <c r="BG65" s="52">
        <v>0</v>
      </c>
      <c r="BH65" s="51">
        <v>0</v>
      </c>
      <c r="BI65" s="52">
        <v>0</v>
      </c>
      <c r="BJ65" s="51">
        <v>0</v>
      </c>
      <c r="BK65" s="52">
        <v>0</v>
      </c>
      <c r="BL65" s="51">
        <v>36</v>
      </c>
      <c r="BM65" s="52">
        <v>100</v>
      </c>
      <c r="BN65" s="51">
        <v>36</v>
      </c>
    </row>
    <row r="66" spans="1:66" ht="28.8">
      <c r="A66" s="84" t="s">
        <v>290</v>
      </c>
      <c r="B66" s="84" t="s">
        <v>303</v>
      </c>
      <c r="C66" s="53" t="s">
        <v>1825</v>
      </c>
      <c r="D66" s="54">
        <v>3</v>
      </c>
      <c r="E66" s="65" t="s">
        <v>132</v>
      </c>
      <c r="F66" s="55">
        <v>32</v>
      </c>
      <c r="G66" s="53"/>
      <c r="H66" s="57"/>
      <c r="I66" s="56"/>
      <c r="J66" s="56"/>
      <c r="K66" s="36" t="s">
        <v>65</v>
      </c>
      <c r="L66" s="83">
        <v>66</v>
      </c>
      <c r="M66" s="83"/>
      <c r="N66" s="63"/>
      <c r="O66" s="86" t="s">
        <v>311</v>
      </c>
      <c r="P66" s="88">
        <v>43944.649502314816</v>
      </c>
      <c r="Q66" s="86" t="s">
        <v>334</v>
      </c>
      <c r="R66" s="86"/>
      <c r="S66" s="86"/>
      <c r="T66" s="86" t="s">
        <v>377</v>
      </c>
      <c r="U66" s="86"/>
      <c r="V66" s="90" t="s">
        <v>456</v>
      </c>
      <c r="W66" s="88">
        <v>43944.649502314816</v>
      </c>
      <c r="X66" s="92">
        <v>43944</v>
      </c>
      <c r="Y66" s="94" t="s">
        <v>525</v>
      </c>
      <c r="Z66" s="90" t="s">
        <v>607</v>
      </c>
      <c r="AA66" s="86"/>
      <c r="AB66" s="86"/>
      <c r="AC66" s="94" t="s">
        <v>695</v>
      </c>
      <c r="AD66" s="86"/>
      <c r="AE66" s="86" t="b">
        <v>0</v>
      </c>
      <c r="AF66" s="86">
        <v>0</v>
      </c>
      <c r="AG66" s="94" t="s">
        <v>725</v>
      </c>
      <c r="AH66" s="86" t="b">
        <v>0</v>
      </c>
      <c r="AI66" s="86" t="s">
        <v>727</v>
      </c>
      <c r="AJ66" s="86"/>
      <c r="AK66" s="94" t="s">
        <v>725</v>
      </c>
      <c r="AL66" s="86" t="b">
        <v>0</v>
      </c>
      <c r="AM66" s="86">
        <v>1</v>
      </c>
      <c r="AN66" s="94" t="s">
        <v>723</v>
      </c>
      <c r="AO66" s="86" t="s">
        <v>728</v>
      </c>
      <c r="AP66" s="86" t="b">
        <v>0</v>
      </c>
      <c r="AQ66" s="94" t="s">
        <v>723</v>
      </c>
      <c r="AR66" s="86" t="s">
        <v>196</v>
      </c>
      <c r="AS66" s="86">
        <v>0</v>
      </c>
      <c r="AT66" s="86">
        <v>0</v>
      </c>
      <c r="AU66" s="86"/>
      <c r="AV66" s="86"/>
      <c r="AW66" s="86"/>
      <c r="AX66" s="86"/>
      <c r="AY66" s="86"/>
      <c r="AZ66" s="86"/>
      <c r="BA66" s="86"/>
      <c r="BB66" s="86"/>
      <c r="BC66">
        <v>1</v>
      </c>
      <c r="BD66" s="85" t="str">
        <f>REPLACE(INDEX(GroupVertices[Group],MATCH(Edges[[#This Row],[Vertex 1]],GroupVertices[Vertex],0)),1,1,"")</f>
        <v>3</v>
      </c>
      <c r="BE66" s="85" t="str">
        <f>REPLACE(INDEX(GroupVertices[Group],MATCH(Edges[[#This Row],[Vertex 2]],GroupVertices[Vertex],0)),1,1,"")</f>
        <v>3</v>
      </c>
      <c r="BF66" s="51"/>
      <c r="BG66" s="52"/>
      <c r="BH66" s="51"/>
      <c r="BI66" s="52"/>
      <c r="BJ66" s="51"/>
      <c r="BK66" s="52"/>
      <c r="BL66" s="51"/>
      <c r="BM66" s="52"/>
      <c r="BN66" s="51"/>
    </row>
    <row r="67" spans="1:66" ht="28.8">
      <c r="A67" s="84" t="s">
        <v>291</v>
      </c>
      <c r="B67" s="84" t="s">
        <v>303</v>
      </c>
      <c r="C67" s="53" t="s">
        <v>1826</v>
      </c>
      <c r="D67" s="54">
        <v>10</v>
      </c>
      <c r="E67" s="65" t="s">
        <v>136</v>
      </c>
      <c r="F67" s="55">
        <v>17</v>
      </c>
      <c r="G67" s="53"/>
      <c r="H67" s="57"/>
      <c r="I67" s="56"/>
      <c r="J67" s="56"/>
      <c r="K67" s="36" t="s">
        <v>65</v>
      </c>
      <c r="L67" s="83">
        <v>67</v>
      </c>
      <c r="M67" s="83"/>
      <c r="N67" s="63"/>
      <c r="O67" s="86" t="s">
        <v>311</v>
      </c>
      <c r="P67" s="88">
        <v>43941.8409837963</v>
      </c>
      <c r="Q67" s="86" t="s">
        <v>335</v>
      </c>
      <c r="R67" s="86" t="s">
        <v>343</v>
      </c>
      <c r="S67" s="86" t="s">
        <v>360</v>
      </c>
      <c r="T67" s="86" t="s">
        <v>378</v>
      </c>
      <c r="U67" s="86"/>
      <c r="V67" s="90" t="s">
        <v>457</v>
      </c>
      <c r="W67" s="88">
        <v>43941.8409837963</v>
      </c>
      <c r="X67" s="92">
        <v>43941</v>
      </c>
      <c r="Y67" s="94" t="s">
        <v>526</v>
      </c>
      <c r="Z67" s="90" t="s">
        <v>608</v>
      </c>
      <c r="AA67" s="86"/>
      <c r="AB67" s="86"/>
      <c r="AC67" s="94" t="s">
        <v>696</v>
      </c>
      <c r="AD67" s="86"/>
      <c r="AE67" s="86" t="b">
        <v>0</v>
      </c>
      <c r="AF67" s="86">
        <v>0</v>
      </c>
      <c r="AG67" s="94" t="s">
        <v>726</v>
      </c>
      <c r="AH67" s="86" t="b">
        <v>0</v>
      </c>
      <c r="AI67" s="86" t="s">
        <v>727</v>
      </c>
      <c r="AJ67" s="86"/>
      <c r="AK67" s="94" t="s">
        <v>725</v>
      </c>
      <c r="AL67" s="86" t="b">
        <v>0</v>
      </c>
      <c r="AM67" s="86">
        <v>0</v>
      </c>
      <c r="AN67" s="94" t="s">
        <v>725</v>
      </c>
      <c r="AO67" s="86" t="s">
        <v>731</v>
      </c>
      <c r="AP67" s="86" t="b">
        <v>0</v>
      </c>
      <c r="AQ67" s="94" t="s">
        <v>696</v>
      </c>
      <c r="AR67" s="86" t="s">
        <v>196</v>
      </c>
      <c r="AS67" s="86">
        <v>0</v>
      </c>
      <c r="AT67" s="86">
        <v>0</v>
      </c>
      <c r="AU67" s="86"/>
      <c r="AV67" s="86"/>
      <c r="AW67" s="86"/>
      <c r="AX67" s="86"/>
      <c r="AY67" s="86"/>
      <c r="AZ67" s="86"/>
      <c r="BA67" s="86"/>
      <c r="BB67" s="86"/>
      <c r="BC67">
        <v>4</v>
      </c>
      <c r="BD67" s="85" t="str">
        <f>REPLACE(INDEX(GroupVertices[Group],MATCH(Edges[[#This Row],[Vertex 1]],GroupVertices[Vertex],0)),1,1,"")</f>
        <v>3</v>
      </c>
      <c r="BE67" s="85" t="str">
        <f>REPLACE(INDEX(GroupVertices[Group],MATCH(Edges[[#This Row],[Vertex 2]],GroupVertices[Vertex],0)),1,1,"")</f>
        <v>3</v>
      </c>
      <c r="BF67" s="51">
        <v>0</v>
      </c>
      <c r="BG67" s="52">
        <v>0</v>
      </c>
      <c r="BH67" s="51">
        <v>0</v>
      </c>
      <c r="BI67" s="52">
        <v>0</v>
      </c>
      <c r="BJ67" s="51">
        <v>0</v>
      </c>
      <c r="BK67" s="52">
        <v>0</v>
      </c>
      <c r="BL67" s="51">
        <v>36</v>
      </c>
      <c r="BM67" s="52">
        <v>100</v>
      </c>
      <c r="BN67" s="51">
        <v>36</v>
      </c>
    </row>
    <row r="68" spans="1:66" ht="28.8">
      <c r="A68" s="84" t="s">
        <v>291</v>
      </c>
      <c r="B68" s="84" t="s">
        <v>303</v>
      </c>
      <c r="C68" s="53" t="s">
        <v>1826</v>
      </c>
      <c r="D68" s="54">
        <v>10</v>
      </c>
      <c r="E68" s="65" t="s">
        <v>136</v>
      </c>
      <c r="F68" s="55">
        <v>17</v>
      </c>
      <c r="G68" s="53"/>
      <c r="H68" s="57"/>
      <c r="I68" s="56"/>
      <c r="J68" s="56"/>
      <c r="K68" s="36" t="s">
        <v>65</v>
      </c>
      <c r="L68" s="83">
        <v>68</v>
      </c>
      <c r="M68" s="83"/>
      <c r="N68" s="63"/>
      <c r="O68" s="86" t="s">
        <v>311</v>
      </c>
      <c r="P68" s="88">
        <v>43942.75209490741</v>
      </c>
      <c r="Q68" s="86" t="s">
        <v>335</v>
      </c>
      <c r="R68" s="86" t="s">
        <v>343</v>
      </c>
      <c r="S68" s="86" t="s">
        <v>360</v>
      </c>
      <c r="T68" s="86" t="s">
        <v>378</v>
      </c>
      <c r="U68" s="86"/>
      <c r="V68" s="90" t="s">
        <v>457</v>
      </c>
      <c r="W68" s="88">
        <v>43942.75209490741</v>
      </c>
      <c r="X68" s="92">
        <v>43942</v>
      </c>
      <c r="Y68" s="94" t="s">
        <v>527</v>
      </c>
      <c r="Z68" s="90" t="s">
        <v>609</v>
      </c>
      <c r="AA68" s="86"/>
      <c r="AB68" s="86"/>
      <c r="AC68" s="94" t="s">
        <v>697</v>
      </c>
      <c r="AD68" s="86"/>
      <c r="AE68" s="86" t="b">
        <v>0</v>
      </c>
      <c r="AF68" s="86">
        <v>0</v>
      </c>
      <c r="AG68" s="94" t="s">
        <v>726</v>
      </c>
      <c r="AH68" s="86" t="b">
        <v>0</v>
      </c>
      <c r="AI68" s="86" t="s">
        <v>727</v>
      </c>
      <c r="AJ68" s="86"/>
      <c r="AK68" s="94" t="s">
        <v>725</v>
      </c>
      <c r="AL68" s="86" t="b">
        <v>0</v>
      </c>
      <c r="AM68" s="86">
        <v>0</v>
      </c>
      <c r="AN68" s="94" t="s">
        <v>725</v>
      </c>
      <c r="AO68" s="86" t="s">
        <v>731</v>
      </c>
      <c r="AP68" s="86" t="b">
        <v>0</v>
      </c>
      <c r="AQ68" s="94" t="s">
        <v>697</v>
      </c>
      <c r="AR68" s="86" t="s">
        <v>196</v>
      </c>
      <c r="AS68" s="86">
        <v>0</v>
      </c>
      <c r="AT68" s="86">
        <v>0</v>
      </c>
      <c r="AU68" s="86"/>
      <c r="AV68" s="86"/>
      <c r="AW68" s="86"/>
      <c r="AX68" s="86"/>
      <c r="AY68" s="86"/>
      <c r="AZ68" s="86"/>
      <c r="BA68" s="86"/>
      <c r="BB68" s="86"/>
      <c r="BC68">
        <v>4</v>
      </c>
      <c r="BD68" s="85" t="str">
        <f>REPLACE(INDEX(GroupVertices[Group],MATCH(Edges[[#This Row],[Vertex 1]],GroupVertices[Vertex],0)),1,1,"")</f>
        <v>3</v>
      </c>
      <c r="BE68" s="85" t="str">
        <f>REPLACE(INDEX(GroupVertices[Group],MATCH(Edges[[#This Row],[Vertex 2]],GroupVertices[Vertex],0)),1,1,"")</f>
        <v>3</v>
      </c>
      <c r="BF68" s="51">
        <v>0</v>
      </c>
      <c r="BG68" s="52">
        <v>0</v>
      </c>
      <c r="BH68" s="51">
        <v>0</v>
      </c>
      <c r="BI68" s="52">
        <v>0</v>
      </c>
      <c r="BJ68" s="51">
        <v>0</v>
      </c>
      <c r="BK68" s="52">
        <v>0</v>
      </c>
      <c r="BL68" s="51">
        <v>36</v>
      </c>
      <c r="BM68" s="52">
        <v>100</v>
      </c>
      <c r="BN68" s="51">
        <v>36</v>
      </c>
    </row>
    <row r="69" spans="1:66" ht="28.8">
      <c r="A69" s="84" t="s">
        <v>291</v>
      </c>
      <c r="B69" s="84" t="s">
        <v>303</v>
      </c>
      <c r="C69" s="53" t="s">
        <v>1826</v>
      </c>
      <c r="D69" s="54">
        <v>10</v>
      </c>
      <c r="E69" s="65" t="s">
        <v>136</v>
      </c>
      <c r="F69" s="55">
        <v>17</v>
      </c>
      <c r="G69" s="53"/>
      <c r="H69" s="57"/>
      <c r="I69" s="56"/>
      <c r="J69" s="56"/>
      <c r="K69" s="36" t="s">
        <v>65</v>
      </c>
      <c r="L69" s="83">
        <v>69</v>
      </c>
      <c r="M69" s="83"/>
      <c r="N69" s="63"/>
      <c r="O69" s="86" t="s">
        <v>311</v>
      </c>
      <c r="P69" s="88">
        <v>43943.75209490741</v>
      </c>
      <c r="Q69" s="86" t="s">
        <v>335</v>
      </c>
      <c r="R69" s="86" t="s">
        <v>343</v>
      </c>
      <c r="S69" s="86" t="s">
        <v>360</v>
      </c>
      <c r="T69" s="86" t="s">
        <v>378</v>
      </c>
      <c r="U69" s="86"/>
      <c r="V69" s="90" t="s">
        <v>457</v>
      </c>
      <c r="W69" s="88">
        <v>43943.75209490741</v>
      </c>
      <c r="X69" s="92">
        <v>43943</v>
      </c>
      <c r="Y69" s="94" t="s">
        <v>527</v>
      </c>
      <c r="Z69" s="90" t="s">
        <v>610</v>
      </c>
      <c r="AA69" s="86"/>
      <c r="AB69" s="86"/>
      <c r="AC69" s="94" t="s">
        <v>698</v>
      </c>
      <c r="AD69" s="86"/>
      <c r="AE69" s="86" t="b">
        <v>0</v>
      </c>
      <c r="AF69" s="86">
        <v>0</v>
      </c>
      <c r="AG69" s="94" t="s">
        <v>726</v>
      </c>
      <c r="AH69" s="86" t="b">
        <v>0</v>
      </c>
      <c r="AI69" s="86" t="s">
        <v>727</v>
      </c>
      <c r="AJ69" s="86"/>
      <c r="AK69" s="94" t="s">
        <v>725</v>
      </c>
      <c r="AL69" s="86" t="b">
        <v>0</v>
      </c>
      <c r="AM69" s="86">
        <v>0</v>
      </c>
      <c r="AN69" s="94" t="s">
        <v>725</v>
      </c>
      <c r="AO69" s="86" t="s">
        <v>731</v>
      </c>
      <c r="AP69" s="86" t="b">
        <v>0</v>
      </c>
      <c r="AQ69" s="94" t="s">
        <v>698</v>
      </c>
      <c r="AR69" s="86" t="s">
        <v>196</v>
      </c>
      <c r="AS69" s="86">
        <v>0</v>
      </c>
      <c r="AT69" s="86">
        <v>0</v>
      </c>
      <c r="AU69" s="86"/>
      <c r="AV69" s="86"/>
      <c r="AW69" s="86"/>
      <c r="AX69" s="86"/>
      <c r="AY69" s="86"/>
      <c r="AZ69" s="86"/>
      <c r="BA69" s="86"/>
      <c r="BB69" s="86"/>
      <c r="BC69">
        <v>4</v>
      </c>
      <c r="BD69" s="85" t="str">
        <f>REPLACE(INDEX(GroupVertices[Group],MATCH(Edges[[#This Row],[Vertex 1]],GroupVertices[Vertex],0)),1,1,"")</f>
        <v>3</v>
      </c>
      <c r="BE69" s="85" t="str">
        <f>REPLACE(INDEX(GroupVertices[Group],MATCH(Edges[[#This Row],[Vertex 2]],GroupVertices[Vertex],0)),1,1,"")</f>
        <v>3</v>
      </c>
      <c r="BF69" s="51">
        <v>0</v>
      </c>
      <c r="BG69" s="52">
        <v>0</v>
      </c>
      <c r="BH69" s="51">
        <v>0</v>
      </c>
      <c r="BI69" s="52">
        <v>0</v>
      </c>
      <c r="BJ69" s="51">
        <v>0</v>
      </c>
      <c r="BK69" s="52">
        <v>0</v>
      </c>
      <c r="BL69" s="51">
        <v>36</v>
      </c>
      <c r="BM69" s="52">
        <v>100</v>
      </c>
      <c r="BN69" s="51">
        <v>36</v>
      </c>
    </row>
    <row r="70" spans="1:66" ht="28.8">
      <c r="A70" s="84" t="s">
        <v>291</v>
      </c>
      <c r="B70" s="84" t="s">
        <v>303</v>
      </c>
      <c r="C70" s="53" t="s">
        <v>1826</v>
      </c>
      <c r="D70" s="54">
        <v>10</v>
      </c>
      <c r="E70" s="65" t="s">
        <v>136</v>
      </c>
      <c r="F70" s="55">
        <v>17</v>
      </c>
      <c r="G70" s="53"/>
      <c r="H70" s="57"/>
      <c r="I70" s="56"/>
      <c r="J70" s="56"/>
      <c r="K70" s="36" t="s">
        <v>65</v>
      </c>
      <c r="L70" s="83">
        <v>70</v>
      </c>
      <c r="M70" s="83"/>
      <c r="N70" s="63"/>
      <c r="O70" s="86" t="s">
        <v>311</v>
      </c>
      <c r="P70" s="88">
        <v>43944.722233796296</v>
      </c>
      <c r="Q70" s="86" t="s">
        <v>335</v>
      </c>
      <c r="R70" s="86" t="s">
        <v>343</v>
      </c>
      <c r="S70" s="86" t="s">
        <v>360</v>
      </c>
      <c r="T70" s="86" t="s">
        <v>378</v>
      </c>
      <c r="U70" s="86"/>
      <c r="V70" s="90" t="s">
        <v>457</v>
      </c>
      <c r="W70" s="88">
        <v>43944.722233796296</v>
      </c>
      <c r="X70" s="92">
        <v>43944</v>
      </c>
      <c r="Y70" s="94" t="s">
        <v>528</v>
      </c>
      <c r="Z70" s="90" t="s">
        <v>611</v>
      </c>
      <c r="AA70" s="86"/>
      <c r="AB70" s="86"/>
      <c r="AC70" s="94" t="s">
        <v>699</v>
      </c>
      <c r="AD70" s="86"/>
      <c r="AE70" s="86" t="b">
        <v>0</v>
      </c>
      <c r="AF70" s="86">
        <v>0</v>
      </c>
      <c r="AG70" s="94" t="s">
        <v>726</v>
      </c>
      <c r="AH70" s="86" t="b">
        <v>0</v>
      </c>
      <c r="AI70" s="86" t="s">
        <v>727</v>
      </c>
      <c r="AJ70" s="86"/>
      <c r="AK70" s="94" t="s">
        <v>725</v>
      </c>
      <c r="AL70" s="86" t="b">
        <v>0</v>
      </c>
      <c r="AM70" s="86">
        <v>0</v>
      </c>
      <c r="AN70" s="94" t="s">
        <v>725</v>
      </c>
      <c r="AO70" s="86" t="s">
        <v>731</v>
      </c>
      <c r="AP70" s="86" t="b">
        <v>0</v>
      </c>
      <c r="AQ70" s="94" t="s">
        <v>699</v>
      </c>
      <c r="AR70" s="86" t="s">
        <v>196</v>
      </c>
      <c r="AS70" s="86">
        <v>0</v>
      </c>
      <c r="AT70" s="86">
        <v>0</v>
      </c>
      <c r="AU70" s="86"/>
      <c r="AV70" s="86"/>
      <c r="AW70" s="86"/>
      <c r="AX70" s="86"/>
      <c r="AY70" s="86"/>
      <c r="AZ70" s="86"/>
      <c r="BA70" s="86"/>
      <c r="BB70" s="86"/>
      <c r="BC70">
        <v>4</v>
      </c>
      <c r="BD70" s="85" t="str">
        <f>REPLACE(INDEX(GroupVertices[Group],MATCH(Edges[[#This Row],[Vertex 1]],GroupVertices[Vertex],0)),1,1,"")</f>
        <v>3</v>
      </c>
      <c r="BE70" s="85" t="str">
        <f>REPLACE(INDEX(GroupVertices[Group],MATCH(Edges[[#This Row],[Vertex 2]],GroupVertices[Vertex],0)),1,1,"")</f>
        <v>3</v>
      </c>
      <c r="BF70" s="51">
        <v>0</v>
      </c>
      <c r="BG70" s="52">
        <v>0</v>
      </c>
      <c r="BH70" s="51">
        <v>0</v>
      </c>
      <c r="BI70" s="52">
        <v>0</v>
      </c>
      <c r="BJ70" s="51">
        <v>0</v>
      </c>
      <c r="BK70" s="52">
        <v>0</v>
      </c>
      <c r="BL70" s="51">
        <v>36</v>
      </c>
      <c r="BM70" s="52">
        <v>100</v>
      </c>
      <c r="BN70" s="51">
        <v>36</v>
      </c>
    </row>
    <row r="71" spans="1:66" ht="28.8">
      <c r="A71" s="84" t="s">
        <v>292</v>
      </c>
      <c r="B71" s="84" t="s">
        <v>292</v>
      </c>
      <c r="C71" s="53" t="s">
        <v>1825</v>
      </c>
      <c r="D71" s="54">
        <v>3</v>
      </c>
      <c r="E71" s="65" t="s">
        <v>132</v>
      </c>
      <c r="F71" s="55">
        <v>32</v>
      </c>
      <c r="G71" s="53"/>
      <c r="H71" s="57"/>
      <c r="I71" s="56"/>
      <c r="J71" s="56"/>
      <c r="K71" s="36" t="s">
        <v>65</v>
      </c>
      <c r="L71" s="83">
        <v>71</v>
      </c>
      <c r="M71" s="83"/>
      <c r="N71" s="63"/>
      <c r="O71" s="86" t="s">
        <v>196</v>
      </c>
      <c r="P71" s="88">
        <v>43944.78394675926</v>
      </c>
      <c r="Q71" s="86" t="s">
        <v>336</v>
      </c>
      <c r="R71" s="90" t="s">
        <v>355</v>
      </c>
      <c r="S71" s="86" t="s">
        <v>372</v>
      </c>
      <c r="T71" s="86" t="s">
        <v>376</v>
      </c>
      <c r="U71" s="90" t="s">
        <v>406</v>
      </c>
      <c r="V71" s="90" t="s">
        <v>406</v>
      </c>
      <c r="W71" s="88">
        <v>43944.78394675926</v>
      </c>
      <c r="X71" s="92">
        <v>43944</v>
      </c>
      <c r="Y71" s="94" t="s">
        <v>529</v>
      </c>
      <c r="Z71" s="90" t="s">
        <v>612</v>
      </c>
      <c r="AA71" s="86"/>
      <c r="AB71" s="86"/>
      <c r="AC71" s="94" t="s">
        <v>700</v>
      </c>
      <c r="AD71" s="86"/>
      <c r="AE71" s="86" t="b">
        <v>0</v>
      </c>
      <c r="AF71" s="86">
        <v>5</v>
      </c>
      <c r="AG71" s="94" t="s">
        <v>725</v>
      </c>
      <c r="AH71" s="86" t="b">
        <v>0</v>
      </c>
      <c r="AI71" s="86" t="s">
        <v>727</v>
      </c>
      <c r="AJ71" s="86"/>
      <c r="AK71" s="94" t="s">
        <v>725</v>
      </c>
      <c r="AL71" s="86" t="b">
        <v>0</v>
      </c>
      <c r="AM71" s="86">
        <v>1</v>
      </c>
      <c r="AN71" s="94" t="s">
        <v>725</v>
      </c>
      <c r="AO71" s="86" t="s">
        <v>729</v>
      </c>
      <c r="AP71" s="86" t="b">
        <v>0</v>
      </c>
      <c r="AQ71" s="94" t="s">
        <v>700</v>
      </c>
      <c r="AR71" s="86" t="s">
        <v>196</v>
      </c>
      <c r="AS71" s="86">
        <v>0</v>
      </c>
      <c r="AT71" s="86">
        <v>0</v>
      </c>
      <c r="AU71" s="86"/>
      <c r="AV71" s="86"/>
      <c r="AW71" s="86"/>
      <c r="AX71" s="86"/>
      <c r="AY71" s="86"/>
      <c r="AZ71" s="86"/>
      <c r="BA71" s="86"/>
      <c r="BB71" s="86"/>
      <c r="BC71">
        <v>1</v>
      </c>
      <c r="BD71" s="85" t="str">
        <f>REPLACE(INDEX(GroupVertices[Group],MATCH(Edges[[#This Row],[Vertex 1]],GroupVertices[Vertex],0)),1,1,"")</f>
        <v>8</v>
      </c>
      <c r="BE71" s="85" t="str">
        <f>REPLACE(INDEX(GroupVertices[Group],MATCH(Edges[[#This Row],[Vertex 2]],GroupVertices[Vertex],0)),1,1,"")</f>
        <v>8</v>
      </c>
      <c r="BF71" s="51">
        <v>0</v>
      </c>
      <c r="BG71" s="52">
        <v>0</v>
      </c>
      <c r="BH71" s="51">
        <v>0</v>
      </c>
      <c r="BI71" s="52">
        <v>0</v>
      </c>
      <c r="BJ71" s="51">
        <v>0</v>
      </c>
      <c r="BK71" s="52">
        <v>0</v>
      </c>
      <c r="BL71" s="51">
        <v>13</v>
      </c>
      <c r="BM71" s="52">
        <v>100</v>
      </c>
      <c r="BN71" s="51">
        <v>13</v>
      </c>
    </row>
    <row r="72" spans="1:66" ht="28.8">
      <c r="A72" s="84" t="s">
        <v>293</v>
      </c>
      <c r="B72" s="84" t="s">
        <v>292</v>
      </c>
      <c r="C72" s="53" t="s">
        <v>1825</v>
      </c>
      <c r="D72" s="54">
        <v>3</v>
      </c>
      <c r="E72" s="65" t="s">
        <v>132</v>
      </c>
      <c r="F72" s="55">
        <v>32</v>
      </c>
      <c r="G72" s="53"/>
      <c r="H72" s="57"/>
      <c r="I72" s="56"/>
      <c r="J72" s="56"/>
      <c r="K72" s="36" t="s">
        <v>65</v>
      </c>
      <c r="L72" s="83">
        <v>72</v>
      </c>
      <c r="M72" s="83"/>
      <c r="N72" s="63"/>
      <c r="O72" s="86" t="s">
        <v>310</v>
      </c>
      <c r="P72" s="88">
        <v>43944.78582175926</v>
      </c>
      <c r="Q72" s="86" t="s">
        <v>336</v>
      </c>
      <c r="R72" s="90" t="s">
        <v>355</v>
      </c>
      <c r="S72" s="86" t="s">
        <v>372</v>
      </c>
      <c r="T72" s="86"/>
      <c r="U72" s="86"/>
      <c r="V72" s="90" t="s">
        <v>458</v>
      </c>
      <c r="W72" s="88">
        <v>43944.78582175926</v>
      </c>
      <c r="X72" s="92">
        <v>43944</v>
      </c>
      <c r="Y72" s="94" t="s">
        <v>530</v>
      </c>
      <c r="Z72" s="90" t="s">
        <v>613</v>
      </c>
      <c r="AA72" s="86"/>
      <c r="AB72" s="86"/>
      <c r="AC72" s="94" t="s">
        <v>701</v>
      </c>
      <c r="AD72" s="86"/>
      <c r="AE72" s="86" t="b">
        <v>0</v>
      </c>
      <c r="AF72" s="86">
        <v>0</v>
      </c>
      <c r="AG72" s="94" t="s">
        <v>725</v>
      </c>
      <c r="AH72" s="86" t="b">
        <v>0</v>
      </c>
      <c r="AI72" s="86" t="s">
        <v>727</v>
      </c>
      <c r="AJ72" s="86"/>
      <c r="AK72" s="94" t="s">
        <v>725</v>
      </c>
      <c r="AL72" s="86" t="b">
        <v>0</v>
      </c>
      <c r="AM72" s="86">
        <v>1</v>
      </c>
      <c r="AN72" s="94" t="s">
        <v>700</v>
      </c>
      <c r="AO72" s="86" t="s">
        <v>732</v>
      </c>
      <c r="AP72" s="86" t="b">
        <v>0</v>
      </c>
      <c r="AQ72" s="94" t="s">
        <v>700</v>
      </c>
      <c r="AR72" s="86" t="s">
        <v>196</v>
      </c>
      <c r="AS72" s="86">
        <v>0</v>
      </c>
      <c r="AT72" s="86">
        <v>0</v>
      </c>
      <c r="AU72" s="86"/>
      <c r="AV72" s="86"/>
      <c r="AW72" s="86"/>
      <c r="AX72" s="86"/>
      <c r="AY72" s="86"/>
      <c r="AZ72" s="86"/>
      <c r="BA72" s="86"/>
      <c r="BB72" s="86"/>
      <c r="BC72">
        <v>1</v>
      </c>
      <c r="BD72" s="85" t="str">
        <f>REPLACE(INDEX(GroupVertices[Group],MATCH(Edges[[#This Row],[Vertex 1]],GroupVertices[Vertex],0)),1,1,"")</f>
        <v>8</v>
      </c>
      <c r="BE72" s="85" t="str">
        <f>REPLACE(INDEX(GroupVertices[Group],MATCH(Edges[[#This Row],[Vertex 2]],GroupVertices[Vertex],0)),1,1,"")</f>
        <v>8</v>
      </c>
      <c r="BF72" s="51">
        <v>0</v>
      </c>
      <c r="BG72" s="52">
        <v>0</v>
      </c>
      <c r="BH72" s="51">
        <v>0</v>
      </c>
      <c r="BI72" s="52">
        <v>0</v>
      </c>
      <c r="BJ72" s="51">
        <v>0</v>
      </c>
      <c r="BK72" s="52">
        <v>0</v>
      </c>
      <c r="BL72" s="51">
        <v>13</v>
      </c>
      <c r="BM72" s="52">
        <v>100</v>
      </c>
      <c r="BN72" s="51">
        <v>13</v>
      </c>
    </row>
    <row r="73" spans="1:66" ht="28.8">
      <c r="A73" s="84" t="s">
        <v>294</v>
      </c>
      <c r="B73" s="84" t="s">
        <v>309</v>
      </c>
      <c r="C73" s="53" t="s">
        <v>1825</v>
      </c>
      <c r="D73" s="54">
        <v>3</v>
      </c>
      <c r="E73" s="65" t="s">
        <v>132</v>
      </c>
      <c r="F73" s="55">
        <v>32</v>
      </c>
      <c r="G73" s="53"/>
      <c r="H73" s="57"/>
      <c r="I73" s="56"/>
      <c r="J73" s="56"/>
      <c r="K73" s="36" t="s">
        <v>65</v>
      </c>
      <c r="L73" s="83">
        <v>73</v>
      </c>
      <c r="M73" s="83"/>
      <c r="N73" s="63"/>
      <c r="O73" s="86" t="s">
        <v>312</v>
      </c>
      <c r="P73" s="88">
        <v>43944.80799768519</v>
      </c>
      <c r="Q73" s="86" t="s">
        <v>337</v>
      </c>
      <c r="R73" s="90" t="s">
        <v>356</v>
      </c>
      <c r="S73" s="86" t="s">
        <v>373</v>
      </c>
      <c r="T73" s="86" t="s">
        <v>393</v>
      </c>
      <c r="U73" s="86"/>
      <c r="V73" s="90" t="s">
        <v>459</v>
      </c>
      <c r="W73" s="88">
        <v>43944.80799768519</v>
      </c>
      <c r="X73" s="92">
        <v>43944</v>
      </c>
      <c r="Y73" s="94" t="s">
        <v>531</v>
      </c>
      <c r="Z73" s="90" t="s">
        <v>614</v>
      </c>
      <c r="AA73" s="86"/>
      <c r="AB73" s="86"/>
      <c r="AC73" s="94" t="s">
        <v>702</v>
      </c>
      <c r="AD73" s="86"/>
      <c r="AE73" s="86" t="b">
        <v>0</v>
      </c>
      <c r="AF73" s="86">
        <v>0</v>
      </c>
      <c r="AG73" s="94" t="s">
        <v>725</v>
      </c>
      <c r="AH73" s="86" t="b">
        <v>0</v>
      </c>
      <c r="AI73" s="86" t="s">
        <v>727</v>
      </c>
      <c r="AJ73" s="86"/>
      <c r="AK73" s="94" t="s">
        <v>725</v>
      </c>
      <c r="AL73" s="86" t="b">
        <v>0</v>
      </c>
      <c r="AM73" s="86">
        <v>1</v>
      </c>
      <c r="AN73" s="94" t="s">
        <v>725</v>
      </c>
      <c r="AO73" s="86" t="s">
        <v>730</v>
      </c>
      <c r="AP73" s="86" t="b">
        <v>0</v>
      </c>
      <c r="AQ73" s="94" t="s">
        <v>702</v>
      </c>
      <c r="AR73" s="86" t="s">
        <v>196</v>
      </c>
      <c r="AS73" s="86">
        <v>0</v>
      </c>
      <c r="AT73" s="86">
        <v>0</v>
      </c>
      <c r="AU73" s="86"/>
      <c r="AV73" s="86"/>
      <c r="AW73" s="86"/>
      <c r="AX73" s="86"/>
      <c r="AY73" s="86"/>
      <c r="AZ73" s="86"/>
      <c r="BA73" s="86"/>
      <c r="BB73" s="86"/>
      <c r="BC73">
        <v>1</v>
      </c>
      <c r="BD73" s="85" t="str">
        <f>REPLACE(INDEX(GroupVertices[Group],MATCH(Edges[[#This Row],[Vertex 1]],GroupVertices[Vertex],0)),1,1,"")</f>
        <v>6</v>
      </c>
      <c r="BE73" s="85" t="str">
        <f>REPLACE(INDEX(GroupVertices[Group],MATCH(Edges[[#This Row],[Vertex 2]],GroupVertices[Vertex],0)),1,1,"")</f>
        <v>6</v>
      </c>
      <c r="BF73" s="51">
        <v>0</v>
      </c>
      <c r="BG73" s="52">
        <v>0</v>
      </c>
      <c r="BH73" s="51">
        <v>2</v>
      </c>
      <c r="BI73" s="52">
        <v>10.526315789473685</v>
      </c>
      <c r="BJ73" s="51">
        <v>0</v>
      </c>
      <c r="BK73" s="52">
        <v>0</v>
      </c>
      <c r="BL73" s="51">
        <v>17</v>
      </c>
      <c r="BM73" s="52">
        <v>89.47368421052632</v>
      </c>
      <c r="BN73" s="51">
        <v>19</v>
      </c>
    </row>
    <row r="74" spans="1:66" ht="28.8">
      <c r="A74" s="84" t="s">
        <v>295</v>
      </c>
      <c r="B74" s="84" t="s">
        <v>309</v>
      </c>
      <c r="C74" s="53" t="s">
        <v>1825</v>
      </c>
      <c r="D74" s="54">
        <v>3</v>
      </c>
      <c r="E74" s="65" t="s">
        <v>132</v>
      </c>
      <c r="F74" s="55">
        <v>32</v>
      </c>
      <c r="G74" s="53"/>
      <c r="H74" s="57"/>
      <c r="I74" s="56"/>
      <c r="J74" s="56"/>
      <c r="K74" s="36" t="s">
        <v>65</v>
      </c>
      <c r="L74" s="83">
        <v>74</v>
      </c>
      <c r="M74" s="83"/>
      <c r="N74" s="63"/>
      <c r="O74" s="86" t="s">
        <v>313</v>
      </c>
      <c r="P74" s="88">
        <v>43944.80975694444</v>
      </c>
      <c r="Q74" s="86" t="s">
        <v>337</v>
      </c>
      <c r="R74" s="86"/>
      <c r="S74" s="86"/>
      <c r="T74" s="86" t="s">
        <v>393</v>
      </c>
      <c r="U74" s="86"/>
      <c r="V74" s="90" t="s">
        <v>460</v>
      </c>
      <c r="W74" s="88">
        <v>43944.80975694444</v>
      </c>
      <c r="X74" s="92">
        <v>43944</v>
      </c>
      <c r="Y74" s="94" t="s">
        <v>532</v>
      </c>
      <c r="Z74" s="90" t="s">
        <v>615</v>
      </c>
      <c r="AA74" s="86"/>
      <c r="AB74" s="86"/>
      <c r="AC74" s="94" t="s">
        <v>703</v>
      </c>
      <c r="AD74" s="86"/>
      <c r="AE74" s="86" t="b">
        <v>0</v>
      </c>
      <c r="AF74" s="86">
        <v>0</v>
      </c>
      <c r="AG74" s="94" t="s">
        <v>725</v>
      </c>
      <c r="AH74" s="86" t="b">
        <v>0</v>
      </c>
      <c r="AI74" s="86" t="s">
        <v>727</v>
      </c>
      <c r="AJ74" s="86"/>
      <c r="AK74" s="94" t="s">
        <v>725</v>
      </c>
      <c r="AL74" s="86" t="b">
        <v>0</v>
      </c>
      <c r="AM74" s="86">
        <v>1</v>
      </c>
      <c r="AN74" s="94" t="s">
        <v>702</v>
      </c>
      <c r="AO74" s="86" t="s">
        <v>730</v>
      </c>
      <c r="AP74" s="86" t="b">
        <v>0</v>
      </c>
      <c r="AQ74" s="94" t="s">
        <v>702</v>
      </c>
      <c r="AR74" s="86" t="s">
        <v>196</v>
      </c>
      <c r="AS74" s="86">
        <v>0</v>
      </c>
      <c r="AT74" s="86">
        <v>0</v>
      </c>
      <c r="AU74" s="86"/>
      <c r="AV74" s="86"/>
      <c r="AW74" s="86"/>
      <c r="AX74" s="86"/>
      <c r="AY74" s="86"/>
      <c r="AZ74" s="86"/>
      <c r="BA74" s="86"/>
      <c r="BB74" s="86"/>
      <c r="BC74">
        <v>1</v>
      </c>
      <c r="BD74" s="85" t="str">
        <f>REPLACE(INDEX(GroupVertices[Group],MATCH(Edges[[#This Row],[Vertex 1]],GroupVertices[Vertex],0)),1,1,"")</f>
        <v>6</v>
      </c>
      <c r="BE74" s="85" t="str">
        <f>REPLACE(INDEX(GroupVertices[Group],MATCH(Edges[[#This Row],[Vertex 2]],GroupVertices[Vertex],0)),1,1,"")</f>
        <v>6</v>
      </c>
      <c r="BF74" s="51"/>
      <c r="BG74" s="52"/>
      <c r="BH74" s="51"/>
      <c r="BI74" s="52"/>
      <c r="BJ74" s="51"/>
      <c r="BK74" s="52"/>
      <c r="BL74" s="51"/>
      <c r="BM74" s="52"/>
      <c r="BN74" s="51"/>
    </row>
    <row r="75" spans="1:66" ht="28.8">
      <c r="A75" s="84" t="s">
        <v>295</v>
      </c>
      <c r="B75" s="84" t="s">
        <v>294</v>
      </c>
      <c r="C75" s="53" t="s">
        <v>1825</v>
      </c>
      <c r="D75" s="54">
        <v>3</v>
      </c>
      <c r="E75" s="65" t="s">
        <v>132</v>
      </c>
      <c r="F75" s="55">
        <v>32</v>
      </c>
      <c r="G75" s="53"/>
      <c r="H75" s="57"/>
      <c r="I75" s="56"/>
      <c r="J75" s="56"/>
      <c r="K75" s="36" t="s">
        <v>65</v>
      </c>
      <c r="L75" s="83">
        <v>75</v>
      </c>
      <c r="M75" s="83"/>
      <c r="N75" s="63"/>
      <c r="O75" s="86" t="s">
        <v>310</v>
      </c>
      <c r="P75" s="88">
        <v>43944.80975694444</v>
      </c>
      <c r="Q75" s="86" t="s">
        <v>337</v>
      </c>
      <c r="R75" s="86"/>
      <c r="S75" s="86"/>
      <c r="T75" s="86" t="s">
        <v>393</v>
      </c>
      <c r="U75" s="86"/>
      <c r="V75" s="90" t="s">
        <v>460</v>
      </c>
      <c r="W75" s="88">
        <v>43944.80975694444</v>
      </c>
      <c r="X75" s="92">
        <v>43944</v>
      </c>
      <c r="Y75" s="94" t="s">
        <v>532</v>
      </c>
      <c r="Z75" s="90" t="s">
        <v>615</v>
      </c>
      <c r="AA75" s="86"/>
      <c r="AB75" s="86"/>
      <c r="AC75" s="94" t="s">
        <v>703</v>
      </c>
      <c r="AD75" s="86"/>
      <c r="AE75" s="86" t="b">
        <v>0</v>
      </c>
      <c r="AF75" s="86">
        <v>0</v>
      </c>
      <c r="AG75" s="94" t="s">
        <v>725</v>
      </c>
      <c r="AH75" s="86" t="b">
        <v>0</v>
      </c>
      <c r="AI75" s="86" t="s">
        <v>727</v>
      </c>
      <c r="AJ75" s="86"/>
      <c r="AK75" s="94" t="s">
        <v>725</v>
      </c>
      <c r="AL75" s="86" t="b">
        <v>0</v>
      </c>
      <c r="AM75" s="86">
        <v>1</v>
      </c>
      <c r="AN75" s="94" t="s">
        <v>702</v>
      </c>
      <c r="AO75" s="86" t="s">
        <v>730</v>
      </c>
      <c r="AP75" s="86" t="b">
        <v>0</v>
      </c>
      <c r="AQ75" s="94" t="s">
        <v>702</v>
      </c>
      <c r="AR75" s="86" t="s">
        <v>196</v>
      </c>
      <c r="AS75" s="86">
        <v>0</v>
      </c>
      <c r="AT75" s="86">
        <v>0</v>
      </c>
      <c r="AU75" s="86"/>
      <c r="AV75" s="86"/>
      <c r="AW75" s="86"/>
      <c r="AX75" s="86"/>
      <c r="AY75" s="86"/>
      <c r="AZ75" s="86"/>
      <c r="BA75" s="86"/>
      <c r="BB75" s="86"/>
      <c r="BC75">
        <v>1</v>
      </c>
      <c r="BD75" s="85" t="str">
        <f>REPLACE(INDEX(GroupVertices[Group],MATCH(Edges[[#This Row],[Vertex 1]],GroupVertices[Vertex],0)),1,1,"")</f>
        <v>6</v>
      </c>
      <c r="BE75" s="85" t="str">
        <f>REPLACE(INDEX(GroupVertices[Group],MATCH(Edges[[#This Row],[Vertex 2]],GroupVertices[Vertex],0)),1,1,"")</f>
        <v>6</v>
      </c>
      <c r="BF75" s="51">
        <v>0</v>
      </c>
      <c r="BG75" s="52">
        <v>0</v>
      </c>
      <c r="BH75" s="51">
        <v>2</v>
      </c>
      <c r="BI75" s="52">
        <v>10.526315789473685</v>
      </c>
      <c r="BJ75" s="51">
        <v>0</v>
      </c>
      <c r="BK75" s="52">
        <v>0</v>
      </c>
      <c r="BL75" s="51">
        <v>17</v>
      </c>
      <c r="BM75" s="52">
        <v>89.47368421052632</v>
      </c>
      <c r="BN75" s="51">
        <v>19</v>
      </c>
    </row>
    <row r="76" spans="1:66" ht="28.8">
      <c r="A76" s="84" t="s">
        <v>296</v>
      </c>
      <c r="B76" s="84" t="s">
        <v>303</v>
      </c>
      <c r="C76" s="53" t="s">
        <v>1826</v>
      </c>
      <c r="D76" s="54">
        <v>10</v>
      </c>
      <c r="E76" s="65" t="s">
        <v>136</v>
      </c>
      <c r="F76" s="55">
        <v>12</v>
      </c>
      <c r="G76" s="53"/>
      <c r="H76" s="57"/>
      <c r="I76" s="56"/>
      <c r="J76" s="56"/>
      <c r="K76" s="36" t="s">
        <v>65</v>
      </c>
      <c r="L76" s="83">
        <v>76</v>
      </c>
      <c r="M76" s="83"/>
      <c r="N76" s="63"/>
      <c r="O76" s="86" t="s">
        <v>311</v>
      </c>
      <c r="P76" s="88">
        <v>43941.742106481484</v>
      </c>
      <c r="Q76" s="86" t="s">
        <v>317</v>
      </c>
      <c r="R76" s="86" t="s">
        <v>343</v>
      </c>
      <c r="S76" s="86" t="s">
        <v>360</v>
      </c>
      <c r="T76" s="86" t="s">
        <v>378</v>
      </c>
      <c r="U76" s="86"/>
      <c r="V76" s="90" t="s">
        <v>461</v>
      </c>
      <c r="W76" s="88">
        <v>43941.742106481484</v>
      </c>
      <c r="X76" s="92">
        <v>43941</v>
      </c>
      <c r="Y76" s="94" t="s">
        <v>533</v>
      </c>
      <c r="Z76" s="90" t="s">
        <v>616</v>
      </c>
      <c r="AA76" s="86"/>
      <c r="AB76" s="86"/>
      <c r="AC76" s="94" t="s">
        <v>704</v>
      </c>
      <c r="AD76" s="86"/>
      <c r="AE76" s="86" t="b">
        <v>0</v>
      </c>
      <c r="AF76" s="86">
        <v>1</v>
      </c>
      <c r="AG76" s="94" t="s">
        <v>726</v>
      </c>
      <c r="AH76" s="86" t="b">
        <v>0</v>
      </c>
      <c r="AI76" s="86" t="s">
        <v>727</v>
      </c>
      <c r="AJ76" s="86"/>
      <c r="AK76" s="94" t="s">
        <v>725</v>
      </c>
      <c r="AL76" s="86" t="b">
        <v>0</v>
      </c>
      <c r="AM76" s="86">
        <v>1</v>
      </c>
      <c r="AN76" s="94" t="s">
        <v>725</v>
      </c>
      <c r="AO76" s="86" t="s">
        <v>731</v>
      </c>
      <c r="AP76" s="86" t="b">
        <v>0</v>
      </c>
      <c r="AQ76" s="94" t="s">
        <v>704</v>
      </c>
      <c r="AR76" s="86" t="s">
        <v>196</v>
      </c>
      <c r="AS76" s="86">
        <v>0</v>
      </c>
      <c r="AT76" s="86">
        <v>0</v>
      </c>
      <c r="AU76" s="86"/>
      <c r="AV76" s="86"/>
      <c r="AW76" s="86"/>
      <c r="AX76" s="86"/>
      <c r="AY76" s="86"/>
      <c r="AZ76" s="86"/>
      <c r="BA76" s="86"/>
      <c r="BB76" s="86"/>
      <c r="BC76">
        <v>5</v>
      </c>
      <c r="BD76" s="85" t="str">
        <f>REPLACE(INDEX(GroupVertices[Group],MATCH(Edges[[#This Row],[Vertex 1]],GroupVertices[Vertex],0)),1,1,"")</f>
        <v>3</v>
      </c>
      <c r="BE76" s="85" t="str">
        <f>REPLACE(INDEX(GroupVertices[Group],MATCH(Edges[[#This Row],[Vertex 2]],GroupVertices[Vertex],0)),1,1,"")</f>
        <v>3</v>
      </c>
      <c r="BF76" s="51">
        <v>0</v>
      </c>
      <c r="BG76" s="52">
        <v>0</v>
      </c>
      <c r="BH76" s="51">
        <v>0</v>
      </c>
      <c r="BI76" s="52">
        <v>0</v>
      </c>
      <c r="BJ76" s="51">
        <v>0</v>
      </c>
      <c r="BK76" s="52">
        <v>0</v>
      </c>
      <c r="BL76" s="51">
        <v>36</v>
      </c>
      <c r="BM76" s="52">
        <v>100</v>
      </c>
      <c r="BN76" s="51">
        <v>36</v>
      </c>
    </row>
    <row r="77" spans="1:66" ht="28.8">
      <c r="A77" s="84" t="s">
        <v>296</v>
      </c>
      <c r="B77" s="84" t="s">
        <v>303</v>
      </c>
      <c r="C77" s="53" t="s">
        <v>1826</v>
      </c>
      <c r="D77" s="54">
        <v>10</v>
      </c>
      <c r="E77" s="65" t="s">
        <v>136</v>
      </c>
      <c r="F77" s="55">
        <v>12</v>
      </c>
      <c r="G77" s="53"/>
      <c r="H77" s="57"/>
      <c r="I77" s="56"/>
      <c r="J77" s="56"/>
      <c r="K77" s="36" t="s">
        <v>65</v>
      </c>
      <c r="L77" s="83">
        <v>77</v>
      </c>
      <c r="M77" s="83"/>
      <c r="N77" s="63"/>
      <c r="O77" s="86" t="s">
        <v>311</v>
      </c>
      <c r="P77" s="88">
        <v>43942.47222222222</v>
      </c>
      <c r="Q77" s="86" t="s">
        <v>317</v>
      </c>
      <c r="R77" s="86" t="s">
        <v>343</v>
      </c>
      <c r="S77" s="86" t="s">
        <v>360</v>
      </c>
      <c r="T77" s="86" t="s">
        <v>378</v>
      </c>
      <c r="U77" s="86"/>
      <c r="V77" s="90" t="s">
        <v>461</v>
      </c>
      <c r="W77" s="88">
        <v>43942.47222222222</v>
      </c>
      <c r="X77" s="92">
        <v>43942</v>
      </c>
      <c r="Y77" s="94" t="s">
        <v>534</v>
      </c>
      <c r="Z77" s="90" t="s">
        <v>617</v>
      </c>
      <c r="AA77" s="86"/>
      <c r="AB77" s="86"/>
      <c r="AC77" s="94" t="s">
        <v>705</v>
      </c>
      <c r="AD77" s="86"/>
      <c r="AE77" s="86" t="b">
        <v>0</v>
      </c>
      <c r="AF77" s="86">
        <v>0</v>
      </c>
      <c r="AG77" s="94" t="s">
        <v>726</v>
      </c>
      <c r="AH77" s="86" t="b">
        <v>0</v>
      </c>
      <c r="AI77" s="86" t="s">
        <v>727</v>
      </c>
      <c r="AJ77" s="86"/>
      <c r="AK77" s="94" t="s">
        <v>725</v>
      </c>
      <c r="AL77" s="86" t="b">
        <v>0</v>
      </c>
      <c r="AM77" s="86">
        <v>0</v>
      </c>
      <c r="AN77" s="94" t="s">
        <v>725</v>
      </c>
      <c r="AO77" s="86" t="s">
        <v>731</v>
      </c>
      <c r="AP77" s="86" t="b">
        <v>0</v>
      </c>
      <c r="AQ77" s="94" t="s">
        <v>705</v>
      </c>
      <c r="AR77" s="86" t="s">
        <v>196</v>
      </c>
      <c r="AS77" s="86">
        <v>0</v>
      </c>
      <c r="AT77" s="86">
        <v>0</v>
      </c>
      <c r="AU77" s="86"/>
      <c r="AV77" s="86"/>
      <c r="AW77" s="86"/>
      <c r="AX77" s="86"/>
      <c r="AY77" s="86"/>
      <c r="AZ77" s="86"/>
      <c r="BA77" s="86"/>
      <c r="BB77" s="86"/>
      <c r="BC77">
        <v>5</v>
      </c>
      <c r="BD77" s="85" t="str">
        <f>REPLACE(INDEX(GroupVertices[Group],MATCH(Edges[[#This Row],[Vertex 1]],GroupVertices[Vertex],0)),1,1,"")</f>
        <v>3</v>
      </c>
      <c r="BE77" s="85" t="str">
        <f>REPLACE(INDEX(GroupVertices[Group],MATCH(Edges[[#This Row],[Vertex 2]],GroupVertices[Vertex],0)),1,1,"")</f>
        <v>3</v>
      </c>
      <c r="BF77" s="51">
        <v>0</v>
      </c>
      <c r="BG77" s="52">
        <v>0</v>
      </c>
      <c r="BH77" s="51">
        <v>0</v>
      </c>
      <c r="BI77" s="52">
        <v>0</v>
      </c>
      <c r="BJ77" s="51">
        <v>0</v>
      </c>
      <c r="BK77" s="52">
        <v>0</v>
      </c>
      <c r="BL77" s="51">
        <v>36</v>
      </c>
      <c r="BM77" s="52">
        <v>100</v>
      </c>
      <c r="BN77" s="51">
        <v>36</v>
      </c>
    </row>
    <row r="78" spans="1:66" ht="28.8">
      <c r="A78" s="84" t="s">
        <v>296</v>
      </c>
      <c r="B78" s="84" t="s">
        <v>303</v>
      </c>
      <c r="C78" s="53" t="s">
        <v>1826</v>
      </c>
      <c r="D78" s="54">
        <v>10</v>
      </c>
      <c r="E78" s="65" t="s">
        <v>136</v>
      </c>
      <c r="F78" s="55">
        <v>12</v>
      </c>
      <c r="G78" s="53"/>
      <c r="H78" s="57"/>
      <c r="I78" s="56"/>
      <c r="J78" s="56"/>
      <c r="K78" s="36" t="s">
        <v>65</v>
      </c>
      <c r="L78" s="83">
        <v>78</v>
      </c>
      <c r="M78" s="83"/>
      <c r="N78" s="63"/>
      <c r="O78" s="86" t="s">
        <v>311</v>
      </c>
      <c r="P78" s="88">
        <v>43943.472233796296</v>
      </c>
      <c r="Q78" s="86" t="s">
        <v>317</v>
      </c>
      <c r="R78" s="86" t="s">
        <v>343</v>
      </c>
      <c r="S78" s="86" t="s">
        <v>360</v>
      </c>
      <c r="T78" s="86" t="s">
        <v>378</v>
      </c>
      <c r="U78" s="86"/>
      <c r="V78" s="90" t="s">
        <v>461</v>
      </c>
      <c r="W78" s="88">
        <v>43943.472233796296</v>
      </c>
      <c r="X78" s="92">
        <v>43943</v>
      </c>
      <c r="Y78" s="94" t="s">
        <v>535</v>
      </c>
      <c r="Z78" s="90" t="s">
        <v>618</v>
      </c>
      <c r="AA78" s="86"/>
      <c r="AB78" s="86"/>
      <c r="AC78" s="94" t="s">
        <v>706</v>
      </c>
      <c r="AD78" s="86"/>
      <c r="AE78" s="86" t="b">
        <v>0</v>
      </c>
      <c r="AF78" s="86">
        <v>0</v>
      </c>
      <c r="AG78" s="94" t="s">
        <v>726</v>
      </c>
      <c r="AH78" s="86" t="b">
        <v>0</v>
      </c>
      <c r="AI78" s="86" t="s">
        <v>727</v>
      </c>
      <c r="AJ78" s="86"/>
      <c r="AK78" s="94" t="s">
        <v>725</v>
      </c>
      <c r="AL78" s="86" t="b">
        <v>0</v>
      </c>
      <c r="AM78" s="86">
        <v>0</v>
      </c>
      <c r="AN78" s="94" t="s">
        <v>725</v>
      </c>
      <c r="AO78" s="86" t="s">
        <v>731</v>
      </c>
      <c r="AP78" s="86" t="b">
        <v>0</v>
      </c>
      <c r="AQ78" s="94" t="s">
        <v>706</v>
      </c>
      <c r="AR78" s="86" t="s">
        <v>196</v>
      </c>
      <c r="AS78" s="86">
        <v>0</v>
      </c>
      <c r="AT78" s="86">
        <v>0</v>
      </c>
      <c r="AU78" s="86"/>
      <c r="AV78" s="86"/>
      <c r="AW78" s="86"/>
      <c r="AX78" s="86"/>
      <c r="AY78" s="86"/>
      <c r="AZ78" s="86"/>
      <c r="BA78" s="86"/>
      <c r="BB78" s="86"/>
      <c r="BC78">
        <v>5</v>
      </c>
      <c r="BD78" s="85" t="str">
        <f>REPLACE(INDEX(GroupVertices[Group],MATCH(Edges[[#This Row],[Vertex 1]],GroupVertices[Vertex],0)),1,1,"")</f>
        <v>3</v>
      </c>
      <c r="BE78" s="85" t="str">
        <f>REPLACE(INDEX(GroupVertices[Group],MATCH(Edges[[#This Row],[Vertex 2]],GroupVertices[Vertex],0)),1,1,"")</f>
        <v>3</v>
      </c>
      <c r="BF78" s="51">
        <v>0</v>
      </c>
      <c r="BG78" s="52">
        <v>0</v>
      </c>
      <c r="BH78" s="51">
        <v>0</v>
      </c>
      <c r="BI78" s="52">
        <v>0</v>
      </c>
      <c r="BJ78" s="51">
        <v>0</v>
      </c>
      <c r="BK78" s="52">
        <v>0</v>
      </c>
      <c r="BL78" s="51">
        <v>36</v>
      </c>
      <c r="BM78" s="52">
        <v>100</v>
      </c>
      <c r="BN78" s="51">
        <v>36</v>
      </c>
    </row>
    <row r="79" spans="1:66" ht="28.8">
      <c r="A79" s="84" t="s">
        <v>296</v>
      </c>
      <c r="B79" s="84" t="s">
        <v>303</v>
      </c>
      <c r="C79" s="53" t="s">
        <v>1826</v>
      </c>
      <c r="D79" s="54">
        <v>10</v>
      </c>
      <c r="E79" s="65" t="s">
        <v>136</v>
      </c>
      <c r="F79" s="55">
        <v>12</v>
      </c>
      <c r="G79" s="53"/>
      <c r="H79" s="57"/>
      <c r="I79" s="56"/>
      <c r="J79" s="56"/>
      <c r="K79" s="36" t="s">
        <v>65</v>
      </c>
      <c r="L79" s="83">
        <v>79</v>
      </c>
      <c r="M79" s="83"/>
      <c r="N79" s="63"/>
      <c r="O79" s="86" t="s">
        <v>311</v>
      </c>
      <c r="P79" s="88">
        <v>43944.47222222222</v>
      </c>
      <c r="Q79" s="86" t="s">
        <v>317</v>
      </c>
      <c r="R79" s="86" t="s">
        <v>343</v>
      </c>
      <c r="S79" s="86" t="s">
        <v>360</v>
      </c>
      <c r="T79" s="86" t="s">
        <v>378</v>
      </c>
      <c r="U79" s="86"/>
      <c r="V79" s="90" t="s">
        <v>461</v>
      </c>
      <c r="W79" s="88">
        <v>43944.47222222222</v>
      </c>
      <c r="X79" s="92">
        <v>43944</v>
      </c>
      <c r="Y79" s="94" t="s">
        <v>534</v>
      </c>
      <c r="Z79" s="90" t="s">
        <v>619</v>
      </c>
      <c r="AA79" s="86"/>
      <c r="AB79" s="86"/>
      <c r="AC79" s="94" t="s">
        <v>707</v>
      </c>
      <c r="AD79" s="86"/>
      <c r="AE79" s="86" t="b">
        <v>0</v>
      </c>
      <c r="AF79" s="86">
        <v>0</v>
      </c>
      <c r="AG79" s="94" t="s">
        <v>726</v>
      </c>
      <c r="AH79" s="86" t="b">
        <v>0</v>
      </c>
      <c r="AI79" s="86" t="s">
        <v>727</v>
      </c>
      <c r="AJ79" s="86"/>
      <c r="AK79" s="94" t="s">
        <v>725</v>
      </c>
      <c r="AL79" s="86" t="b">
        <v>0</v>
      </c>
      <c r="AM79" s="86">
        <v>0</v>
      </c>
      <c r="AN79" s="94" t="s">
        <v>725</v>
      </c>
      <c r="AO79" s="86" t="s">
        <v>731</v>
      </c>
      <c r="AP79" s="86" t="b">
        <v>0</v>
      </c>
      <c r="AQ79" s="94" t="s">
        <v>707</v>
      </c>
      <c r="AR79" s="86" t="s">
        <v>196</v>
      </c>
      <c r="AS79" s="86">
        <v>0</v>
      </c>
      <c r="AT79" s="86">
        <v>0</v>
      </c>
      <c r="AU79" s="86"/>
      <c r="AV79" s="86"/>
      <c r="AW79" s="86"/>
      <c r="AX79" s="86"/>
      <c r="AY79" s="86"/>
      <c r="AZ79" s="86"/>
      <c r="BA79" s="86"/>
      <c r="BB79" s="86"/>
      <c r="BC79">
        <v>5</v>
      </c>
      <c r="BD79" s="85" t="str">
        <f>REPLACE(INDEX(GroupVertices[Group],MATCH(Edges[[#This Row],[Vertex 1]],GroupVertices[Vertex],0)),1,1,"")</f>
        <v>3</v>
      </c>
      <c r="BE79" s="85" t="str">
        <f>REPLACE(INDEX(GroupVertices[Group],MATCH(Edges[[#This Row],[Vertex 2]],GroupVertices[Vertex],0)),1,1,"")</f>
        <v>3</v>
      </c>
      <c r="BF79" s="51">
        <v>0</v>
      </c>
      <c r="BG79" s="52">
        <v>0</v>
      </c>
      <c r="BH79" s="51">
        <v>0</v>
      </c>
      <c r="BI79" s="52">
        <v>0</v>
      </c>
      <c r="BJ79" s="51">
        <v>0</v>
      </c>
      <c r="BK79" s="52">
        <v>0</v>
      </c>
      <c r="BL79" s="51">
        <v>36</v>
      </c>
      <c r="BM79" s="52">
        <v>100</v>
      </c>
      <c r="BN79" s="51">
        <v>36</v>
      </c>
    </row>
    <row r="80" spans="1:66" ht="28.8">
      <c r="A80" s="84" t="s">
        <v>296</v>
      </c>
      <c r="B80" s="84" t="s">
        <v>303</v>
      </c>
      <c r="C80" s="53" t="s">
        <v>1826</v>
      </c>
      <c r="D80" s="54">
        <v>10</v>
      </c>
      <c r="E80" s="65" t="s">
        <v>136</v>
      </c>
      <c r="F80" s="55">
        <v>12</v>
      </c>
      <c r="G80" s="53"/>
      <c r="H80" s="57"/>
      <c r="I80" s="56"/>
      <c r="J80" s="56"/>
      <c r="K80" s="36" t="s">
        <v>65</v>
      </c>
      <c r="L80" s="83">
        <v>80</v>
      </c>
      <c r="M80" s="83"/>
      <c r="N80" s="63"/>
      <c r="O80" s="86" t="s">
        <v>311</v>
      </c>
      <c r="P80" s="88">
        <v>43945.472233796296</v>
      </c>
      <c r="Q80" s="86" t="s">
        <v>317</v>
      </c>
      <c r="R80" s="86" t="s">
        <v>343</v>
      </c>
      <c r="S80" s="86" t="s">
        <v>360</v>
      </c>
      <c r="T80" s="86" t="s">
        <v>378</v>
      </c>
      <c r="U80" s="86"/>
      <c r="V80" s="90" t="s">
        <v>461</v>
      </c>
      <c r="W80" s="88">
        <v>43945.472233796296</v>
      </c>
      <c r="X80" s="92">
        <v>43945</v>
      </c>
      <c r="Y80" s="94" t="s">
        <v>535</v>
      </c>
      <c r="Z80" s="90" t="s">
        <v>620</v>
      </c>
      <c r="AA80" s="86"/>
      <c r="AB80" s="86"/>
      <c r="AC80" s="94" t="s">
        <v>708</v>
      </c>
      <c r="AD80" s="86"/>
      <c r="AE80" s="86" t="b">
        <v>0</v>
      </c>
      <c r="AF80" s="86">
        <v>0</v>
      </c>
      <c r="AG80" s="94" t="s">
        <v>726</v>
      </c>
      <c r="AH80" s="86" t="b">
        <v>0</v>
      </c>
      <c r="AI80" s="86" t="s">
        <v>727</v>
      </c>
      <c r="AJ80" s="86"/>
      <c r="AK80" s="94" t="s">
        <v>725</v>
      </c>
      <c r="AL80" s="86" t="b">
        <v>0</v>
      </c>
      <c r="AM80" s="86">
        <v>0</v>
      </c>
      <c r="AN80" s="94" t="s">
        <v>725</v>
      </c>
      <c r="AO80" s="86" t="s">
        <v>731</v>
      </c>
      <c r="AP80" s="86" t="b">
        <v>0</v>
      </c>
      <c r="AQ80" s="94" t="s">
        <v>708</v>
      </c>
      <c r="AR80" s="86" t="s">
        <v>196</v>
      </c>
      <c r="AS80" s="86">
        <v>0</v>
      </c>
      <c r="AT80" s="86">
        <v>0</v>
      </c>
      <c r="AU80" s="86"/>
      <c r="AV80" s="86"/>
      <c r="AW80" s="86"/>
      <c r="AX80" s="86"/>
      <c r="AY80" s="86"/>
      <c r="AZ80" s="86"/>
      <c r="BA80" s="86"/>
      <c r="BB80" s="86"/>
      <c r="BC80">
        <v>5</v>
      </c>
      <c r="BD80" s="85" t="str">
        <f>REPLACE(INDEX(GroupVertices[Group],MATCH(Edges[[#This Row],[Vertex 1]],GroupVertices[Vertex],0)),1,1,"")</f>
        <v>3</v>
      </c>
      <c r="BE80" s="85" t="str">
        <f>REPLACE(INDEX(GroupVertices[Group],MATCH(Edges[[#This Row],[Vertex 2]],GroupVertices[Vertex],0)),1,1,"")</f>
        <v>3</v>
      </c>
      <c r="BF80" s="51">
        <v>0</v>
      </c>
      <c r="BG80" s="52">
        <v>0</v>
      </c>
      <c r="BH80" s="51">
        <v>0</v>
      </c>
      <c r="BI80" s="52">
        <v>0</v>
      </c>
      <c r="BJ80" s="51">
        <v>0</v>
      </c>
      <c r="BK80" s="52">
        <v>0</v>
      </c>
      <c r="BL80" s="51">
        <v>36</v>
      </c>
      <c r="BM80" s="52">
        <v>100</v>
      </c>
      <c r="BN80" s="51">
        <v>36</v>
      </c>
    </row>
    <row r="81" spans="1:66" ht="28.8">
      <c r="A81" s="84" t="s">
        <v>297</v>
      </c>
      <c r="B81" s="84" t="s">
        <v>297</v>
      </c>
      <c r="C81" s="53" t="s">
        <v>1825</v>
      </c>
      <c r="D81" s="54">
        <v>3</v>
      </c>
      <c r="E81" s="65" t="s">
        <v>132</v>
      </c>
      <c r="F81" s="55">
        <v>32</v>
      </c>
      <c r="G81" s="53"/>
      <c r="H81" s="57"/>
      <c r="I81" s="56"/>
      <c r="J81" s="56"/>
      <c r="K81" s="36" t="s">
        <v>65</v>
      </c>
      <c r="L81" s="83">
        <v>81</v>
      </c>
      <c r="M81" s="83"/>
      <c r="N81" s="63"/>
      <c r="O81" s="86" t="s">
        <v>196</v>
      </c>
      <c r="P81" s="88">
        <v>43945.50380787037</v>
      </c>
      <c r="Q81" s="86" t="s">
        <v>338</v>
      </c>
      <c r="R81" s="90" t="s">
        <v>357</v>
      </c>
      <c r="S81" s="86" t="s">
        <v>374</v>
      </c>
      <c r="T81" s="86" t="s">
        <v>394</v>
      </c>
      <c r="U81" s="86"/>
      <c r="V81" s="90" t="s">
        <v>462</v>
      </c>
      <c r="W81" s="88">
        <v>43945.50380787037</v>
      </c>
      <c r="X81" s="92">
        <v>43945</v>
      </c>
      <c r="Y81" s="94" t="s">
        <v>536</v>
      </c>
      <c r="Z81" s="90" t="s">
        <v>621</v>
      </c>
      <c r="AA81" s="86"/>
      <c r="AB81" s="86"/>
      <c r="AC81" s="94" t="s">
        <v>709</v>
      </c>
      <c r="AD81" s="86"/>
      <c r="AE81" s="86" t="b">
        <v>0</v>
      </c>
      <c r="AF81" s="86">
        <v>0</v>
      </c>
      <c r="AG81" s="94" t="s">
        <v>725</v>
      </c>
      <c r="AH81" s="86" t="b">
        <v>0</v>
      </c>
      <c r="AI81" s="86" t="s">
        <v>727</v>
      </c>
      <c r="AJ81" s="86"/>
      <c r="AK81" s="94" t="s">
        <v>725</v>
      </c>
      <c r="AL81" s="86" t="b">
        <v>0</v>
      </c>
      <c r="AM81" s="86">
        <v>0</v>
      </c>
      <c r="AN81" s="94" t="s">
        <v>725</v>
      </c>
      <c r="AO81" s="86" t="s">
        <v>735</v>
      </c>
      <c r="AP81" s="86" t="b">
        <v>0</v>
      </c>
      <c r="AQ81" s="94" t="s">
        <v>709</v>
      </c>
      <c r="AR81" s="86" t="s">
        <v>196</v>
      </c>
      <c r="AS81" s="86">
        <v>0</v>
      </c>
      <c r="AT81" s="86">
        <v>0</v>
      </c>
      <c r="AU81" s="86"/>
      <c r="AV81" s="86"/>
      <c r="AW81" s="86"/>
      <c r="AX81" s="86"/>
      <c r="AY81" s="86"/>
      <c r="AZ81" s="86"/>
      <c r="BA81" s="86"/>
      <c r="BB81" s="86"/>
      <c r="BC81">
        <v>1</v>
      </c>
      <c r="BD81" s="85" t="str">
        <f>REPLACE(INDEX(GroupVertices[Group],MATCH(Edges[[#This Row],[Vertex 1]],GroupVertices[Vertex],0)),1,1,"")</f>
        <v>2</v>
      </c>
      <c r="BE81" s="85" t="str">
        <f>REPLACE(INDEX(GroupVertices[Group],MATCH(Edges[[#This Row],[Vertex 2]],GroupVertices[Vertex],0)),1,1,"")</f>
        <v>2</v>
      </c>
      <c r="BF81" s="51">
        <v>0</v>
      </c>
      <c r="BG81" s="52">
        <v>0</v>
      </c>
      <c r="BH81" s="51">
        <v>0</v>
      </c>
      <c r="BI81" s="52">
        <v>0</v>
      </c>
      <c r="BJ81" s="51">
        <v>0</v>
      </c>
      <c r="BK81" s="52">
        <v>0</v>
      </c>
      <c r="BL81" s="51">
        <v>14</v>
      </c>
      <c r="BM81" s="52">
        <v>100</v>
      </c>
      <c r="BN81" s="51">
        <v>14</v>
      </c>
    </row>
    <row r="82" spans="1:66" ht="28.8">
      <c r="A82" s="84" t="s">
        <v>298</v>
      </c>
      <c r="B82" s="84" t="s">
        <v>303</v>
      </c>
      <c r="C82" s="53" t="s">
        <v>1826</v>
      </c>
      <c r="D82" s="54">
        <v>10</v>
      </c>
      <c r="E82" s="65" t="s">
        <v>136</v>
      </c>
      <c r="F82" s="55">
        <v>12</v>
      </c>
      <c r="G82" s="53"/>
      <c r="H82" s="57"/>
      <c r="I82" s="56"/>
      <c r="J82" s="56"/>
      <c r="K82" s="36" t="s">
        <v>65</v>
      </c>
      <c r="L82" s="83">
        <v>82</v>
      </c>
      <c r="M82" s="83"/>
      <c r="N82" s="63"/>
      <c r="O82" s="86" t="s">
        <v>311</v>
      </c>
      <c r="P82" s="88">
        <v>43941.78869212963</v>
      </c>
      <c r="Q82" s="86" t="s">
        <v>339</v>
      </c>
      <c r="R82" s="86" t="s">
        <v>343</v>
      </c>
      <c r="S82" s="86" t="s">
        <v>360</v>
      </c>
      <c r="T82" s="86" t="s">
        <v>378</v>
      </c>
      <c r="U82" s="86"/>
      <c r="V82" s="90" t="s">
        <v>463</v>
      </c>
      <c r="W82" s="88">
        <v>43941.78869212963</v>
      </c>
      <c r="X82" s="92">
        <v>43941</v>
      </c>
      <c r="Y82" s="94" t="s">
        <v>537</v>
      </c>
      <c r="Z82" s="90" t="s">
        <v>622</v>
      </c>
      <c r="AA82" s="86"/>
      <c r="AB82" s="86"/>
      <c r="AC82" s="94" t="s">
        <v>710</v>
      </c>
      <c r="AD82" s="86"/>
      <c r="AE82" s="86" t="b">
        <v>0</v>
      </c>
      <c r="AF82" s="86">
        <v>0</v>
      </c>
      <c r="AG82" s="94" t="s">
        <v>726</v>
      </c>
      <c r="AH82" s="86" t="b">
        <v>0</v>
      </c>
      <c r="AI82" s="86" t="s">
        <v>727</v>
      </c>
      <c r="AJ82" s="86"/>
      <c r="AK82" s="94" t="s">
        <v>725</v>
      </c>
      <c r="AL82" s="86" t="b">
        <v>0</v>
      </c>
      <c r="AM82" s="86">
        <v>0</v>
      </c>
      <c r="AN82" s="94" t="s">
        <v>725</v>
      </c>
      <c r="AO82" s="86" t="s">
        <v>731</v>
      </c>
      <c r="AP82" s="86" t="b">
        <v>0</v>
      </c>
      <c r="AQ82" s="94" t="s">
        <v>710</v>
      </c>
      <c r="AR82" s="86" t="s">
        <v>196</v>
      </c>
      <c r="AS82" s="86">
        <v>0</v>
      </c>
      <c r="AT82" s="86">
        <v>0</v>
      </c>
      <c r="AU82" s="86"/>
      <c r="AV82" s="86"/>
      <c r="AW82" s="86"/>
      <c r="AX82" s="86"/>
      <c r="AY82" s="86"/>
      <c r="AZ82" s="86"/>
      <c r="BA82" s="86"/>
      <c r="BB82" s="86"/>
      <c r="BC82">
        <v>5</v>
      </c>
      <c r="BD82" s="85" t="str">
        <f>REPLACE(INDEX(GroupVertices[Group],MATCH(Edges[[#This Row],[Vertex 1]],GroupVertices[Vertex],0)),1,1,"")</f>
        <v>3</v>
      </c>
      <c r="BE82" s="85" t="str">
        <f>REPLACE(INDEX(GroupVertices[Group],MATCH(Edges[[#This Row],[Vertex 2]],GroupVertices[Vertex],0)),1,1,"")</f>
        <v>3</v>
      </c>
      <c r="BF82" s="51">
        <v>0</v>
      </c>
      <c r="BG82" s="52">
        <v>0</v>
      </c>
      <c r="BH82" s="51">
        <v>0</v>
      </c>
      <c r="BI82" s="52">
        <v>0</v>
      </c>
      <c r="BJ82" s="51">
        <v>0</v>
      </c>
      <c r="BK82" s="52">
        <v>0</v>
      </c>
      <c r="BL82" s="51">
        <v>36</v>
      </c>
      <c r="BM82" s="52">
        <v>100</v>
      </c>
      <c r="BN82" s="51">
        <v>36</v>
      </c>
    </row>
    <row r="83" spans="1:66" ht="28.8">
      <c r="A83" s="84" t="s">
        <v>298</v>
      </c>
      <c r="B83" s="84" t="s">
        <v>303</v>
      </c>
      <c r="C83" s="53" t="s">
        <v>1826</v>
      </c>
      <c r="D83" s="54">
        <v>10</v>
      </c>
      <c r="E83" s="65" t="s">
        <v>136</v>
      </c>
      <c r="F83" s="55">
        <v>12</v>
      </c>
      <c r="G83" s="53"/>
      <c r="H83" s="57"/>
      <c r="I83" s="56"/>
      <c r="J83" s="56"/>
      <c r="K83" s="36" t="s">
        <v>65</v>
      </c>
      <c r="L83" s="83">
        <v>83</v>
      </c>
      <c r="M83" s="83"/>
      <c r="N83" s="63"/>
      <c r="O83" s="86" t="s">
        <v>311</v>
      </c>
      <c r="P83" s="88">
        <v>43942.55556712963</v>
      </c>
      <c r="Q83" s="86" t="s">
        <v>339</v>
      </c>
      <c r="R83" s="86" t="s">
        <v>343</v>
      </c>
      <c r="S83" s="86" t="s">
        <v>360</v>
      </c>
      <c r="T83" s="86" t="s">
        <v>378</v>
      </c>
      <c r="U83" s="86"/>
      <c r="V83" s="90" t="s">
        <v>463</v>
      </c>
      <c r="W83" s="88">
        <v>43942.55556712963</v>
      </c>
      <c r="X83" s="92">
        <v>43942</v>
      </c>
      <c r="Y83" s="94" t="s">
        <v>538</v>
      </c>
      <c r="Z83" s="90" t="s">
        <v>623</v>
      </c>
      <c r="AA83" s="86"/>
      <c r="AB83" s="86"/>
      <c r="AC83" s="94" t="s">
        <v>711</v>
      </c>
      <c r="AD83" s="86"/>
      <c r="AE83" s="86" t="b">
        <v>0</v>
      </c>
      <c r="AF83" s="86">
        <v>0</v>
      </c>
      <c r="AG83" s="94" t="s">
        <v>726</v>
      </c>
      <c r="AH83" s="86" t="b">
        <v>0</v>
      </c>
      <c r="AI83" s="86" t="s">
        <v>727</v>
      </c>
      <c r="AJ83" s="86"/>
      <c r="AK83" s="94" t="s">
        <v>725</v>
      </c>
      <c r="AL83" s="86" t="b">
        <v>0</v>
      </c>
      <c r="AM83" s="86">
        <v>0</v>
      </c>
      <c r="AN83" s="94" t="s">
        <v>725</v>
      </c>
      <c r="AO83" s="86" t="s">
        <v>731</v>
      </c>
      <c r="AP83" s="86" t="b">
        <v>0</v>
      </c>
      <c r="AQ83" s="94" t="s">
        <v>711</v>
      </c>
      <c r="AR83" s="86" t="s">
        <v>196</v>
      </c>
      <c r="AS83" s="86">
        <v>0</v>
      </c>
      <c r="AT83" s="86">
        <v>0</v>
      </c>
      <c r="AU83" s="86"/>
      <c r="AV83" s="86"/>
      <c r="AW83" s="86"/>
      <c r="AX83" s="86"/>
      <c r="AY83" s="86"/>
      <c r="AZ83" s="86"/>
      <c r="BA83" s="86"/>
      <c r="BB83" s="86"/>
      <c r="BC83">
        <v>5</v>
      </c>
      <c r="BD83" s="85" t="str">
        <f>REPLACE(INDEX(GroupVertices[Group],MATCH(Edges[[#This Row],[Vertex 1]],GroupVertices[Vertex],0)),1,1,"")</f>
        <v>3</v>
      </c>
      <c r="BE83" s="85" t="str">
        <f>REPLACE(INDEX(GroupVertices[Group],MATCH(Edges[[#This Row],[Vertex 2]],GroupVertices[Vertex],0)),1,1,"")</f>
        <v>3</v>
      </c>
      <c r="BF83" s="51">
        <v>0</v>
      </c>
      <c r="BG83" s="52">
        <v>0</v>
      </c>
      <c r="BH83" s="51">
        <v>0</v>
      </c>
      <c r="BI83" s="52">
        <v>0</v>
      </c>
      <c r="BJ83" s="51">
        <v>0</v>
      </c>
      <c r="BK83" s="52">
        <v>0</v>
      </c>
      <c r="BL83" s="51">
        <v>36</v>
      </c>
      <c r="BM83" s="52">
        <v>100</v>
      </c>
      <c r="BN83" s="51">
        <v>36</v>
      </c>
    </row>
    <row r="84" spans="1:66" ht="28.8">
      <c r="A84" s="84" t="s">
        <v>298</v>
      </c>
      <c r="B84" s="84" t="s">
        <v>303</v>
      </c>
      <c r="C84" s="53" t="s">
        <v>1826</v>
      </c>
      <c r="D84" s="54">
        <v>10</v>
      </c>
      <c r="E84" s="65" t="s">
        <v>136</v>
      </c>
      <c r="F84" s="55">
        <v>12</v>
      </c>
      <c r="G84" s="53"/>
      <c r="H84" s="57"/>
      <c r="I84" s="56"/>
      <c r="J84" s="56"/>
      <c r="K84" s="36" t="s">
        <v>65</v>
      </c>
      <c r="L84" s="83">
        <v>84</v>
      </c>
      <c r="M84" s="83"/>
      <c r="N84" s="63"/>
      <c r="O84" s="86" t="s">
        <v>311</v>
      </c>
      <c r="P84" s="88">
        <v>43943.5555787037</v>
      </c>
      <c r="Q84" s="86" t="s">
        <v>339</v>
      </c>
      <c r="R84" s="86" t="s">
        <v>343</v>
      </c>
      <c r="S84" s="86" t="s">
        <v>360</v>
      </c>
      <c r="T84" s="86" t="s">
        <v>378</v>
      </c>
      <c r="U84" s="86"/>
      <c r="V84" s="90" t="s">
        <v>463</v>
      </c>
      <c r="W84" s="88">
        <v>43943.5555787037</v>
      </c>
      <c r="X84" s="92">
        <v>43943</v>
      </c>
      <c r="Y84" s="94" t="s">
        <v>539</v>
      </c>
      <c r="Z84" s="90" t="s">
        <v>624</v>
      </c>
      <c r="AA84" s="86"/>
      <c r="AB84" s="86"/>
      <c r="AC84" s="94" t="s">
        <v>712</v>
      </c>
      <c r="AD84" s="86"/>
      <c r="AE84" s="86" t="b">
        <v>0</v>
      </c>
      <c r="AF84" s="86">
        <v>0</v>
      </c>
      <c r="AG84" s="94" t="s">
        <v>726</v>
      </c>
      <c r="AH84" s="86" t="b">
        <v>0</v>
      </c>
      <c r="AI84" s="86" t="s">
        <v>727</v>
      </c>
      <c r="AJ84" s="86"/>
      <c r="AK84" s="94" t="s">
        <v>725</v>
      </c>
      <c r="AL84" s="86" t="b">
        <v>0</v>
      </c>
      <c r="AM84" s="86">
        <v>0</v>
      </c>
      <c r="AN84" s="94" t="s">
        <v>725</v>
      </c>
      <c r="AO84" s="86" t="s">
        <v>731</v>
      </c>
      <c r="AP84" s="86" t="b">
        <v>0</v>
      </c>
      <c r="AQ84" s="94" t="s">
        <v>712</v>
      </c>
      <c r="AR84" s="86" t="s">
        <v>196</v>
      </c>
      <c r="AS84" s="86">
        <v>0</v>
      </c>
      <c r="AT84" s="86">
        <v>0</v>
      </c>
      <c r="AU84" s="86"/>
      <c r="AV84" s="86"/>
      <c r="AW84" s="86"/>
      <c r="AX84" s="86"/>
      <c r="AY84" s="86"/>
      <c r="AZ84" s="86"/>
      <c r="BA84" s="86"/>
      <c r="BB84" s="86"/>
      <c r="BC84">
        <v>5</v>
      </c>
      <c r="BD84" s="85" t="str">
        <f>REPLACE(INDEX(GroupVertices[Group],MATCH(Edges[[#This Row],[Vertex 1]],GroupVertices[Vertex],0)),1,1,"")</f>
        <v>3</v>
      </c>
      <c r="BE84" s="85" t="str">
        <f>REPLACE(INDEX(GroupVertices[Group],MATCH(Edges[[#This Row],[Vertex 2]],GroupVertices[Vertex],0)),1,1,"")</f>
        <v>3</v>
      </c>
      <c r="BF84" s="51">
        <v>0</v>
      </c>
      <c r="BG84" s="52">
        <v>0</v>
      </c>
      <c r="BH84" s="51">
        <v>0</v>
      </c>
      <c r="BI84" s="52">
        <v>0</v>
      </c>
      <c r="BJ84" s="51">
        <v>0</v>
      </c>
      <c r="BK84" s="52">
        <v>0</v>
      </c>
      <c r="BL84" s="51">
        <v>36</v>
      </c>
      <c r="BM84" s="52">
        <v>100</v>
      </c>
      <c r="BN84" s="51">
        <v>36</v>
      </c>
    </row>
    <row r="85" spans="1:66" ht="28.8">
      <c r="A85" s="84" t="s">
        <v>298</v>
      </c>
      <c r="B85" s="84" t="s">
        <v>303</v>
      </c>
      <c r="C85" s="53" t="s">
        <v>1826</v>
      </c>
      <c r="D85" s="54">
        <v>10</v>
      </c>
      <c r="E85" s="65" t="s">
        <v>136</v>
      </c>
      <c r="F85" s="55">
        <v>12</v>
      </c>
      <c r="G85" s="53"/>
      <c r="H85" s="57"/>
      <c r="I85" s="56"/>
      <c r="J85" s="56"/>
      <c r="K85" s="36" t="s">
        <v>65</v>
      </c>
      <c r="L85" s="83">
        <v>85</v>
      </c>
      <c r="M85" s="83"/>
      <c r="N85" s="63"/>
      <c r="O85" s="86" t="s">
        <v>311</v>
      </c>
      <c r="P85" s="88">
        <v>43944.5555787037</v>
      </c>
      <c r="Q85" s="86" t="s">
        <v>339</v>
      </c>
      <c r="R85" s="86" t="s">
        <v>343</v>
      </c>
      <c r="S85" s="86" t="s">
        <v>360</v>
      </c>
      <c r="T85" s="86" t="s">
        <v>378</v>
      </c>
      <c r="U85" s="86"/>
      <c r="V85" s="90" t="s">
        <v>463</v>
      </c>
      <c r="W85" s="88">
        <v>43944.5555787037</v>
      </c>
      <c r="X85" s="92">
        <v>43944</v>
      </c>
      <c r="Y85" s="94" t="s">
        <v>539</v>
      </c>
      <c r="Z85" s="90" t="s">
        <v>625</v>
      </c>
      <c r="AA85" s="86"/>
      <c r="AB85" s="86"/>
      <c r="AC85" s="94" t="s">
        <v>713</v>
      </c>
      <c r="AD85" s="86"/>
      <c r="AE85" s="86" t="b">
        <v>0</v>
      </c>
      <c r="AF85" s="86">
        <v>0</v>
      </c>
      <c r="AG85" s="94" t="s">
        <v>726</v>
      </c>
      <c r="AH85" s="86" t="b">
        <v>0</v>
      </c>
      <c r="AI85" s="86" t="s">
        <v>727</v>
      </c>
      <c r="AJ85" s="86"/>
      <c r="AK85" s="94" t="s">
        <v>725</v>
      </c>
      <c r="AL85" s="86" t="b">
        <v>0</v>
      </c>
      <c r="AM85" s="86">
        <v>0</v>
      </c>
      <c r="AN85" s="94" t="s">
        <v>725</v>
      </c>
      <c r="AO85" s="86" t="s">
        <v>731</v>
      </c>
      <c r="AP85" s="86" t="b">
        <v>0</v>
      </c>
      <c r="AQ85" s="94" t="s">
        <v>713</v>
      </c>
      <c r="AR85" s="86" t="s">
        <v>196</v>
      </c>
      <c r="AS85" s="86">
        <v>0</v>
      </c>
      <c r="AT85" s="86">
        <v>0</v>
      </c>
      <c r="AU85" s="86"/>
      <c r="AV85" s="86"/>
      <c r="AW85" s="86"/>
      <c r="AX85" s="86"/>
      <c r="AY85" s="86"/>
      <c r="AZ85" s="86"/>
      <c r="BA85" s="86"/>
      <c r="BB85" s="86"/>
      <c r="BC85">
        <v>5</v>
      </c>
      <c r="BD85" s="85" t="str">
        <f>REPLACE(INDEX(GroupVertices[Group],MATCH(Edges[[#This Row],[Vertex 1]],GroupVertices[Vertex],0)),1,1,"")</f>
        <v>3</v>
      </c>
      <c r="BE85" s="85" t="str">
        <f>REPLACE(INDEX(GroupVertices[Group],MATCH(Edges[[#This Row],[Vertex 2]],GroupVertices[Vertex],0)),1,1,"")</f>
        <v>3</v>
      </c>
      <c r="BF85" s="51">
        <v>0</v>
      </c>
      <c r="BG85" s="52">
        <v>0</v>
      </c>
      <c r="BH85" s="51">
        <v>0</v>
      </c>
      <c r="BI85" s="52">
        <v>0</v>
      </c>
      <c r="BJ85" s="51">
        <v>0</v>
      </c>
      <c r="BK85" s="52">
        <v>0</v>
      </c>
      <c r="BL85" s="51">
        <v>36</v>
      </c>
      <c r="BM85" s="52">
        <v>100</v>
      </c>
      <c r="BN85" s="51">
        <v>36</v>
      </c>
    </row>
    <row r="86" spans="1:66" ht="28.8">
      <c r="A86" s="84" t="s">
        <v>298</v>
      </c>
      <c r="B86" s="84" t="s">
        <v>303</v>
      </c>
      <c r="C86" s="53" t="s">
        <v>1826</v>
      </c>
      <c r="D86" s="54">
        <v>10</v>
      </c>
      <c r="E86" s="65" t="s">
        <v>136</v>
      </c>
      <c r="F86" s="55">
        <v>12</v>
      </c>
      <c r="G86" s="53"/>
      <c r="H86" s="57"/>
      <c r="I86" s="56"/>
      <c r="J86" s="56"/>
      <c r="K86" s="36" t="s">
        <v>65</v>
      </c>
      <c r="L86" s="83">
        <v>86</v>
      </c>
      <c r="M86" s="83"/>
      <c r="N86" s="63"/>
      <c r="O86" s="86" t="s">
        <v>311</v>
      </c>
      <c r="P86" s="88">
        <v>43945.55556712963</v>
      </c>
      <c r="Q86" s="86" t="s">
        <v>339</v>
      </c>
      <c r="R86" s="86" t="s">
        <v>343</v>
      </c>
      <c r="S86" s="86" t="s">
        <v>360</v>
      </c>
      <c r="T86" s="86" t="s">
        <v>378</v>
      </c>
      <c r="U86" s="86"/>
      <c r="V86" s="90" t="s">
        <v>463</v>
      </c>
      <c r="W86" s="88">
        <v>43945.55556712963</v>
      </c>
      <c r="X86" s="92">
        <v>43945</v>
      </c>
      <c r="Y86" s="94" t="s">
        <v>538</v>
      </c>
      <c r="Z86" s="90" t="s">
        <v>626</v>
      </c>
      <c r="AA86" s="86"/>
      <c r="AB86" s="86"/>
      <c r="AC86" s="94" t="s">
        <v>714</v>
      </c>
      <c r="AD86" s="86"/>
      <c r="AE86" s="86" t="b">
        <v>0</v>
      </c>
      <c r="AF86" s="86">
        <v>0</v>
      </c>
      <c r="AG86" s="94" t="s">
        <v>726</v>
      </c>
      <c r="AH86" s="86" t="b">
        <v>0</v>
      </c>
      <c r="AI86" s="86" t="s">
        <v>727</v>
      </c>
      <c r="AJ86" s="86"/>
      <c r="AK86" s="94" t="s">
        <v>725</v>
      </c>
      <c r="AL86" s="86" t="b">
        <v>0</v>
      </c>
      <c r="AM86" s="86">
        <v>0</v>
      </c>
      <c r="AN86" s="94" t="s">
        <v>725</v>
      </c>
      <c r="AO86" s="86" t="s">
        <v>731</v>
      </c>
      <c r="AP86" s="86" t="b">
        <v>0</v>
      </c>
      <c r="AQ86" s="94" t="s">
        <v>714</v>
      </c>
      <c r="AR86" s="86" t="s">
        <v>196</v>
      </c>
      <c r="AS86" s="86">
        <v>0</v>
      </c>
      <c r="AT86" s="86">
        <v>0</v>
      </c>
      <c r="AU86" s="86"/>
      <c r="AV86" s="86"/>
      <c r="AW86" s="86"/>
      <c r="AX86" s="86"/>
      <c r="AY86" s="86"/>
      <c r="AZ86" s="86"/>
      <c r="BA86" s="86"/>
      <c r="BB86" s="86"/>
      <c r="BC86">
        <v>5</v>
      </c>
      <c r="BD86" s="85" t="str">
        <f>REPLACE(INDEX(GroupVertices[Group],MATCH(Edges[[#This Row],[Vertex 1]],GroupVertices[Vertex],0)),1,1,"")</f>
        <v>3</v>
      </c>
      <c r="BE86" s="85" t="str">
        <f>REPLACE(INDEX(GroupVertices[Group],MATCH(Edges[[#This Row],[Vertex 2]],GroupVertices[Vertex],0)),1,1,"")</f>
        <v>3</v>
      </c>
      <c r="BF86" s="51">
        <v>0</v>
      </c>
      <c r="BG86" s="52">
        <v>0</v>
      </c>
      <c r="BH86" s="51">
        <v>0</v>
      </c>
      <c r="BI86" s="52">
        <v>0</v>
      </c>
      <c r="BJ86" s="51">
        <v>0</v>
      </c>
      <c r="BK86" s="52">
        <v>0</v>
      </c>
      <c r="BL86" s="51">
        <v>36</v>
      </c>
      <c r="BM86" s="52">
        <v>100</v>
      </c>
      <c r="BN86" s="51">
        <v>36</v>
      </c>
    </row>
    <row r="87" spans="1:66" ht="28.8">
      <c r="A87" s="84" t="s">
        <v>299</v>
      </c>
      <c r="B87" s="84" t="s">
        <v>300</v>
      </c>
      <c r="C87" s="53" t="s">
        <v>1826</v>
      </c>
      <c r="D87" s="54">
        <v>10</v>
      </c>
      <c r="E87" s="65" t="s">
        <v>136</v>
      </c>
      <c r="F87" s="55">
        <v>27</v>
      </c>
      <c r="G87" s="53"/>
      <c r="H87" s="57"/>
      <c r="I87" s="56"/>
      <c r="J87" s="56"/>
      <c r="K87" s="36" t="s">
        <v>65</v>
      </c>
      <c r="L87" s="83">
        <v>87</v>
      </c>
      <c r="M87" s="83"/>
      <c r="N87" s="63"/>
      <c r="O87" s="86" t="s">
        <v>310</v>
      </c>
      <c r="P87" s="88">
        <v>43941.4462037037</v>
      </c>
      <c r="Q87" s="86" t="s">
        <v>316</v>
      </c>
      <c r="R87" s="86"/>
      <c r="S87" s="86"/>
      <c r="T87" s="86"/>
      <c r="U87" s="86"/>
      <c r="V87" s="90" t="s">
        <v>464</v>
      </c>
      <c r="W87" s="88">
        <v>43941.4462037037</v>
      </c>
      <c r="X87" s="92">
        <v>43941</v>
      </c>
      <c r="Y87" s="94" t="s">
        <v>540</v>
      </c>
      <c r="Z87" s="90" t="s">
        <v>627</v>
      </c>
      <c r="AA87" s="86"/>
      <c r="AB87" s="86"/>
      <c r="AC87" s="94" t="s">
        <v>715</v>
      </c>
      <c r="AD87" s="86"/>
      <c r="AE87" s="86" t="b">
        <v>0</v>
      </c>
      <c r="AF87" s="86">
        <v>0</v>
      </c>
      <c r="AG87" s="94" t="s">
        <v>725</v>
      </c>
      <c r="AH87" s="86" t="b">
        <v>0</v>
      </c>
      <c r="AI87" s="86" t="s">
        <v>727</v>
      </c>
      <c r="AJ87" s="86"/>
      <c r="AK87" s="94" t="s">
        <v>725</v>
      </c>
      <c r="AL87" s="86" t="b">
        <v>0</v>
      </c>
      <c r="AM87" s="86">
        <v>3</v>
      </c>
      <c r="AN87" s="94" t="s">
        <v>717</v>
      </c>
      <c r="AO87" s="86" t="s">
        <v>728</v>
      </c>
      <c r="AP87" s="86" t="b">
        <v>0</v>
      </c>
      <c r="AQ87" s="94" t="s">
        <v>717</v>
      </c>
      <c r="AR87" s="86" t="s">
        <v>196</v>
      </c>
      <c r="AS87" s="86">
        <v>0</v>
      </c>
      <c r="AT87" s="86">
        <v>0</v>
      </c>
      <c r="AU87" s="86"/>
      <c r="AV87" s="86"/>
      <c r="AW87" s="86"/>
      <c r="AX87" s="86"/>
      <c r="AY87" s="86"/>
      <c r="AZ87" s="86"/>
      <c r="BA87" s="86"/>
      <c r="BB87" s="86"/>
      <c r="BC87">
        <v>2</v>
      </c>
      <c r="BD87" s="85" t="str">
        <f>REPLACE(INDEX(GroupVertices[Group],MATCH(Edges[[#This Row],[Vertex 1]],GroupVertices[Vertex],0)),1,1,"")</f>
        <v>4</v>
      </c>
      <c r="BE87" s="85" t="str">
        <f>REPLACE(INDEX(GroupVertices[Group],MATCH(Edges[[#This Row],[Vertex 2]],GroupVertices[Vertex],0)),1,1,"")</f>
        <v>4</v>
      </c>
      <c r="BF87" s="51">
        <v>2</v>
      </c>
      <c r="BG87" s="52">
        <v>5</v>
      </c>
      <c r="BH87" s="51">
        <v>0</v>
      </c>
      <c r="BI87" s="52">
        <v>0</v>
      </c>
      <c r="BJ87" s="51">
        <v>0</v>
      </c>
      <c r="BK87" s="52">
        <v>0</v>
      </c>
      <c r="BL87" s="51">
        <v>38</v>
      </c>
      <c r="BM87" s="52">
        <v>95</v>
      </c>
      <c r="BN87" s="51">
        <v>40</v>
      </c>
    </row>
    <row r="88" spans="1:66" ht="28.8">
      <c r="A88" s="84" t="s">
        <v>299</v>
      </c>
      <c r="B88" s="84" t="s">
        <v>300</v>
      </c>
      <c r="C88" s="53" t="s">
        <v>1826</v>
      </c>
      <c r="D88" s="54">
        <v>10</v>
      </c>
      <c r="E88" s="65" t="s">
        <v>136</v>
      </c>
      <c r="F88" s="55">
        <v>27</v>
      </c>
      <c r="G88" s="53"/>
      <c r="H88" s="57"/>
      <c r="I88" s="56"/>
      <c r="J88" s="56"/>
      <c r="K88" s="36" t="s">
        <v>65</v>
      </c>
      <c r="L88" s="83">
        <v>88</v>
      </c>
      <c r="M88" s="83"/>
      <c r="N88" s="63"/>
      <c r="O88" s="86" t="s">
        <v>310</v>
      </c>
      <c r="P88" s="88">
        <v>43945.62082175926</v>
      </c>
      <c r="Q88" s="86" t="s">
        <v>340</v>
      </c>
      <c r="R88" s="86"/>
      <c r="S88" s="86"/>
      <c r="T88" s="86"/>
      <c r="U88" s="86"/>
      <c r="V88" s="90" t="s">
        <v>464</v>
      </c>
      <c r="W88" s="88">
        <v>43945.62082175926</v>
      </c>
      <c r="X88" s="92">
        <v>43945</v>
      </c>
      <c r="Y88" s="94" t="s">
        <v>541</v>
      </c>
      <c r="Z88" s="90" t="s">
        <v>628</v>
      </c>
      <c r="AA88" s="86"/>
      <c r="AB88" s="86"/>
      <c r="AC88" s="94" t="s">
        <v>716</v>
      </c>
      <c r="AD88" s="86"/>
      <c r="AE88" s="86" t="b">
        <v>0</v>
      </c>
      <c r="AF88" s="86">
        <v>0</v>
      </c>
      <c r="AG88" s="94" t="s">
        <v>725</v>
      </c>
      <c r="AH88" s="86" t="b">
        <v>0</v>
      </c>
      <c r="AI88" s="86" t="s">
        <v>727</v>
      </c>
      <c r="AJ88" s="86"/>
      <c r="AK88" s="94" t="s">
        <v>725</v>
      </c>
      <c r="AL88" s="86" t="b">
        <v>0</v>
      </c>
      <c r="AM88" s="86">
        <v>2</v>
      </c>
      <c r="AN88" s="94" t="s">
        <v>718</v>
      </c>
      <c r="AO88" s="86" t="s">
        <v>728</v>
      </c>
      <c r="AP88" s="86" t="b">
        <v>0</v>
      </c>
      <c r="AQ88" s="94" t="s">
        <v>718</v>
      </c>
      <c r="AR88" s="86" t="s">
        <v>196</v>
      </c>
      <c r="AS88" s="86">
        <v>0</v>
      </c>
      <c r="AT88" s="86">
        <v>0</v>
      </c>
      <c r="AU88" s="86"/>
      <c r="AV88" s="86"/>
      <c r="AW88" s="86"/>
      <c r="AX88" s="86"/>
      <c r="AY88" s="86"/>
      <c r="AZ88" s="86"/>
      <c r="BA88" s="86"/>
      <c r="BB88" s="86"/>
      <c r="BC88">
        <v>2</v>
      </c>
      <c r="BD88" s="85" t="str">
        <f>REPLACE(INDEX(GroupVertices[Group],MATCH(Edges[[#This Row],[Vertex 1]],GroupVertices[Vertex],0)),1,1,"")</f>
        <v>4</v>
      </c>
      <c r="BE88" s="85" t="str">
        <f>REPLACE(INDEX(GroupVertices[Group],MATCH(Edges[[#This Row],[Vertex 2]],GroupVertices[Vertex],0)),1,1,"")</f>
        <v>4</v>
      </c>
      <c r="BF88" s="51">
        <v>2</v>
      </c>
      <c r="BG88" s="52">
        <v>5</v>
      </c>
      <c r="BH88" s="51">
        <v>0</v>
      </c>
      <c r="BI88" s="52">
        <v>0</v>
      </c>
      <c r="BJ88" s="51">
        <v>0</v>
      </c>
      <c r="BK88" s="52">
        <v>0</v>
      </c>
      <c r="BL88" s="51">
        <v>38</v>
      </c>
      <c r="BM88" s="52">
        <v>95</v>
      </c>
      <c r="BN88" s="51">
        <v>40</v>
      </c>
    </row>
    <row r="89" spans="1:66" ht="28.8">
      <c r="A89" s="84" t="s">
        <v>300</v>
      </c>
      <c r="B89" s="84" t="s">
        <v>300</v>
      </c>
      <c r="C89" s="53" t="s">
        <v>1826</v>
      </c>
      <c r="D89" s="54">
        <v>10</v>
      </c>
      <c r="E89" s="65" t="s">
        <v>136</v>
      </c>
      <c r="F89" s="55">
        <v>27</v>
      </c>
      <c r="G89" s="53"/>
      <c r="H89" s="57"/>
      <c r="I89" s="56"/>
      <c r="J89" s="56"/>
      <c r="K89" s="36" t="s">
        <v>65</v>
      </c>
      <c r="L89" s="83">
        <v>89</v>
      </c>
      <c r="M89" s="83"/>
      <c r="N89" s="63"/>
      <c r="O89" s="86" t="s">
        <v>196</v>
      </c>
      <c r="P89" s="88">
        <v>43941.445081018515</v>
      </c>
      <c r="Q89" s="86" t="s">
        <v>316</v>
      </c>
      <c r="R89" s="86"/>
      <c r="S89" s="86"/>
      <c r="T89" s="86" t="s">
        <v>395</v>
      </c>
      <c r="U89" s="90" t="s">
        <v>407</v>
      </c>
      <c r="V89" s="90" t="s">
        <v>407</v>
      </c>
      <c r="W89" s="88">
        <v>43941.445081018515</v>
      </c>
      <c r="X89" s="92">
        <v>43941</v>
      </c>
      <c r="Y89" s="94" t="s">
        <v>542</v>
      </c>
      <c r="Z89" s="90" t="s">
        <v>629</v>
      </c>
      <c r="AA89" s="86"/>
      <c r="AB89" s="86"/>
      <c r="AC89" s="94" t="s">
        <v>717</v>
      </c>
      <c r="AD89" s="86"/>
      <c r="AE89" s="86" t="b">
        <v>0</v>
      </c>
      <c r="AF89" s="86">
        <v>4</v>
      </c>
      <c r="AG89" s="94" t="s">
        <v>725</v>
      </c>
      <c r="AH89" s="86" t="b">
        <v>0</v>
      </c>
      <c r="AI89" s="86" t="s">
        <v>727</v>
      </c>
      <c r="AJ89" s="86"/>
      <c r="AK89" s="94" t="s">
        <v>725</v>
      </c>
      <c r="AL89" s="86" t="b">
        <v>0</v>
      </c>
      <c r="AM89" s="86">
        <v>3</v>
      </c>
      <c r="AN89" s="94" t="s">
        <v>725</v>
      </c>
      <c r="AO89" s="86" t="s">
        <v>728</v>
      </c>
      <c r="AP89" s="86" t="b">
        <v>0</v>
      </c>
      <c r="AQ89" s="94" t="s">
        <v>717</v>
      </c>
      <c r="AR89" s="86" t="s">
        <v>196</v>
      </c>
      <c r="AS89" s="86">
        <v>0</v>
      </c>
      <c r="AT89" s="86">
        <v>0</v>
      </c>
      <c r="AU89" s="86"/>
      <c r="AV89" s="86"/>
      <c r="AW89" s="86"/>
      <c r="AX89" s="86"/>
      <c r="AY89" s="86"/>
      <c r="AZ89" s="86"/>
      <c r="BA89" s="86"/>
      <c r="BB89" s="86"/>
      <c r="BC89">
        <v>2</v>
      </c>
      <c r="BD89" s="85" t="str">
        <f>REPLACE(INDEX(GroupVertices[Group],MATCH(Edges[[#This Row],[Vertex 1]],GroupVertices[Vertex],0)),1,1,"")</f>
        <v>4</v>
      </c>
      <c r="BE89" s="85" t="str">
        <f>REPLACE(INDEX(GroupVertices[Group],MATCH(Edges[[#This Row],[Vertex 2]],GroupVertices[Vertex],0)),1,1,"")</f>
        <v>4</v>
      </c>
      <c r="BF89" s="51">
        <v>2</v>
      </c>
      <c r="BG89" s="52">
        <v>5</v>
      </c>
      <c r="BH89" s="51">
        <v>0</v>
      </c>
      <c r="BI89" s="52">
        <v>0</v>
      </c>
      <c r="BJ89" s="51">
        <v>0</v>
      </c>
      <c r="BK89" s="52">
        <v>0</v>
      </c>
      <c r="BL89" s="51">
        <v>38</v>
      </c>
      <c r="BM89" s="52">
        <v>95</v>
      </c>
      <c r="BN89" s="51">
        <v>40</v>
      </c>
    </row>
    <row r="90" spans="1:66" ht="28.8">
      <c r="A90" s="84" t="s">
        <v>300</v>
      </c>
      <c r="B90" s="84" t="s">
        <v>300</v>
      </c>
      <c r="C90" s="53" t="s">
        <v>1826</v>
      </c>
      <c r="D90" s="54">
        <v>10</v>
      </c>
      <c r="E90" s="65" t="s">
        <v>136</v>
      </c>
      <c r="F90" s="55">
        <v>27</v>
      </c>
      <c r="G90" s="53"/>
      <c r="H90" s="57"/>
      <c r="I90" s="56"/>
      <c r="J90" s="56"/>
      <c r="K90" s="36" t="s">
        <v>65</v>
      </c>
      <c r="L90" s="83">
        <v>90</v>
      </c>
      <c r="M90" s="83"/>
      <c r="N90" s="63"/>
      <c r="O90" s="86" t="s">
        <v>196</v>
      </c>
      <c r="P90" s="88">
        <v>43945.61938657407</v>
      </c>
      <c r="Q90" s="86" t="s">
        <v>340</v>
      </c>
      <c r="R90" s="86"/>
      <c r="S90" s="86"/>
      <c r="T90" s="86" t="s">
        <v>395</v>
      </c>
      <c r="U90" s="90" t="s">
        <v>408</v>
      </c>
      <c r="V90" s="90" t="s">
        <v>408</v>
      </c>
      <c r="W90" s="88">
        <v>43945.61938657407</v>
      </c>
      <c r="X90" s="92">
        <v>43945</v>
      </c>
      <c r="Y90" s="94" t="s">
        <v>543</v>
      </c>
      <c r="Z90" s="90" t="s">
        <v>630</v>
      </c>
      <c r="AA90" s="86"/>
      <c r="AB90" s="86"/>
      <c r="AC90" s="94" t="s">
        <v>718</v>
      </c>
      <c r="AD90" s="86"/>
      <c r="AE90" s="86" t="b">
        <v>0</v>
      </c>
      <c r="AF90" s="86">
        <v>4</v>
      </c>
      <c r="AG90" s="94" t="s">
        <v>725</v>
      </c>
      <c r="AH90" s="86" t="b">
        <v>0</v>
      </c>
      <c r="AI90" s="86" t="s">
        <v>727</v>
      </c>
      <c r="AJ90" s="86"/>
      <c r="AK90" s="94" t="s">
        <v>725</v>
      </c>
      <c r="AL90" s="86" t="b">
        <v>0</v>
      </c>
      <c r="AM90" s="86">
        <v>2</v>
      </c>
      <c r="AN90" s="94" t="s">
        <v>725</v>
      </c>
      <c r="AO90" s="86" t="s">
        <v>728</v>
      </c>
      <c r="AP90" s="86" t="b">
        <v>0</v>
      </c>
      <c r="AQ90" s="94" t="s">
        <v>718</v>
      </c>
      <c r="AR90" s="86" t="s">
        <v>196</v>
      </c>
      <c r="AS90" s="86">
        <v>0</v>
      </c>
      <c r="AT90" s="86">
        <v>0</v>
      </c>
      <c r="AU90" s="86"/>
      <c r="AV90" s="86"/>
      <c r="AW90" s="86"/>
      <c r="AX90" s="86"/>
      <c r="AY90" s="86"/>
      <c r="AZ90" s="86"/>
      <c r="BA90" s="86"/>
      <c r="BB90" s="86"/>
      <c r="BC90">
        <v>2</v>
      </c>
      <c r="BD90" s="85" t="str">
        <f>REPLACE(INDEX(GroupVertices[Group],MATCH(Edges[[#This Row],[Vertex 1]],GroupVertices[Vertex],0)),1,1,"")</f>
        <v>4</v>
      </c>
      <c r="BE90" s="85" t="str">
        <f>REPLACE(INDEX(GroupVertices[Group],MATCH(Edges[[#This Row],[Vertex 2]],GroupVertices[Vertex],0)),1,1,"")</f>
        <v>4</v>
      </c>
      <c r="BF90" s="51">
        <v>2</v>
      </c>
      <c r="BG90" s="52">
        <v>5</v>
      </c>
      <c r="BH90" s="51">
        <v>0</v>
      </c>
      <c r="BI90" s="52">
        <v>0</v>
      </c>
      <c r="BJ90" s="51">
        <v>0</v>
      </c>
      <c r="BK90" s="52">
        <v>0</v>
      </c>
      <c r="BL90" s="51">
        <v>38</v>
      </c>
      <c r="BM90" s="52">
        <v>95</v>
      </c>
      <c r="BN90" s="51">
        <v>40</v>
      </c>
    </row>
    <row r="91" spans="1:66" ht="28.8">
      <c r="A91" s="84" t="s">
        <v>301</v>
      </c>
      <c r="B91" s="84" t="s">
        <v>300</v>
      </c>
      <c r="C91" s="53" t="s">
        <v>1826</v>
      </c>
      <c r="D91" s="54">
        <v>10</v>
      </c>
      <c r="E91" s="65" t="s">
        <v>136</v>
      </c>
      <c r="F91" s="55">
        <v>27</v>
      </c>
      <c r="G91" s="53"/>
      <c r="H91" s="57"/>
      <c r="I91" s="56"/>
      <c r="J91" s="56"/>
      <c r="K91" s="36" t="s">
        <v>65</v>
      </c>
      <c r="L91" s="83">
        <v>91</v>
      </c>
      <c r="M91" s="83"/>
      <c r="N91" s="63"/>
      <c r="O91" s="86" t="s">
        <v>310</v>
      </c>
      <c r="P91" s="88">
        <v>43941.44795138889</v>
      </c>
      <c r="Q91" s="86" t="s">
        <v>316</v>
      </c>
      <c r="R91" s="86"/>
      <c r="S91" s="86"/>
      <c r="T91" s="86"/>
      <c r="U91" s="86"/>
      <c r="V91" s="90" t="s">
        <v>465</v>
      </c>
      <c r="W91" s="88">
        <v>43941.44795138889</v>
      </c>
      <c r="X91" s="92">
        <v>43941</v>
      </c>
      <c r="Y91" s="94" t="s">
        <v>544</v>
      </c>
      <c r="Z91" s="90" t="s">
        <v>631</v>
      </c>
      <c r="AA91" s="86"/>
      <c r="AB91" s="86"/>
      <c r="AC91" s="94" t="s">
        <v>719</v>
      </c>
      <c r="AD91" s="86"/>
      <c r="AE91" s="86" t="b">
        <v>0</v>
      </c>
      <c r="AF91" s="86">
        <v>0</v>
      </c>
      <c r="AG91" s="94" t="s">
        <v>725</v>
      </c>
      <c r="AH91" s="86" t="b">
        <v>0</v>
      </c>
      <c r="AI91" s="86" t="s">
        <v>727</v>
      </c>
      <c r="AJ91" s="86"/>
      <c r="AK91" s="94" t="s">
        <v>725</v>
      </c>
      <c r="AL91" s="86" t="b">
        <v>0</v>
      </c>
      <c r="AM91" s="86">
        <v>3</v>
      </c>
      <c r="AN91" s="94" t="s">
        <v>717</v>
      </c>
      <c r="AO91" s="86" t="s">
        <v>728</v>
      </c>
      <c r="AP91" s="86" t="b">
        <v>0</v>
      </c>
      <c r="AQ91" s="94" t="s">
        <v>717</v>
      </c>
      <c r="AR91" s="86" t="s">
        <v>196</v>
      </c>
      <c r="AS91" s="86">
        <v>0</v>
      </c>
      <c r="AT91" s="86">
        <v>0</v>
      </c>
      <c r="AU91" s="86"/>
      <c r="AV91" s="86"/>
      <c r="AW91" s="86"/>
      <c r="AX91" s="86"/>
      <c r="AY91" s="86"/>
      <c r="AZ91" s="86"/>
      <c r="BA91" s="86"/>
      <c r="BB91" s="86"/>
      <c r="BC91">
        <v>2</v>
      </c>
      <c r="BD91" s="85" t="str">
        <f>REPLACE(INDEX(GroupVertices[Group],MATCH(Edges[[#This Row],[Vertex 1]],GroupVertices[Vertex],0)),1,1,"")</f>
        <v>4</v>
      </c>
      <c r="BE91" s="85" t="str">
        <f>REPLACE(INDEX(GroupVertices[Group],MATCH(Edges[[#This Row],[Vertex 2]],GroupVertices[Vertex],0)),1,1,"")</f>
        <v>4</v>
      </c>
      <c r="BF91" s="51">
        <v>2</v>
      </c>
      <c r="BG91" s="52">
        <v>5</v>
      </c>
      <c r="BH91" s="51">
        <v>0</v>
      </c>
      <c r="BI91" s="52">
        <v>0</v>
      </c>
      <c r="BJ91" s="51">
        <v>0</v>
      </c>
      <c r="BK91" s="52">
        <v>0</v>
      </c>
      <c r="BL91" s="51">
        <v>38</v>
      </c>
      <c r="BM91" s="52">
        <v>95</v>
      </c>
      <c r="BN91" s="51">
        <v>40</v>
      </c>
    </row>
    <row r="92" spans="1:66" ht="28.8">
      <c r="A92" s="84" t="s">
        <v>301</v>
      </c>
      <c r="B92" s="84" t="s">
        <v>300</v>
      </c>
      <c r="C92" s="53" t="s">
        <v>1826</v>
      </c>
      <c r="D92" s="54">
        <v>10</v>
      </c>
      <c r="E92" s="65" t="s">
        <v>136</v>
      </c>
      <c r="F92" s="55">
        <v>27</v>
      </c>
      <c r="G92" s="53"/>
      <c r="H92" s="57"/>
      <c r="I92" s="56"/>
      <c r="J92" s="56"/>
      <c r="K92" s="36" t="s">
        <v>65</v>
      </c>
      <c r="L92" s="83">
        <v>92</v>
      </c>
      <c r="M92" s="83"/>
      <c r="N92" s="63"/>
      <c r="O92" s="86" t="s">
        <v>310</v>
      </c>
      <c r="P92" s="88">
        <v>43945.62128472222</v>
      </c>
      <c r="Q92" s="86" t="s">
        <v>340</v>
      </c>
      <c r="R92" s="86"/>
      <c r="S92" s="86"/>
      <c r="T92" s="86"/>
      <c r="U92" s="86"/>
      <c r="V92" s="90" t="s">
        <v>465</v>
      </c>
      <c r="W92" s="88">
        <v>43945.62128472222</v>
      </c>
      <c r="X92" s="92">
        <v>43945</v>
      </c>
      <c r="Y92" s="94" t="s">
        <v>545</v>
      </c>
      <c r="Z92" s="90" t="s">
        <v>632</v>
      </c>
      <c r="AA92" s="86"/>
      <c r="AB92" s="86"/>
      <c r="AC92" s="94" t="s">
        <v>720</v>
      </c>
      <c r="AD92" s="86"/>
      <c r="AE92" s="86" t="b">
        <v>0</v>
      </c>
      <c r="AF92" s="86">
        <v>0</v>
      </c>
      <c r="AG92" s="94" t="s">
        <v>725</v>
      </c>
      <c r="AH92" s="86" t="b">
        <v>0</v>
      </c>
      <c r="AI92" s="86" t="s">
        <v>727</v>
      </c>
      <c r="AJ92" s="86"/>
      <c r="AK92" s="94" t="s">
        <v>725</v>
      </c>
      <c r="AL92" s="86" t="b">
        <v>0</v>
      </c>
      <c r="AM92" s="86">
        <v>2</v>
      </c>
      <c r="AN92" s="94" t="s">
        <v>718</v>
      </c>
      <c r="AO92" s="86" t="s">
        <v>728</v>
      </c>
      <c r="AP92" s="86" t="b">
        <v>0</v>
      </c>
      <c r="AQ92" s="94" t="s">
        <v>718</v>
      </c>
      <c r="AR92" s="86" t="s">
        <v>196</v>
      </c>
      <c r="AS92" s="86">
        <v>0</v>
      </c>
      <c r="AT92" s="86">
        <v>0</v>
      </c>
      <c r="AU92" s="86"/>
      <c r="AV92" s="86"/>
      <c r="AW92" s="86"/>
      <c r="AX92" s="86"/>
      <c r="AY92" s="86"/>
      <c r="AZ92" s="86"/>
      <c r="BA92" s="86"/>
      <c r="BB92" s="86"/>
      <c r="BC92">
        <v>2</v>
      </c>
      <c r="BD92" s="85" t="str">
        <f>REPLACE(INDEX(GroupVertices[Group],MATCH(Edges[[#This Row],[Vertex 1]],GroupVertices[Vertex],0)),1,1,"")</f>
        <v>4</v>
      </c>
      <c r="BE92" s="85" t="str">
        <f>REPLACE(INDEX(GroupVertices[Group],MATCH(Edges[[#This Row],[Vertex 2]],GroupVertices[Vertex],0)),1,1,"")</f>
        <v>4</v>
      </c>
      <c r="BF92" s="51">
        <v>2</v>
      </c>
      <c r="BG92" s="52">
        <v>5</v>
      </c>
      <c r="BH92" s="51">
        <v>0</v>
      </c>
      <c r="BI92" s="52">
        <v>0</v>
      </c>
      <c r="BJ92" s="51">
        <v>0</v>
      </c>
      <c r="BK92" s="52">
        <v>0</v>
      </c>
      <c r="BL92" s="51">
        <v>38</v>
      </c>
      <c r="BM92" s="52">
        <v>95</v>
      </c>
      <c r="BN92" s="51">
        <v>40</v>
      </c>
    </row>
    <row r="93" spans="1:66" ht="28.8">
      <c r="A93" s="84" t="s">
        <v>302</v>
      </c>
      <c r="B93" s="84" t="s">
        <v>303</v>
      </c>
      <c r="C93" s="53" t="s">
        <v>1826</v>
      </c>
      <c r="D93" s="54">
        <v>10</v>
      </c>
      <c r="E93" s="65" t="s">
        <v>136</v>
      </c>
      <c r="F93" s="55">
        <v>17</v>
      </c>
      <c r="G93" s="53"/>
      <c r="H93" s="57"/>
      <c r="I93" s="56"/>
      <c r="J93" s="56"/>
      <c r="K93" s="36" t="s">
        <v>65</v>
      </c>
      <c r="L93" s="83">
        <v>93</v>
      </c>
      <c r="M93" s="83"/>
      <c r="N93" s="63"/>
      <c r="O93" s="86" t="s">
        <v>311</v>
      </c>
      <c r="P93" s="88">
        <v>43941.79584490741</v>
      </c>
      <c r="Q93" s="86" t="s">
        <v>334</v>
      </c>
      <c r="R93" s="86" t="s">
        <v>343</v>
      </c>
      <c r="S93" s="86" t="s">
        <v>360</v>
      </c>
      <c r="T93" s="86" t="s">
        <v>378</v>
      </c>
      <c r="U93" s="86"/>
      <c r="V93" s="90" t="s">
        <v>466</v>
      </c>
      <c r="W93" s="88">
        <v>43941.79584490741</v>
      </c>
      <c r="X93" s="92">
        <v>43941</v>
      </c>
      <c r="Y93" s="94" t="s">
        <v>546</v>
      </c>
      <c r="Z93" s="90" t="s">
        <v>633</v>
      </c>
      <c r="AA93" s="86"/>
      <c r="AB93" s="86"/>
      <c r="AC93" s="94" t="s">
        <v>721</v>
      </c>
      <c r="AD93" s="86"/>
      <c r="AE93" s="86" t="b">
        <v>0</v>
      </c>
      <c r="AF93" s="86">
        <v>0</v>
      </c>
      <c r="AG93" s="94" t="s">
        <v>726</v>
      </c>
      <c r="AH93" s="86" t="b">
        <v>0</v>
      </c>
      <c r="AI93" s="86" t="s">
        <v>727</v>
      </c>
      <c r="AJ93" s="86"/>
      <c r="AK93" s="94" t="s">
        <v>725</v>
      </c>
      <c r="AL93" s="86" t="b">
        <v>0</v>
      </c>
      <c r="AM93" s="86">
        <v>0</v>
      </c>
      <c r="AN93" s="94" t="s">
        <v>725</v>
      </c>
      <c r="AO93" s="86" t="s">
        <v>731</v>
      </c>
      <c r="AP93" s="86" t="b">
        <v>0</v>
      </c>
      <c r="AQ93" s="94" t="s">
        <v>721</v>
      </c>
      <c r="AR93" s="86" t="s">
        <v>196</v>
      </c>
      <c r="AS93" s="86">
        <v>0</v>
      </c>
      <c r="AT93" s="86">
        <v>0</v>
      </c>
      <c r="AU93" s="86"/>
      <c r="AV93" s="86"/>
      <c r="AW93" s="86"/>
      <c r="AX93" s="86"/>
      <c r="AY93" s="86"/>
      <c r="AZ93" s="86"/>
      <c r="BA93" s="86"/>
      <c r="BB93" s="86"/>
      <c r="BC93">
        <v>4</v>
      </c>
      <c r="BD93" s="85" t="str">
        <f>REPLACE(INDEX(GroupVertices[Group],MATCH(Edges[[#This Row],[Vertex 1]],GroupVertices[Vertex],0)),1,1,"")</f>
        <v>3</v>
      </c>
      <c r="BE93" s="85" t="str">
        <f>REPLACE(INDEX(GroupVertices[Group],MATCH(Edges[[#This Row],[Vertex 2]],GroupVertices[Vertex],0)),1,1,"")</f>
        <v>3</v>
      </c>
      <c r="BF93" s="51">
        <v>0</v>
      </c>
      <c r="BG93" s="52">
        <v>0</v>
      </c>
      <c r="BH93" s="51">
        <v>0</v>
      </c>
      <c r="BI93" s="52">
        <v>0</v>
      </c>
      <c r="BJ93" s="51">
        <v>0</v>
      </c>
      <c r="BK93" s="52">
        <v>0</v>
      </c>
      <c r="BL93" s="51">
        <v>36</v>
      </c>
      <c r="BM93" s="52">
        <v>100</v>
      </c>
      <c r="BN93" s="51">
        <v>36</v>
      </c>
    </row>
    <row r="94" spans="1:66" ht="28.8">
      <c r="A94" s="84" t="s">
        <v>302</v>
      </c>
      <c r="B94" s="84" t="s">
        <v>303</v>
      </c>
      <c r="C94" s="53" t="s">
        <v>1826</v>
      </c>
      <c r="D94" s="54">
        <v>10</v>
      </c>
      <c r="E94" s="65" t="s">
        <v>136</v>
      </c>
      <c r="F94" s="55">
        <v>17</v>
      </c>
      <c r="G94" s="53"/>
      <c r="H94" s="57"/>
      <c r="I94" s="56"/>
      <c r="J94" s="56"/>
      <c r="K94" s="36" t="s">
        <v>65</v>
      </c>
      <c r="L94" s="83">
        <v>94</v>
      </c>
      <c r="M94" s="83"/>
      <c r="N94" s="63"/>
      <c r="O94" s="86" t="s">
        <v>311</v>
      </c>
      <c r="P94" s="88">
        <v>43943.63890046296</v>
      </c>
      <c r="Q94" s="86" t="s">
        <v>334</v>
      </c>
      <c r="R94" s="86" t="s">
        <v>343</v>
      </c>
      <c r="S94" s="86" t="s">
        <v>360</v>
      </c>
      <c r="T94" s="86" t="s">
        <v>378</v>
      </c>
      <c r="U94" s="86"/>
      <c r="V94" s="90" t="s">
        <v>466</v>
      </c>
      <c r="W94" s="88">
        <v>43943.63890046296</v>
      </c>
      <c r="X94" s="92">
        <v>43943</v>
      </c>
      <c r="Y94" s="94" t="s">
        <v>547</v>
      </c>
      <c r="Z94" s="90" t="s">
        <v>634</v>
      </c>
      <c r="AA94" s="86"/>
      <c r="AB94" s="86"/>
      <c r="AC94" s="94" t="s">
        <v>722</v>
      </c>
      <c r="AD94" s="86"/>
      <c r="AE94" s="86" t="b">
        <v>0</v>
      </c>
      <c r="AF94" s="86">
        <v>0</v>
      </c>
      <c r="AG94" s="94" t="s">
        <v>726</v>
      </c>
      <c r="AH94" s="86" t="b">
        <v>0</v>
      </c>
      <c r="AI94" s="86" t="s">
        <v>727</v>
      </c>
      <c r="AJ94" s="86"/>
      <c r="AK94" s="94" t="s">
        <v>725</v>
      </c>
      <c r="AL94" s="86" t="b">
        <v>0</v>
      </c>
      <c r="AM94" s="86">
        <v>0</v>
      </c>
      <c r="AN94" s="94" t="s">
        <v>725</v>
      </c>
      <c r="AO94" s="86" t="s">
        <v>731</v>
      </c>
      <c r="AP94" s="86" t="b">
        <v>0</v>
      </c>
      <c r="AQ94" s="94" t="s">
        <v>722</v>
      </c>
      <c r="AR94" s="86" t="s">
        <v>196</v>
      </c>
      <c r="AS94" s="86">
        <v>0</v>
      </c>
      <c r="AT94" s="86">
        <v>0</v>
      </c>
      <c r="AU94" s="86"/>
      <c r="AV94" s="86"/>
      <c r="AW94" s="86"/>
      <c r="AX94" s="86"/>
      <c r="AY94" s="86"/>
      <c r="AZ94" s="86"/>
      <c r="BA94" s="86"/>
      <c r="BB94" s="86"/>
      <c r="BC94">
        <v>4</v>
      </c>
      <c r="BD94" s="85" t="str">
        <f>REPLACE(INDEX(GroupVertices[Group],MATCH(Edges[[#This Row],[Vertex 1]],GroupVertices[Vertex],0)),1,1,"")</f>
        <v>3</v>
      </c>
      <c r="BE94" s="85" t="str">
        <f>REPLACE(INDEX(GroupVertices[Group],MATCH(Edges[[#This Row],[Vertex 2]],GroupVertices[Vertex],0)),1,1,"")</f>
        <v>3</v>
      </c>
      <c r="BF94" s="51">
        <v>0</v>
      </c>
      <c r="BG94" s="52">
        <v>0</v>
      </c>
      <c r="BH94" s="51">
        <v>0</v>
      </c>
      <c r="BI94" s="52">
        <v>0</v>
      </c>
      <c r="BJ94" s="51">
        <v>0</v>
      </c>
      <c r="BK94" s="52">
        <v>0</v>
      </c>
      <c r="BL94" s="51">
        <v>36</v>
      </c>
      <c r="BM94" s="52">
        <v>100</v>
      </c>
      <c r="BN94" s="51">
        <v>36</v>
      </c>
    </row>
    <row r="95" spans="1:66" ht="28.8">
      <c r="A95" s="84" t="s">
        <v>302</v>
      </c>
      <c r="B95" s="84" t="s">
        <v>303</v>
      </c>
      <c r="C95" s="53" t="s">
        <v>1826</v>
      </c>
      <c r="D95" s="54">
        <v>10</v>
      </c>
      <c r="E95" s="65" t="s">
        <v>136</v>
      </c>
      <c r="F95" s="55">
        <v>17</v>
      </c>
      <c r="G95" s="53"/>
      <c r="H95" s="57"/>
      <c r="I95" s="56"/>
      <c r="J95" s="56"/>
      <c r="K95" s="36" t="s">
        <v>65</v>
      </c>
      <c r="L95" s="83">
        <v>95</v>
      </c>
      <c r="M95" s="83"/>
      <c r="N95" s="63"/>
      <c r="O95" s="86" t="s">
        <v>311</v>
      </c>
      <c r="P95" s="88">
        <v>43944.63890046296</v>
      </c>
      <c r="Q95" s="86" t="s">
        <v>334</v>
      </c>
      <c r="R95" s="86" t="s">
        <v>343</v>
      </c>
      <c r="S95" s="86" t="s">
        <v>360</v>
      </c>
      <c r="T95" s="86" t="s">
        <v>378</v>
      </c>
      <c r="U95" s="86"/>
      <c r="V95" s="90" t="s">
        <v>466</v>
      </c>
      <c r="W95" s="88">
        <v>43944.63890046296</v>
      </c>
      <c r="X95" s="92">
        <v>43944</v>
      </c>
      <c r="Y95" s="94" t="s">
        <v>547</v>
      </c>
      <c r="Z95" s="90" t="s">
        <v>635</v>
      </c>
      <c r="AA95" s="86"/>
      <c r="AB95" s="86"/>
      <c r="AC95" s="94" t="s">
        <v>723</v>
      </c>
      <c r="AD95" s="86"/>
      <c r="AE95" s="86" t="b">
        <v>0</v>
      </c>
      <c r="AF95" s="86">
        <v>1</v>
      </c>
      <c r="AG95" s="94" t="s">
        <v>726</v>
      </c>
      <c r="AH95" s="86" t="b">
        <v>0</v>
      </c>
      <c r="AI95" s="86" t="s">
        <v>727</v>
      </c>
      <c r="AJ95" s="86"/>
      <c r="AK95" s="94" t="s">
        <v>725</v>
      </c>
      <c r="AL95" s="86" t="b">
        <v>0</v>
      </c>
      <c r="AM95" s="86">
        <v>1</v>
      </c>
      <c r="AN95" s="94" t="s">
        <v>725</v>
      </c>
      <c r="AO95" s="86" t="s">
        <v>731</v>
      </c>
      <c r="AP95" s="86" t="b">
        <v>0</v>
      </c>
      <c r="AQ95" s="94" t="s">
        <v>723</v>
      </c>
      <c r="AR95" s="86" t="s">
        <v>196</v>
      </c>
      <c r="AS95" s="86">
        <v>0</v>
      </c>
      <c r="AT95" s="86">
        <v>0</v>
      </c>
      <c r="AU95" s="86"/>
      <c r="AV95" s="86"/>
      <c r="AW95" s="86"/>
      <c r="AX95" s="86"/>
      <c r="AY95" s="86"/>
      <c r="AZ95" s="86"/>
      <c r="BA95" s="86"/>
      <c r="BB95" s="86"/>
      <c r="BC95">
        <v>4</v>
      </c>
      <c r="BD95" s="85" t="str">
        <f>REPLACE(INDEX(GroupVertices[Group],MATCH(Edges[[#This Row],[Vertex 1]],GroupVertices[Vertex],0)),1,1,"")</f>
        <v>3</v>
      </c>
      <c r="BE95" s="85" t="str">
        <f>REPLACE(INDEX(GroupVertices[Group],MATCH(Edges[[#This Row],[Vertex 2]],GroupVertices[Vertex],0)),1,1,"")</f>
        <v>3</v>
      </c>
      <c r="BF95" s="51">
        <v>0</v>
      </c>
      <c r="BG95" s="52">
        <v>0</v>
      </c>
      <c r="BH95" s="51">
        <v>0</v>
      </c>
      <c r="BI95" s="52">
        <v>0</v>
      </c>
      <c r="BJ95" s="51">
        <v>0</v>
      </c>
      <c r="BK95" s="52">
        <v>0</v>
      </c>
      <c r="BL95" s="51">
        <v>36</v>
      </c>
      <c r="BM95" s="52">
        <v>100</v>
      </c>
      <c r="BN95" s="51">
        <v>36</v>
      </c>
    </row>
    <row r="96" spans="1:66" ht="28.8">
      <c r="A96" s="84" t="s">
        <v>302</v>
      </c>
      <c r="B96" s="84" t="s">
        <v>303</v>
      </c>
      <c r="C96" s="53" t="s">
        <v>1826</v>
      </c>
      <c r="D96" s="54">
        <v>10</v>
      </c>
      <c r="E96" s="65" t="s">
        <v>136</v>
      </c>
      <c r="F96" s="55">
        <v>17</v>
      </c>
      <c r="G96" s="53"/>
      <c r="H96" s="57"/>
      <c r="I96" s="56"/>
      <c r="J96" s="56"/>
      <c r="K96" s="36" t="s">
        <v>65</v>
      </c>
      <c r="L96" s="83">
        <v>96</v>
      </c>
      <c r="M96" s="83"/>
      <c r="N96" s="63"/>
      <c r="O96" s="86" t="s">
        <v>311</v>
      </c>
      <c r="P96" s="88">
        <v>43945.63891203704</v>
      </c>
      <c r="Q96" s="86" t="s">
        <v>334</v>
      </c>
      <c r="R96" s="86" t="s">
        <v>343</v>
      </c>
      <c r="S96" s="86" t="s">
        <v>360</v>
      </c>
      <c r="T96" s="86" t="s">
        <v>378</v>
      </c>
      <c r="U96" s="86"/>
      <c r="V96" s="90" t="s">
        <v>466</v>
      </c>
      <c r="W96" s="88">
        <v>43945.63891203704</v>
      </c>
      <c r="X96" s="92">
        <v>43945</v>
      </c>
      <c r="Y96" s="94" t="s">
        <v>548</v>
      </c>
      <c r="Z96" s="90" t="s">
        <v>636</v>
      </c>
      <c r="AA96" s="86"/>
      <c r="AB96" s="86"/>
      <c r="AC96" s="94" t="s">
        <v>724</v>
      </c>
      <c r="AD96" s="86"/>
      <c r="AE96" s="86" t="b">
        <v>0</v>
      </c>
      <c r="AF96" s="86">
        <v>0</v>
      </c>
      <c r="AG96" s="94" t="s">
        <v>726</v>
      </c>
      <c r="AH96" s="86" t="b">
        <v>0</v>
      </c>
      <c r="AI96" s="86" t="s">
        <v>727</v>
      </c>
      <c r="AJ96" s="86"/>
      <c r="AK96" s="94" t="s">
        <v>725</v>
      </c>
      <c r="AL96" s="86" t="b">
        <v>0</v>
      </c>
      <c r="AM96" s="86">
        <v>0</v>
      </c>
      <c r="AN96" s="94" t="s">
        <v>725</v>
      </c>
      <c r="AO96" s="86" t="s">
        <v>731</v>
      </c>
      <c r="AP96" s="86" t="b">
        <v>0</v>
      </c>
      <c r="AQ96" s="94" t="s">
        <v>724</v>
      </c>
      <c r="AR96" s="86" t="s">
        <v>196</v>
      </c>
      <c r="AS96" s="86">
        <v>0</v>
      </c>
      <c r="AT96" s="86">
        <v>0</v>
      </c>
      <c r="AU96" s="86"/>
      <c r="AV96" s="86"/>
      <c r="AW96" s="86"/>
      <c r="AX96" s="86"/>
      <c r="AY96" s="86"/>
      <c r="AZ96" s="86"/>
      <c r="BA96" s="86"/>
      <c r="BB96" s="86"/>
      <c r="BC96">
        <v>4</v>
      </c>
      <c r="BD96" s="85" t="str">
        <f>REPLACE(INDEX(GroupVertices[Group],MATCH(Edges[[#This Row],[Vertex 1]],GroupVertices[Vertex],0)),1,1,"")</f>
        <v>3</v>
      </c>
      <c r="BE96" s="85" t="str">
        <f>REPLACE(INDEX(GroupVertices[Group],MATCH(Edges[[#This Row],[Vertex 2]],GroupVertices[Vertex],0)),1,1,"")</f>
        <v>3</v>
      </c>
      <c r="BF96" s="51">
        <v>0</v>
      </c>
      <c r="BG96" s="52">
        <v>0</v>
      </c>
      <c r="BH96" s="51">
        <v>0</v>
      </c>
      <c r="BI96" s="52">
        <v>0</v>
      </c>
      <c r="BJ96" s="51">
        <v>0</v>
      </c>
      <c r="BK96" s="52">
        <v>0</v>
      </c>
      <c r="BL96" s="51">
        <v>36</v>
      </c>
      <c r="BM96" s="52">
        <v>100</v>
      </c>
      <c r="BN96"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3" r:id="rId1" display="https://edition.cnn.com/2020/04/17/opinions/what-were-reading-during-pandemic-taylor/index.html"/>
    <hyperlink ref="R4" r:id="rId2" display="https://www.alreporter.com/2020/04/16/academic-libraries-play-essential-role-during-coronavirus-pandemic/"/>
    <hyperlink ref="R9" r:id="rId3" display="https://sr.ithaka.org/blog/documenting-the-covid-19-pandemic/"/>
    <hyperlink ref="R10" r:id="rId4" display="http://r.socialstudio.radian6.com/c910ba93-961a-4cb6-9bb3-e35731eb951f"/>
    <hyperlink ref="R11" r:id="rId5" display="https://storycorps.org/National-Library-Week"/>
    <hyperlink ref="R12" r:id="rId6" display="https://genealogybargains.com/get-free-online-library-access-for-genealogy-family-history-research/"/>
    <hyperlink ref="R14" r:id="rId7" display="https://scholarlykitchen.sspnet.org/2020/04/21/guest-post-seamless-remote-access-during-a-global-pandemic-an-indispensable-necessity/"/>
    <hyperlink ref="R16" r:id="rId8" display="https://scholarlykitchen.sspnet.org/2020/04/21/guest-post-seamless-remote-access-during-a-global-pandemic-an-indispensable-necessity/"/>
    <hyperlink ref="R32" r:id="rId9" display="https://www.cbsnews.com/video/youth-poet-laureate-amanda-gorman-offers-words-of-hope-amid-pandemic/"/>
    <hyperlink ref="R33" r:id="rId10" display="https://www.cbsnews.com/video/youth-poet-laureate-amanda-gorman-offers-words-of-hope-amid-pandemic/"/>
    <hyperlink ref="R34" r:id="rId11" display="https://genealogybargains.com/get-free-online-library-access-for-genealogy-family-history-research/"/>
    <hyperlink ref="R55" r:id="rId12" display="http://www.msn.com/en-us/news/good-news/kindness-cant-be-quarantined-little-free-libraries-now-used-to-provide-essential-items-during-pandemic/ar-BB12UDuQ?ocid=st2"/>
    <hyperlink ref="R56" r:id="rId13" display="https://soundcloud.com/user-79098433/bored-at-home-your-south-coast-library-may-have-the-answer"/>
    <hyperlink ref="R57" r:id="rId14" display="https://soundcloud.com/user-79098433/bored-at-home-your-south-coast-library-may-have-the-answer"/>
    <hyperlink ref="R59" r:id="rId15" display="https://www.ocls.ca/sites/default/files/uploads/documents/College%20Libraries%20Ontario_Supporting%20COVID_2020_04_20_final.pdf"/>
    <hyperlink ref="R62" r:id="rId16" display="https://blogs.ifla.org/lpa/2020/04/21/adovc8-now-and-next-part-2-what-might-a-library-advocacy-agenda-for-the-post-pandemic-world-look-like/"/>
    <hyperlink ref="R64" r:id="rId17" display="https://www.usatoday.com/story/news/nation/2020/04/20/coronavirus-little-free-libraries-offer-food-comfort-during-pandemic/5163728002/"/>
    <hyperlink ref="R71" r:id="rId18" display="https://www.seattletimes.com/seattle-news/homeless/seattle-will-reopen-5-library-bathrooms-during-coronavirus-pandemic/"/>
    <hyperlink ref="R72" r:id="rId19" display="https://www.seattletimes.com/seattle-news/homeless/seattle-will-reopen-5-library-bathrooms-during-coronavirus-pandemic/"/>
    <hyperlink ref="R73" r:id="rId20" display="https://www.shareable.net/canadas-libraries-step-up-to-help-vulnerable-people-during-pandemic/"/>
    <hyperlink ref="R81" r:id="rId21" display="https://araeofbooks.wordpress.com/2020/04/24/when-in-doubt-go-to-the-library-if-there-isnt-a-global-pandemic-going-on/"/>
    <hyperlink ref="U10" r:id="rId22" display="https://pbs.twimg.com/media/EWGAUO-UcAADiQz.jpg"/>
    <hyperlink ref="U12" r:id="rId23" display="https://pbs.twimg.com/media/EWImNO6XgAUSkvs.jpg"/>
    <hyperlink ref="U32" r:id="rId24" display="https://pbs.twimg.com/media/EWJLCMPXQAIDbZd.jpg"/>
    <hyperlink ref="U33" r:id="rId25" display="https://pbs.twimg.com/media/EWJNLSlXsAkVjW1.jpg"/>
    <hyperlink ref="U34" r:id="rId26" display="https://pbs.twimg.com/media/EWImW_AXsAI5_D1.jpg"/>
    <hyperlink ref="U54" r:id="rId27" display="https://pbs.twimg.com/media/EWNEgZbXkAIfSui.jpg"/>
    <hyperlink ref="U56" r:id="rId28" display="https://pbs.twimg.com/media/EWOHQS2XQAE2vAd.png"/>
    <hyperlink ref="U57" r:id="rId29" display="https://pbs.twimg.com/media/EWOJixZWkAAqbc4.png"/>
    <hyperlink ref="U59" r:id="rId30" display="https://pbs.twimg.com/media/EWOoGboWkAIc_Ac.png"/>
    <hyperlink ref="U62" r:id="rId31" display="https://pbs.twimg.com/media/EWI6w1kXQAApGSf.jpg"/>
    <hyperlink ref="U71" r:id="rId32" display="https://pbs.twimg.com/media/EWT0gdPWoAs_ooH.jpg"/>
    <hyperlink ref="U89" r:id="rId33" display="https://pbs.twimg.com/media/EWCnNupWsAE8Roi.jpg"/>
    <hyperlink ref="U90" r:id="rId34" display="https://pbs.twimg.com/media/EWYHbkOWsAAcBkJ.png"/>
    <hyperlink ref="V3" r:id="rId35" display="http://pbs.twimg.com/profile_images/1247243415919538177/eb0LWBZ-_normal.jpg"/>
    <hyperlink ref="V4" r:id="rId36" display="http://pbs.twimg.com/profile_images/725774311160709121/9Q-2frQ4_normal.jpg"/>
    <hyperlink ref="V5" r:id="rId37" display="http://pbs.twimg.com/profile_images/378800000177230162/29bd6b7c92c56e6e0c570c872fa3f6e0_normal.jpeg"/>
    <hyperlink ref="V6" r:id="rId38" display="http://pbs.twimg.com/profile_images/930810757188603906/lFjFC50V_normal.jpg"/>
    <hyperlink ref="V7" r:id="rId39" display="http://pbs.twimg.com/profile_images/930810757188603906/lFjFC50V_normal.jpg"/>
    <hyperlink ref="V8" r:id="rId40" display="http://pbs.twimg.com/profile_images/930810757188603906/lFjFC50V_normal.jpg"/>
    <hyperlink ref="V9" r:id="rId41" display="http://pbs.twimg.com/profile_images/1138631648596123648/fMX92zGh_normal.jpg"/>
    <hyperlink ref="V10" r:id="rId42" display="https://pbs.twimg.com/media/EWGAUO-UcAADiQz.jpg"/>
    <hyperlink ref="V11" r:id="rId43" display="http://pbs.twimg.com/profile_images/1200997306545274880/7yYrE0Ch_normal.jpg"/>
    <hyperlink ref="V12" r:id="rId44" display="https://pbs.twimg.com/media/EWImNO6XgAUSkvs.jpg"/>
    <hyperlink ref="V13" r:id="rId45" display="http://pbs.twimg.com/profile_images/1173002368574722048/akk1R3X-_normal.jpg"/>
    <hyperlink ref="V14" r:id="rId46" display="http://pbs.twimg.com/profile_images/64855924/TAC_PimpMySouthPark_normal.jpg"/>
    <hyperlink ref="V15" r:id="rId47" display="http://pbs.twimg.com/profile_images/679914371770798080/FBcokUq2_normal.jpg"/>
    <hyperlink ref="V16" r:id="rId48" display="http://pbs.twimg.com/profile_images/64855924/TAC_PimpMySouthPark_normal.jpg"/>
    <hyperlink ref="V17" r:id="rId49" display="http://pbs.twimg.com/profile_images/679914371770798080/FBcokUq2_normal.jpg"/>
    <hyperlink ref="V18" r:id="rId50" display="http://pbs.twimg.com/profile_images/679914371770798080/FBcokUq2_normal.jpg"/>
    <hyperlink ref="V19" r:id="rId51" display="http://pbs.twimg.com/profile_images/1092309382187180034/lC09iYje_normal.jpg"/>
    <hyperlink ref="V20" r:id="rId52" display="http://pbs.twimg.com/profile_images/1191276357671686144/oEvgV_lC_normal.jpg"/>
    <hyperlink ref="V21" r:id="rId53" display="http://pbs.twimg.com/profile_images/1511579018/festina_lente_slak_normal.jpg"/>
    <hyperlink ref="V22" r:id="rId54" display="http://pbs.twimg.com/profile_images/1214744970038394880/sueertys_normal.png"/>
    <hyperlink ref="V23" r:id="rId55" display="http://pbs.twimg.com/profile_images/1191692426727034880/qXFVr6IE_normal.jpg"/>
    <hyperlink ref="V24" r:id="rId56" display="http://pbs.twimg.com/profile_images/378800000336655718/8123fa3e829765ce8aec561074f7aa4d_normal.jpeg"/>
    <hyperlink ref="V25" r:id="rId57" display="http://pbs.twimg.com/profile_images/1069615478161711104/jozjVVD0_normal.jpg"/>
    <hyperlink ref="V26" r:id="rId58" display="http://pbs.twimg.com/profile_images/1253276060428521472/694iTXfC_normal.jpg"/>
    <hyperlink ref="V27" r:id="rId59" display="http://pbs.twimg.com/profile_images/922774010231906304/hacop4Lb_normal.jpg"/>
    <hyperlink ref="V28" r:id="rId60" display="http://pbs.twimg.com/profile_images/1217133517576048640/B-RHT_rm_normal.jpg"/>
    <hyperlink ref="V29" r:id="rId61" display="http://pbs.twimg.com/profile_images/3306619126/3de2de61a20be044d4ed797751352dcd_normal.jpeg"/>
    <hyperlink ref="V30" r:id="rId62" display="http://pbs.twimg.com/profile_images/445993307403874304/64QnICWF_normal.jpeg"/>
    <hyperlink ref="V31" r:id="rId63" display="http://pbs.twimg.com/profile_images/1252763266834669569/hcMQ27Pg_normal.jpg"/>
    <hyperlink ref="V32" r:id="rId64" display="https://pbs.twimg.com/media/EWJLCMPXQAIDbZd.jpg"/>
    <hyperlink ref="V33" r:id="rId65" display="https://pbs.twimg.com/media/EWJNLSlXsAkVjW1.jpg"/>
    <hyperlink ref="V34" r:id="rId66" display="https://pbs.twimg.com/media/EWImW_AXsAI5_D1.jpg"/>
    <hyperlink ref="V35" r:id="rId67" display="http://pbs.twimg.com/profile_images/2741677274/f468d0fd215754284ee483a66fb991fe_normal.jpeg"/>
    <hyperlink ref="V36" r:id="rId68" display="http://pbs.twimg.com/profile_images/1071336555757879296/lSvQcQHw_normal.jpg"/>
    <hyperlink ref="V37" r:id="rId69" display="http://pbs.twimg.com/profile_images/1018650919548772353/2CK49dP9_normal.jpg"/>
    <hyperlink ref="V38" r:id="rId70" display="http://pbs.twimg.com/profile_images/868521965144997888/w80v0ioZ_normal.jpg"/>
    <hyperlink ref="V39" r:id="rId71" display="http://pbs.twimg.com/profile_images/972377670909505537/LUdWFssG_normal.jpg"/>
    <hyperlink ref="V40" r:id="rId72" display="http://pbs.twimg.com/profile_images/1020281913150357504/MpUKPa0V_normal.jpg"/>
    <hyperlink ref="V41" r:id="rId73" display="http://pbs.twimg.com/profile_images/714425219742638080/QK-3ei1i_normal.jpg"/>
    <hyperlink ref="V42" r:id="rId74" display="http://pbs.twimg.com/profile_images/378800000411156404/c85daad5cb9e2e3392de49d0ef72caff_normal.jpeg"/>
    <hyperlink ref="V43" r:id="rId75" display="http://pbs.twimg.com/profile_images/378800000545938548/5b6097f515bfa4d032e528cf3a13ebdc_normal.png"/>
    <hyperlink ref="V44" r:id="rId76" display="http://pbs.twimg.com/profile_images/498624252522688513/wHwBDM6y_normal.jpeg"/>
    <hyperlink ref="V45" r:id="rId77" display="http://pbs.twimg.com/profile_images/1212168590943760384/-ZSk3ZXN_normal.jpg"/>
    <hyperlink ref="V46" r:id="rId78" display="http://pbs.twimg.com/profile_images/1244619260082540544/2VlMUrMA_normal.jpg"/>
    <hyperlink ref="V47" r:id="rId79" display="http://pbs.twimg.com/profile_images/1239566289875677184/jy3XDeNL_normal.jpg"/>
    <hyperlink ref="V48" r:id="rId80" display="http://pbs.twimg.com/profile_images/477712876673978368/-FiPuX26_normal.jpeg"/>
    <hyperlink ref="V49" r:id="rId81" display="http://pbs.twimg.com/profile_images/1133721865019678721/KRk_lJsv_normal.png"/>
    <hyperlink ref="V50" r:id="rId82" display="http://pbs.twimg.com/profile_images/1070997621844652032/XBa7zJjk_normal.jpg"/>
    <hyperlink ref="V51" r:id="rId83" display="http://abs.twimg.com/sticky/default_profile_images/default_profile_normal.png"/>
    <hyperlink ref="V52" r:id="rId84" display="http://pbs.twimg.com/profile_images/1181114499866271744/dsLWg1BW_normal.jpg"/>
    <hyperlink ref="V53" r:id="rId85" display="http://pbs.twimg.com/profile_images/1174929589409218562/lMXApgNt_normal.jpg"/>
    <hyperlink ref="V54" r:id="rId86" display="https://pbs.twimg.com/media/EWNEgZbXkAIfSui.jpg"/>
    <hyperlink ref="V55" r:id="rId87" display="http://pbs.twimg.com/profile_images/909872412061089792/a_LcPYu__normal.jpg"/>
    <hyperlink ref="V56" r:id="rId88" display="https://pbs.twimg.com/media/EWOHQS2XQAE2vAd.png"/>
    <hyperlink ref="V57" r:id="rId89" display="https://pbs.twimg.com/media/EWOJixZWkAAqbc4.png"/>
    <hyperlink ref="V58" r:id="rId90" display="http://pbs.twimg.com/profile_images/1099378049093644289/_MCXuUqH_normal.jpg"/>
    <hyperlink ref="V59" r:id="rId91" display="https://pbs.twimg.com/media/EWOoGboWkAIc_Ac.png"/>
    <hyperlink ref="V60" r:id="rId92" display="http://pbs.twimg.com/profile_images/1100117901086998530/WdFdVFzl_normal.png"/>
    <hyperlink ref="V61" r:id="rId93" display="http://pbs.twimg.com/profile_images/1189909988526964736/QaeCbqrI_normal.jpg"/>
    <hyperlink ref="V62" r:id="rId94" display="https://pbs.twimg.com/media/EWI6w1kXQAApGSf.jpg"/>
    <hyperlink ref="V63" r:id="rId95" display="http://pbs.twimg.com/profile_images/1341040649/IMG_0974_normal.JPG"/>
    <hyperlink ref="V64" r:id="rId96" display="http://pbs.twimg.com/profile_images/1037012672443830272/tuen1cL7_normal.jpg"/>
    <hyperlink ref="V65" r:id="rId97" display="http://pbs.twimg.com/profile_images/1248166034361552896/K0o250KN_normal.jpg"/>
    <hyperlink ref="V66" r:id="rId98" display="http://pbs.twimg.com/profile_images/1248166034361552896/K0o250KN_normal.jpg"/>
    <hyperlink ref="V67" r:id="rId99" display="http://pbs.twimg.com/profile_images/876580233633308672/73WQ6ZKL_normal.jpg"/>
    <hyperlink ref="V68" r:id="rId100" display="http://pbs.twimg.com/profile_images/876580233633308672/73WQ6ZKL_normal.jpg"/>
    <hyperlink ref="V69" r:id="rId101" display="http://pbs.twimg.com/profile_images/876580233633308672/73WQ6ZKL_normal.jpg"/>
    <hyperlink ref="V70" r:id="rId102" display="http://pbs.twimg.com/profile_images/876580233633308672/73WQ6ZKL_normal.jpg"/>
    <hyperlink ref="V71" r:id="rId103" display="https://pbs.twimg.com/media/EWT0gdPWoAs_ooH.jpg"/>
    <hyperlink ref="V72" r:id="rId104" display="http://pbs.twimg.com/profile_images/1040593971192451072/fgKdBOhq_normal.jpg"/>
    <hyperlink ref="V73" r:id="rId105" display="http://pbs.twimg.com/profile_images/1146318427159580677/-5EpvATQ_normal.png"/>
    <hyperlink ref="V74" r:id="rId106" display="http://pbs.twimg.com/profile_images/1176442444407132160/XV9sKij8_normal.png"/>
    <hyperlink ref="V75" r:id="rId107" display="http://pbs.twimg.com/profile_images/1176442444407132160/XV9sKij8_normal.png"/>
    <hyperlink ref="V76" r:id="rId108" display="http://pbs.twimg.com/profile_images/932976994471596033/ElLTpkix_normal.jpg"/>
    <hyperlink ref="V77" r:id="rId109" display="http://pbs.twimg.com/profile_images/932976994471596033/ElLTpkix_normal.jpg"/>
    <hyperlink ref="V78" r:id="rId110" display="http://pbs.twimg.com/profile_images/932976994471596033/ElLTpkix_normal.jpg"/>
    <hyperlink ref="V79" r:id="rId111" display="http://pbs.twimg.com/profile_images/932976994471596033/ElLTpkix_normal.jpg"/>
    <hyperlink ref="V80" r:id="rId112" display="http://pbs.twimg.com/profile_images/932976994471596033/ElLTpkix_normal.jpg"/>
    <hyperlink ref="V81" r:id="rId113" display="http://pbs.twimg.com/profile_images/1105287857256783872/WWqmsn0J_normal.png"/>
    <hyperlink ref="V82" r:id="rId114" display="http://pbs.twimg.com/profile_images/665877597071540224/EXul5FUH_normal.jpg"/>
    <hyperlink ref="V83" r:id="rId115" display="http://pbs.twimg.com/profile_images/665877597071540224/EXul5FUH_normal.jpg"/>
    <hyperlink ref="V84" r:id="rId116" display="http://pbs.twimg.com/profile_images/665877597071540224/EXul5FUH_normal.jpg"/>
    <hyperlink ref="V85" r:id="rId117" display="http://pbs.twimg.com/profile_images/665877597071540224/EXul5FUH_normal.jpg"/>
    <hyperlink ref="V86" r:id="rId118" display="http://pbs.twimg.com/profile_images/665877597071540224/EXul5FUH_normal.jpg"/>
    <hyperlink ref="V87" r:id="rId119" display="http://pbs.twimg.com/profile_images/1234412788589699072/YQqd_r8p_normal.jpg"/>
    <hyperlink ref="V88" r:id="rId120" display="http://pbs.twimg.com/profile_images/1234412788589699072/YQqd_r8p_normal.jpg"/>
    <hyperlink ref="V89" r:id="rId121" display="https://pbs.twimg.com/media/EWCnNupWsAE8Roi.jpg"/>
    <hyperlink ref="V90" r:id="rId122" display="https://pbs.twimg.com/media/EWYHbkOWsAAcBkJ.png"/>
    <hyperlink ref="V91" r:id="rId123" display="http://pbs.twimg.com/profile_images/1039468439390363649/RjvL1065_normal.jpg"/>
    <hyperlink ref="V92" r:id="rId124" display="http://pbs.twimg.com/profile_images/1039468439390363649/RjvL1065_normal.jpg"/>
    <hyperlink ref="V93" r:id="rId125" display="http://pbs.twimg.com/profile_images/657304927337861120/cfyL3x-L_normal.png"/>
    <hyperlink ref="V94" r:id="rId126" display="http://pbs.twimg.com/profile_images/657304927337861120/cfyL3x-L_normal.png"/>
    <hyperlink ref="V95" r:id="rId127" display="http://pbs.twimg.com/profile_images/657304927337861120/cfyL3x-L_normal.png"/>
    <hyperlink ref="V96" r:id="rId128" display="http://pbs.twimg.com/profile_images/657304927337861120/cfyL3x-L_normal.png"/>
    <hyperlink ref="Z3" r:id="rId129" display="https://twitter.com/chriscoxlibrar1/status/1251125069088092160"/>
    <hyperlink ref="Z4" r:id="rId130" display="https://twitter.com/uablhl/status/1251205083376877571"/>
    <hyperlink ref="Z5" r:id="rId131" display="https://twitter.com/darrentheviking/status/1252202986056581121"/>
    <hyperlink ref="Z6" r:id="rId132" display="https://twitter.com/tweetyourbooks/status/1252293361551192065"/>
    <hyperlink ref="Z7" r:id="rId133" display="https://twitter.com/tweetyourbooks/status/1252293361551192065"/>
    <hyperlink ref="Z8" r:id="rId134" display="https://twitter.com/tweetyourbooks/status/1252333718980739076"/>
    <hyperlink ref="Z9" r:id="rId135" display="https://twitter.com/ktkgerber/status/1252393397999919105"/>
    <hyperlink ref="Z10" r:id="rId136" display="https://twitter.com/oclc_anz/status/1252423262287486976"/>
    <hyperlink ref="Z11" r:id="rId137" display="https://twitter.com/lillianpak/status/1252592691096911874"/>
    <hyperlink ref="Z12" r:id="rId138" display="https://twitter.com/geneabargains/status/1252605661508177920"/>
    <hyperlink ref="Z13" r:id="rId139" display="https://twitter.com/dmzhukova/status/1252609263878508544"/>
    <hyperlink ref="Z14" r:id="rId140" display="https://twitter.com/tac_niso/status/1252597182110273537"/>
    <hyperlink ref="Z15" r:id="rId141" display="https://twitter.com/mrgunn/status/1252610829209362432"/>
    <hyperlink ref="Z16" r:id="rId142" display="https://twitter.com/tac_niso/status/1252597182110273537"/>
    <hyperlink ref="Z17" r:id="rId143" display="https://twitter.com/mrgunn/status/1252610829209362432"/>
    <hyperlink ref="Z18" r:id="rId144" display="https://twitter.com/mrgunn/status/1252610829209362432"/>
    <hyperlink ref="Z19" r:id="rId145" display="https://twitter.com/adaobuezie/status/1252628398284906499"/>
    <hyperlink ref="Z20" r:id="rId146" display="https://twitter.com/elviracaneda/status/1252628421877927936"/>
    <hyperlink ref="Z21" r:id="rId147" display="https://twitter.com/festinaatje/status/1252628689688330250"/>
    <hyperlink ref="Z22" r:id="rId148" display="https://twitter.com/bsu_ulis/status/1252628957079277575"/>
    <hyperlink ref="Z23" r:id="rId149" display="https://twitter.com/marionachavarri/status/1252629664205545473"/>
    <hyperlink ref="Z24" r:id="rId150" display="https://twitter.com/waleedalbadi/status/1252630864711815169"/>
    <hyperlink ref="Z25" r:id="rId151" display="https://twitter.com/corneliavonhof/status/1252630988091506688"/>
    <hyperlink ref="Z26" r:id="rId152" display="https://twitter.com/mkutubirajabu/status/1252631223047983104"/>
    <hyperlink ref="Z27" r:id="rId153" display="https://twitter.com/drachalamunigal/status/1252634130942242816"/>
    <hyperlink ref="Z28" r:id="rId154" display="https://twitter.com/lbandini/status/1252636652024893441"/>
    <hyperlink ref="Z29" r:id="rId155" display="https://twitter.com/i_y_s/status/1252637651435261954"/>
    <hyperlink ref="Z30" r:id="rId156" display="https://twitter.com/z_gharbi/status/1252645549091815424"/>
    <hyperlink ref="Z31" r:id="rId157" display="https://twitter.com/joreyes6/status/1252646251193139201"/>
    <hyperlink ref="Z32" r:id="rId158" display="https://twitter.com/mmtlibrary/status/1252646465337466882"/>
    <hyperlink ref="Z33" r:id="rId159" display="https://twitter.com/mmtlibrary/status/1252648825354944514"/>
    <hyperlink ref="Z34" r:id="rId160" display="https://twitter.com/abundantgen/status/1252605945806491648"/>
    <hyperlink ref="Z35" r:id="rId161" display="https://twitter.com/flsgs/status/1252662558517051394"/>
    <hyperlink ref="Z36" r:id="rId162" display="https://twitter.com/zimla_news/status/1252709284921724931"/>
    <hyperlink ref="Z37" r:id="rId163" display="https://twitter.com/nsla/status/1252719183751757827"/>
    <hyperlink ref="Z38" r:id="rId164" display="https://twitter.com/jeanmarylugo/status/1252719689081458696"/>
    <hyperlink ref="Z39" r:id="rId165" display="https://twitter.com/lahatte/status/1252735135050424320"/>
    <hyperlink ref="Z40" r:id="rId166" display="https://twitter.com/preprint_/status/1252739166074331136"/>
    <hyperlink ref="Z41" r:id="rId167" display="https://twitter.com/bibliosophus/status/1252744801704960002"/>
    <hyperlink ref="Z42" r:id="rId168" display="https://twitter.com/rbeaudryccle/status/1252745609640964096"/>
    <hyperlink ref="Z43" r:id="rId169" display="https://twitter.com/alianational/status/1252750174574702593"/>
    <hyperlink ref="Z44" r:id="rId170" display="https://twitter.com/caulalert/status/1252755459921989632"/>
    <hyperlink ref="Z45" r:id="rId171" display="https://twitter.com/rennygranda/status/1252783085256675328"/>
    <hyperlink ref="Z46" r:id="rId172" display="https://twitter.com/donnalgl/status/1252793278690279424"/>
    <hyperlink ref="Z47" r:id="rId173" display="https://twitter.com/bibliotekapg/status/1252819509808787457"/>
    <hyperlink ref="Z48" r:id="rId174" display="https://twitter.com/josfleuren/status/1252826442401894401"/>
    <hyperlink ref="Z49" r:id="rId175" display="https://twitter.com/bridgeofdata/status/1252854920694267910"/>
    <hyperlink ref="Z50" r:id="rId176" display="https://twitter.com/ifla_avms/status/1252886089968291840"/>
    <hyperlink ref="Z51" r:id="rId177" display="https://twitter.com/mmarquinezz20/status/1252899430807801857"/>
    <hyperlink ref="Z52" r:id="rId178" display="https://twitter.com/gpsalmeron/status/1252912458513219584"/>
    <hyperlink ref="Z53" r:id="rId179" display="https://twitter.com/davidk007/status/1252913600328581120"/>
    <hyperlink ref="Z54" r:id="rId180" display="https://twitter.com/cardiff_hub/status/1252920452219113472"/>
    <hyperlink ref="Z55" r:id="rId181" display="https://twitter.com/givethanksfirst/status/1252932523207938050"/>
    <hyperlink ref="Z56" r:id="rId182" display="https://twitter.com/truventis/status/1252994408632537089"/>
    <hyperlink ref="Z57" r:id="rId183" display="https://twitter.com/theriault__john/status/1252996837826605058"/>
    <hyperlink ref="Z58" r:id="rId184" display="https://twitter.com/liasa_maig/status/1253030303758761984"/>
    <hyperlink ref="Z59" r:id="rId185" display="https://twitter.com/ocls/status/1253031540134723585"/>
    <hyperlink ref="Z60" r:id="rId186" display="https://twitter.com/stclairlibrary/status/1253044470754525191"/>
    <hyperlink ref="Z61" r:id="rId187" display="https://twitter.com/nancymurden/status/1253172955959431168"/>
    <hyperlink ref="Z62" r:id="rId188" display="https://twitter.com/ifla/status/1252628259533197316"/>
    <hyperlink ref="Z63" r:id="rId189" display="https://twitter.com/katrinakukaine/status/1253222122186563585"/>
    <hyperlink ref="Z64" r:id="rId190" display="https://twitter.com/andrewhollismoo/status/1253312477879730176"/>
    <hyperlink ref="Z65" r:id="rId191" display="https://twitter.com/aina4over4/status/1253346714666270722"/>
    <hyperlink ref="Z66" r:id="rId192" display="https://twitter.com/aina4over4/status/1253346714666270722"/>
    <hyperlink ref="Z67" r:id="rId193" display="https://twitter.com/writeintoprint/status/1252328940687024132"/>
    <hyperlink ref="Z68" r:id="rId194" display="https://twitter.com/writeintoprint/status/1252659115375157248"/>
    <hyperlink ref="Z69" r:id="rId195" display="https://twitter.com/writeintoprint/status/1253021504230621185"/>
    <hyperlink ref="Z70" r:id="rId196" display="https://twitter.com/writeintoprint/status/1253373072117293058"/>
    <hyperlink ref="Z71" r:id="rId197" display="https://twitter.com/libraryjournal/status/1253395436280389633"/>
    <hyperlink ref="Z72" r:id="rId198" display="https://twitter.com/thuglibrarian/status/1253396113723285504"/>
    <hyperlink ref="Z73" r:id="rId199" display="https://twitter.com/janecowell8/status/1253404153474236417"/>
    <hyperlink ref="Z74" r:id="rId200" display="https://twitter.com/ifla_pls/status/1253404788114386944"/>
    <hyperlink ref="Z75" r:id="rId201" display="https://twitter.com/ifla_pls/status/1253404788114386944"/>
    <hyperlink ref="Z76" r:id="rId202" display="https://twitter.com/books2delight/status/1252293108575932418"/>
    <hyperlink ref="Z77" r:id="rId203" display="https://twitter.com/books2delight/status/1252557696089325568"/>
    <hyperlink ref="Z78" r:id="rId204" display="https://twitter.com/books2delight/status/1252920085410467841"/>
    <hyperlink ref="Z79" r:id="rId205" display="https://twitter.com/books2delight/status/1253282472361693184"/>
    <hyperlink ref="Z80" r:id="rId206" display="https://twitter.com/books2delight/status/1253644861783322625"/>
    <hyperlink ref="Z81" r:id="rId207" display="https://twitter.com/emilygaffney509/status/1253656302666080258"/>
    <hyperlink ref="Z82" r:id="rId208" display="https://twitter.com/booktweepz/status/1252309989785567235"/>
    <hyperlink ref="Z83" r:id="rId209" display="https://twitter.com/booktweepz/status/1252587897649344513"/>
    <hyperlink ref="Z84" r:id="rId210" display="https://twitter.com/booktweepz/status/1252950288849395712"/>
    <hyperlink ref="Z85" r:id="rId211" display="https://twitter.com/booktweepz/status/1253312675871952896"/>
    <hyperlink ref="Z86" r:id="rId212" display="https://twitter.com/booktweepz/status/1253675060449161216"/>
    <hyperlink ref="Z87" r:id="rId213" display="https://twitter.com/lizmcgettigan/status/1252185877415104512"/>
    <hyperlink ref="Z88" r:id="rId214" display="https://twitter.com/lizmcgettigan/status/1253698710090977285"/>
    <hyperlink ref="Z89" r:id="rId215" display="https://twitter.com/solusuk/status/1252185469959524352"/>
    <hyperlink ref="Z90" r:id="rId216" display="https://twitter.com/solusuk/status/1253698187384291330"/>
    <hyperlink ref="Z91" r:id="rId217" display="https://twitter.com/neilwishart/status/1252186511308701698"/>
    <hyperlink ref="Z92" r:id="rId218" display="https://twitter.com/neilwishart/status/1253698877800275969"/>
    <hyperlink ref="Z93" r:id="rId219" display="https://twitter.com/booksizzle/status/1252312585275408384"/>
    <hyperlink ref="Z94" r:id="rId220" display="https://twitter.com/booksizzle/status/1252980484478468096"/>
    <hyperlink ref="Z95" r:id="rId221" display="https://twitter.com/booksizzle/status/1253342873514278913"/>
    <hyperlink ref="Z96" r:id="rId222" display="https://twitter.com/booksizzle/status/1253705263372263425"/>
  </hyperlinks>
  <printOptions/>
  <pageMargins left="0.7" right="0.7" top="0.75" bottom="0.75" header="0.3" footer="0.3"/>
  <pageSetup horizontalDpi="600" verticalDpi="600" orientation="portrait" r:id="rId226"/>
  <legacyDrawing r:id="rId224"/>
  <tableParts>
    <tablePart r:id="rId2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6136-DF5D-44BB-911D-F93EF9E193A1}">
  <dimension ref="A1:L39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1771</v>
      </c>
      <c r="B1" s="13" t="s">
        <v>1772</v>
      </c>
      <c r="C1" s="13" t="s">
        <v>1765</v>
      </c>
      <c r="D1" s="13" t="s">
        <v>1766</v>
      </c>
      <c r="E1" s="13" t="s">
        <v>1773</v>
      </c>
      <c r="F1" s="13" t="s">
        <v>144</v>
      </c>
      <c r="G1" s="13" t="s">
        <v>1774</v>
      </c>
      <c r="H1" s="13" t="s">
        <v>1775</v>
      </c>
      <c r="I1" s="13" t="s">
        <v>1776</v>
      </c>
      <c r="J1" s="13" t="s">
        <v>1777</v>
      </c>
      <c r="K1" s="13" t="s">
        <v>1778</v>
      </c>
      <c r="L1" s="13" t="s">
        <v>1779</v>
      </c>
    </row>
    <row r="2" spans="1:12" ht="15">
      <c r="A2" s="93" t="s">
        <v>1392</v>
      </c>
      <c r="B2" s="93" t="s">
        <v>1394</v>
      </c>
      <c r="C2" s="93">
        <v>38</v>
      </c>
      <c r="D2" s="132">
        <v>0.00751549071055728</v>
      </c>
      <c r="E2" s="132">
        <v>1.2937242485417761</v>
      </c>
      <c r="F2" s="93" t="s">
        <v>1767</v>
      </c>
      <c r="G2" s="93" t="b">
        <v>0</v>
      </c>
      <c r="H2" s="93" t="b">
        <v>0</v>
      </c>
      <c r="I2" s="93" t="b">
        <v>0</v>
      </c>
      <c r="J2" s="93" t="b">
        <v>0</v>
      </c>
      <c r="K2" s="93" t="b">
        <v>0</v>
      </c>
      <c r="L2" s="93" t="b">
        <v>0</v>
      </c>
    </row>
    <row r="3" spans="1:12" ht="15">
      <c r="A3" s="93" t="s">
        <v>1394</v>
      </c>
      <c r="B3" s="93" t="s">
        <v>1393</v>
      </c>
      <c r="C3" s="93">
        <v>37</v>
      </c>
      <c r="D3" s="132">
        <v>0.007550105791256739</v>
      </c>
      <c r="E3" s="132">
        <v>1.6305970215840804</v>
      </c>
      <c r="F3" s="93" t="s">
        <v>1767</v>
      </c>
      <c r="G3" s="93" t="b">
        <v>0</v>
      </c>
      <c r="H3" s="93" t="b">
        <v>0</v>
      </c>
      <c r="I3" s="93" t="b">
        <v>0</v>
      </c>
      <c r="J3" s="93" t="b">
        <v>0</v>
      </c>
      <c r="K3" s="93" t="b">
        <v>1</v>
      </c>
      <c r="L3" s="93" t="b">
        <v>0</v>
      </c>
    </row>
    <row r="4" spans="1:12" ht="15">
      <c r="A4" s="93" t="s">
        <v>1391</v>
      </c>
      <c r="B4" s="93" t="s">
        <v>1397</v>
      </c>
      <c r="C4" s="93">
        <v>35</v>
      </c>
      <c r="D4" s="132">
        <v>0.007600060722883001</v>
      </c>
      <c r="E4" s="132">
        <v>1.358033786397602</v>
      </c>
      <c r="F4" s="93" t="s">
        <v>1767</v>
      </c>
      <c r="G4" s="93" t="b">
        <v>0</v>
      </c>
      <c r="H4" s="93" t="b">
        <v>0</v>
      </c>
      <c r="I4" s="93" t="b">
        <v>0</v>
      </c>
      <c r="J4" s="93" t="b">
        <v>0</v>
      </c>
      <c r="K4" s="93" t="b">
        <v>0</v>
      </c>
      <c r="L4" s="93" t="b">
        <v>0</v>
      </c>
    </row>
    <row r="5" spans="1:12" ht="15">
      <c r="A5" s="93" t="s">
        <v>1397</v>
      </c>
      <c r="B5" s="93" t="s">
        <v>1398</v>
      </c>
      <c r="C5" s="93">
        <v>35</v>
      </c>
      <c r="D5" s="132">
        <v>0.007600060722883001</v>
      </c>
      <c r="E5" s="132">
        <v>1.7004564672198081</v>
      </c>
      <c r="F5" s="93" t="s">
        <v>1767</v>
      </c>
      <c r="G5" s="93" t="b">
        <v>0</v>
      </c>
      <c r="H5" s="93" t="b">
        <v>0</v>
      </c>
      <c r="I5" s="93" t="b">
        <v>0</v>
      </c>
      <c r="J5" s="93" t="b">
        <v>0</v>
      </c>
      <c r="K5" s="93" t="b">
        <v>0</v>
      </c>
      <c r="L5" s="93" t="b">
        <v>0</v>
      </c>
    </row>
    <row r="6" spans="1:12" ht="15">
      <c r="A6" s="93" t="s">
        <v>1398</v>
      </c>
      <c r="B6" s="93" t="s">
        <v>1399</v>
      </c>
      <c r="C6" s="93">
        <v>35</v>
      </c>
      <c r="D6" s="132">
        <v>0.007600060722883001</v>
      </c>
      <c r="E6" s="132">
        <v>1.7004564672198081</v>
      </c>
      <c r="F6" s="93" t="s">
        <v>1767</v>
      </c>
      <c r="G6" s="93" t="b">
        <v>0</v>
      </c>
      <c r="H6" s="93" t="b">
        <v>0</v>
      </c>
      <c r="I6" s="93" t="b">
        <v>0</v>
      </c>
      <c r="J6" s="93" t="b">
        <v>0</v>
      </c>
      <c r="K6" s="93" t="b">
        <v>0</v>
      </c>
      <c r="L6" s="93" t="b">
        <v>0</v>
      </c>
    </row>
    <row r="7" spans="1:12" ht="15">
      <c r="A7" s="93" t="s">
        <v>1399</v>
      </c>
      <c r="B7" s="93" t="s">
        <v>1392</v>
      </c>
      <c r="C7" s="93">
        <v>35</v>
      </c>
      <c r="D7" s="132">
        <v>0.007600060722883001</v>
      </c>
      <c r="E7" s="132">
        <v>1.3050052589514654</v>
      </c>
      <c r="F7" s="93" t="s">
        <v>1767</v>
      </c>
      <c r="G7" s="93" t="b">
        <v>0</v>
      </c>
      <c r="H7" s="93" t="b">
        <v>0</v>
      </c>
      <c r="I7" s="93" t="b">
        <v>0</v>
      </c>
      <c r="J7" s="93" t="b">
        <v>0</v>
      </c>
      <c r="K7" s="93" t="b">
        <v>0</v>
      </c>
      <c r="L7" s="93" t="b">
        <v>0</v>
      </c>
    </row>
    <row r="8" spans="1:12" ht="15">
      <c r="A8" s="93" t="s">
        <v>1393</v>
      </c>
      <c r="B8" s="93" t="s">
        <v>1400</v>
      </c>
      <c r="C8" s="93">
        <v>35</v>
      </c>
      <c r="D8" s="132">
        <v>0.007600060722883001</v>
      </c>
      <c r="E8" s="132">
        <v>1.6293262248268652</v>
      </c>
      <c r="F8" s="93" t="s">
        <v>1767</v>
      </c>
      <c r="G8" s="93" t="b">
        <v>0</v>
      </c>
      <c r="H8" s="93" t="b">
        <v>1</v>
      </c>
      <c r="I8" s="93" t="b">
        <v>0</v>
      </c>
      <c r="J8" s="93" t="b">
        <v>0</v>
      </c>
      <c r="K8" s="93" t="b">
        <v>0</v>
      </c>
      <c r="L8" s="93" t="b">
        <v>0</v>
      </c>
    </row>
    <row r="9" spans="1:12" ht="15">
      <c r="A9" s="93" t="s">
        <v>1400</v>
      </c>
      <c r="B9" s="93" t="s">
        <v>1401</v>
      </c>
      <c r="C9" s="93">
        <v>35</v>
      </c>
      <c r="D9" s="132">
        <v>0.007600060722883001</v>
      </c>
      <c r="E9" s="132">
        <v>1.6763227875030888</v>
      </c>
      <c r="F9" s="93" t="s">
        <v>1767</v>
      </c>
      <c r="G9" s="93" t="b">
        <v>0</v>
      </c>
      <c r="H9" s="93" t="b">
        <v>0</v>
      </c>
      <c r="I9" s="93" t="b">
        <v>0</v>
      </c>
      <c r="J9" s="93" t="b">
        <v>0</v>
      </c>
      <c r="K9" s="93" t="b">
        <v>0</v>
      </c>
      <c r="L9" s="93" t="b">
        <v>0</v>
      </c>
    </row>
    <row r="10" spans="1:12" ht="15">
      <c r="A10" s="93" t="s">
        <v>1401</v>
      </c>
      <c r="B10" s="93" t="s">
        <v>1402</v>
      </c>
      <c r="C10" s="93">
        <v>35</v>
      </c>
      <c r="D10" s="132">
        <v>0.007600060722883001</v>
      </c>
      <c r="E10" s="132">
        <v>1.7004564672198081</v>
      </c>
      <c r="F10" s="93" t="s">
        <v>1767</v>
      </c>
      <c r="G10" s="93" t="b">
        <v>0</v>
      </c>
      <c r="H10" s="93" t="b">
        <v>0</v>
      </c>
      <c r="I10" s="93" t="b">
        <v>0</v>
      </c>
      <c r="J10" s="93" t="b">
        <v>0</v>
      </c>
      <c r="K10" s="93" t="b">
        <v>0</v>
      </c>
      <c r="L10" s="93" t="b">
        <v>0</v>
      </c>
    </row>
    <row r="11" spans="1:12" ht="15">
      <c r="A11" s="93" t="s">
        <v>1402</v>
      </c>
      <c r="B11" s="93" t="s">
        <v>1395</v>
      </c>
      <c r="C11" s="93">
        <v>35</v>
      </c>
      <c r="D11" s="132">
        <v>0.007600060722883001</v>
      </c>
      <c r="E11" s="132">
        <v>1.6534599045435845</v>
      </c>
      <c r="F11" s="93" t="s">
        <v>1767</v>
      </c>
      <c r="G11" s="93" t="b">
        <v>0</v>
      </c>
      <c r="H11" s="93" t="b">
        <v>0</v>
      </c>
      <c r="I11" s="93" t="b">
        <v>0</v>
      </c>
      <c r="J11" s="93" t="b">
        <v>0</v>
      </c>
      <c r="K11" s="93" t="b">
        <v>0</v>
      </c>
      <c r="L11" s="93" t="b">
        <v>0</v>
      </c>
    </row>
    <row r="12" spans="1:12" ht="15">
      <c r="A12" s="93" t="s">
        <v>1395</v>
      </c>
      <c r="B12" s="93" t="s">
        <v>1682</v>
      </c>
      <c r="C12" s="93">
        <v>35</v>
      </c>
      <c r="D12" s="132">
        <v>0.007600060722883001</v>
      </c>
      <c r="E12" s="132">
        <v>1.6534599045435845</v>
      </c>
      <c r="F12" s="93" t="s">
        <v>1767</v>
      </c>
      <c r="G12" s="93" t="b">
        <v>0</v>
      </c>
      <c r="H12" s="93" t="b">
        <v>0</v>
      </c>
      <c r="I12" s="93" t="b">
        <v>0</v>
      </c>
      <c r="J12" s="93" t="b">
        <v>0</v>
      </c>
      <c r="K12" s="93" t="b">
        <v>0</v>
      </c>
      <c r="L12" s="93" t="b">
        <v>0</v>
      </c>
    </row>
    <row r="13" spans="1:12" ht="15">
      <c r="A13" s="93" t="s">
        <v>1682</v>
      </c>
      <c r="B13" s="93" t="s">
        <v>1683</v>
      </c>
      <c r="C13" s="93">
        <v>35</v>
      </c>
      <c r="D13" s="132">
        <v>0.007600060722883001</v>
      </c>
      <c r="E13" s="132">
        <v>1.7004564672198081</v>
      </c>
      <c r="F13" s="93" t="s">
        <v>1767</v>
      </c>
      <c r="G13" s="93" t="b">
        <v>0</v>
      </c>
      <c r="H13" s="93" t="b">
        <v>0</v>
      </c>
      <c r="I13" s="93" t="b">
        <v>0</v>
      </c>
      <c r="J13" s="93" t="b">
        <v>0</v>
      </c>
      <c r="K13" s="93" t="b">
        <v>0</v>
      </c>
      <c r="L13" s="93" t="b">
        <v>0</v>
      </c>
    </row>
    <row r="14" spans="1:12" ht="15">
      <c r="A14" s="93" t="s">
        <v>1683</v>
      </c>
      <c r="B14" s="93" t="s">
        <v>1684</v>
      </c>
      <c r="C14" s="93">
        <v>35</v>
      </c>
      <c r="D14" s="132">
        <v>0.007600060722883001</v>
      </c>
      <c r="E14" s="132">
        <v>1.7004564672198081</v>
      </c>
      <c r="F14" s="93" t="s">
        <v>1767</v>
      </c>
      <c r="G14" s="93" t="b">
        <v>0</v>
      </c>
      <c r="H14" s="93" t="b">
        <v>0</v>
      </c>
      <c r="I14" s="93" t="b">
        <v>0</v>
      </c>
      <c r="J14" s="93" t="b">
        <v>0</v>
      </c>
      <c r="K14" s="93" t="b">
        <v>0</v>
      </c>
      <c r="L14" s="93" t="b">
        <v>0</v>
      </c>
    </row>
    <row r="15" spans="1:12" ht="15">
      <c r="A15" s="93" t="s">
        <v>1684</v>
      </c>
      <c r="B15" s="93" t="s">
        <v>1444</v>
      </c>
      <c r="C15" s="93">
        <v>35</v>
      </c>
      <c r="D15" s="132">
        <v>0.007600060722883001</v>
      </c>
      <c r="E15" s="132">
        <v>1.6763227875030888</v>
      </c>
      <c r="F15" s="93" t="s">
        <v>1767</v>
      </c>
      <c r="G15" s="93" t="b">
        <v>0</v>
      </c>
      <c r="H15" s="93" t="b">
        <v>0</v>
      </c>
      <c r="I15" s="93" t="b">
        <v>0</v>
      </c>
      <c r="J15" s="93" t="b">
        <v>0</v>
      </c>
      <c r="K15" s="93" t="b">
        <v>0</v>
      </c>
      <c r="L15" s="93" t="b">
        <v>0</v>
      </c>
    </row>
    <row r="16" spans="1:12" ht="15">
      <c r="A16" s="93" t="s">
        <v>1444</v>
      </c>
      <c r="B16" s="93" t="s">
        <v>1685</v>
      </c>
      <c r="C16" s="93">
        <v>35</v>
      </c>
      <c r="D16" s="132">
        <v>0.007600060722883001</v>
      </c>
      <c r="E16" s="132">
        <v>1.6763227875030888</v>
      </c>
      <c r="F16" s="93" t="s">
        <v>1767</v>
      </c>
      <c r="G16" s="93" t="b">
        <v>0</v>
      </c>
      <c r="H16" s="93" t="b">
        <v>0</v>
      </c>
      <c r="I16" s="93" t="b">
        <v>0</v>
      </c>
      <c r="J16" s="93" t="b">
        <v>0</v>
      </c>
      <c r="K16" s="93" t="b">
        <v>0</v>
      </c>
      <c r="L16" s="93" t="b">
        <v>0</v>
      </c>
    </row>
    <row r="17" spans="1:12" ht="15">
      <c r="A17" s="93" t="s">
        <v>1685</v>
      </c>
      <c r="B17" s="93" t="s">
        <v>1686</v>
      </c>
      <c r="C17" s="93">
        <v>35</v>
      </c>
      <c r="D17" s="132">
        <v>0.007600060722883001</v>
      </c>
      <c r="E17" s="132">
        <v>1.7004564672198081</v>
      </c>
      <c r="F17" s="93" t="s">
        <v>1767</v>
      </c>
      <c r="G17" s="93" t="b">
        <v>0</v>
      </c>
      <c r="H17" s="93" t="b">
        <v>0</v>
      </c>
      <c r="I17" s="93" t="b">
        <v>0</v>
      </c>
      <c r="J17" s="93" t="b">
        <v>0</v>
      </c>
      <c r="K17" s="93" t="b">
        <v>0</v>
      </c>
      <c r="L17" s="93" t="b">
        <v>0</v>
      </c>
    </row>
    <row r="18" spans="1:12" ht="15">
      <c r="A18" s="93" t="s">
        <v>1686</v>
      </c>
      <c r="B18" s="93" t="s">
        <v>1687</v>
      </c>
      <c r="C18" s="93">
        <v>35</v>
      </c>
      <c r="D18" s="132">
        <v>0.007600060722883001</v>
      </c>
      <c r="E18" s="132">
        <v>1.7004564672198081</v>
      </c>
      <c r="F18" s="93" t="s">
        <v>1767</v>
      </c>
      <c r="G18" s="93" t="b">
        <v>0</v>
      </c>
      <c r="H18" s="93" t="b">
        <v>0</v>
      </c>
      <c r="I18" s="93" t="b">
        <v>0</v>
      </c>
      <c r="J18" s="93" t="b">
        <v>0</v>
      </c>
      <c r="K18" s="93" t="b">
        <v>0</v>
      </c>
      <c r="L18" s="93" t="b">
        <v>0</v>
      </c>
    </row>
    <row r="19" spans="1:12" ht="15">
      <c r="A19" s="93" t="s">
        <v>1687</v>
      </c>
      <c r="B19" s="93" t="s">
        <v>1688</v>
      </c>
      <c r="C19" s="93">
        <v>35</v>
      </c>
      <c r="D19" s="132">
        <v>0.007600060722883001</v>
      </c>
      <c r="E19" s="132">
        <v>1.7004564672198081</v>
      </c>
      <c r="F19" s="93" t="s">
        <v>1767</v>
      </c>
      <c r="G19" s="93" t="b">
        <v>0</v>
      </c>
      <c r="H19" s="93" t="b">
        <v>0</v>
      </c>
      <c r="I19" s="93" t="b">
        <v>0</v>
      </c>
      <c r="J19" s="93" t="b">
        <v>0</v>
      </c>
      <c r="K19" s="93" t="b">
        <v>0</v>
      </c>
      <c r="L19" s="93" t="b">
        <v>0</v>
      </c>
    </row>
    <row r="20" spans="1:12" ht="15">
      <c r="A20" s="93" t="s">
        <v>1688</v>
      </c>
      <c r="B20" s="93" t="s">
        <v>1689</v>
      </c>
      <c r="C20" s="93">
        <v>35</v>
      </c>
      <c r="D20" s="132">
        <v>0.007600060722883001</v>
      </c>
      <c r="E20" s="132">
        <v>1.7004564672198081</v>
      </c>
      <c r="F20" s="93" t="s">
        <v>1767</v>
      </c>
      <c r="G20" s="93" t="b">
        <v>0</v>
      </c>
      <c r="H20" s="93" t="b">
        <v>0</v>
      </c>
      <c r="I20" s="93" t="b">
        <v>0</v>
      </c>
      <c r="J20" s="93" t="b">
        <v>0</v>
      </c>
      <c r="K20" s="93" t="b">
        <v>0</v>
      </c>
      <c r="L20" s="93" t="b">
        <v>0</v>
      </c>
    </row>
    <row r="21" spans="1:12" ht="15">
      <c r="A21" s="93" t="s">
        <v>1689</v>
      </c>
      <c r="B21" s="93" t="s">
        <v>1690</v>
      </c>
      <c r="C21" s="93">
        <v>35</v>
      </c>
      <c r="D21" s="132">
        <v>0.007600060722883001</v>
      </c>
      <c r="E21" s="132">
        <v>1.7004564672198081</v>
      </c>
      <c r="F21" s="93" t="s">
        <v>1767</v>
      </c>
      <c r="G21" s="93" t="b">
        <v>0</v>
      </c>
      <c r="H21" s="93" t="b">
        <v>0</v>
      </c>
      <c r="I21" s="93" t="b">
        <v>0</v>
      </c>
      <c r="J21" s="93" t="b">
        <v>0</v>
      </c>
      <c r="K21" s="93" t="b">
        <v>0</v>
      </c>
      <c r="L21" s="93" t="b">
        <v>0</v>
      </c>
    </row>
    <row r="22" spans="1:12" ht="15">
      <c r="A22" s="93" t="s">
        <v>1392</v>
      </c>
      <c r="B22" s="93" t="s">
        <v>1411</v>
      </c>
      <c r="C22" s="93">
        <v>22</v>
      </c>
      <c r="D22" s="132">
        <v>0.007182928313023413</v>
      </c>
      <c r="E22" s="132">
        <v>1.2494879311016338</v>
      </c>
      <c r="F22" s="93" t="s">
        <v>1767</v>
      </c>
      <c r="G22" s="93" t="b">
        <v>0</v>
      </c>
      <c r="H22" s="93" t="b">
        <v>0</v>
      </c>
      <c r="I22" s="93" t="b">
        <v>0</v>
      </c>
      <c r="J22" s="93" t="b">
        <v>0</v>
      </c>
      <c r="K22" s="93" t="b">
        <v>0</v>
      </c>
      <c r="L22" s="93" t="b">
        <v>0</v>
      </c>
    </row>
    <row r="23" spans="1:12" ht="15">
      <c r="A23" s="93" t="s">
        <v>303</v>
      </c>
      <c r="B23" s="93" t="s">
        <v>1410</v>
      </c>
      <c r="C23" s="93">
        <v>21</v>
      </c>
      <c r="D23" s="132">
        <v>0.007086513517213252</v>
      </c>
      <c r="E23" s="132">
        <v>1.9223052168361645</v>
      </c>
      <c r="F23" s="93" t="s">
        <v>1767</v>
      </c>
      <c r="G23" s="93" t="b">
        <v>0</v>
      </c>
      <c r="H23" s="93" t="b">
        <v>0</v>
      </c>
      <c r="I23" s="93" t="b">
        <v>0</v>
      </c>
      <c r="J23" s="93" t="b">
        <v>0</v>
      </c>
      <c r="K23" s="93" t="b">
        <v>0</v>
      </c>
      <c r="L23" s="93" t="b">
        <v>0</v>
      </c>
    </row>
    <row r="24" spans="1:12" ht="15">
      <c r="A24" s="93" t="s">
        <v>1410</v>
      </c>
      <c r="B24" s="93" t="s">
        <v>1392</v>
      </c>
      <c r="C24" s="93">
        <v>21</v>
      </c>
      <c r="D24" s="132">
        <v>0.007086513517213252</v>
      </c>
      <c r="E24" s="132">
        <v>1.3050052589514654</v>
      </c>
      <c r="F24" s="93" t="s">
        <v>1767</v>
      </c>
      <c r="G24" s="93" t="b">
        <v>0</v>
      </c>
      <c r="H24" s="93" t="b">
        <v>0</v>
      </c>
      <c r="I24" s="93" t="b">
        <v>0</v>
      </c>
      <c r="J24" s="93" t="b">
        <v>0</v>
      </c>
      <c r="K24" s="93" t="b">
        <v>0</v>
      </c>
      <c r="L24" s="93" t="b">
        <v>0</v>
      </c>
    </row>
    <row r="25" spans="1:12" ht="15">
      <c r="A25" s="93" t="s">
        <v>1411</v>
      </c>
      <c r="B25" s="93" t="s">
        <v>1412</v>
      </c>
      <c r="C25" s="93">
        <v>21</v>
      </c>
      <c r="D25" s="132">
        <v>0.007086513517213252</v>
      </c>
      <c r="E25" s="132">
        <v>1.8827966755524908</v>
      </c>
      <c r="F25" s="93" t="s">
        <v>1767</v>
      </c>
      <c r="G25" s="93" t="b">
        <v>0</v>
      </c>
      <c r="H25" s="93" t="b">
        <v>0</v>
      </c>
      <c r="I25" s="93" t="b">
        <v>0</v>
      </c>
      <c r="J25" s="93" t="b">
        <v>0</v>
      </c>
      <c r="K25" s="93" t="b">
        <v>0</v>
      </c>
      <c r="L25" s="93" t="b">
        <v>0</v>
      </c>
    </row>
    <row r="26" spans="1:12" ht="15">
      <c r="A26" s="93" t="s">
        <v>1412</v>
      </c>
      <c r="B26" s="93" t="s">
        <v>1413</v>
      </c>
      <c r="C26" s="93">
        <v>21</v>
      </c>
      <c r="D26" s="132">
        <v>0.007086513517213252</v>
      </c>
      <c r="E26" s="132">
        <v>1.9223052168361645</v>
      </c>
      <c r="F26" s="93" t="s">
        <v>1767</v>
      </c>
      <c r="G26" s="93" t="b">
        <v>0</v>
      </c>
      <c r="H26" s="93" t="b">
        <v>0</v>
      </c>
      <c r="I26" s="93" t="b">
        <v>0</v>
      </c>
      <c r="J26" s="93" t="b">
        <v>0</v>
      </c>
      <c r="K26" s="93" t="b">
        <v>0</v>
      </c>
      <c r="L26" s="93" t="b">
        <v>0</v>
      </c>
    </row>
    <row r="27" spans="1:12" ht="15">
      <c r="A27" s="93" t="s">
        <v>1413</v>
      </c>
      <c r="B27" s="93" t="s">
        <v>1414</v>
      </c>
      <c r="C27" s="93">
        <v>21</v>
      </c>
      <c r="D27" s="132">
        <v>0.007086513517213252</v>
      </c>
      <c r="E27" s="132">
        <v>1.9223052168361645</v>
      </c>
      <c r="F27" s="93" t="s">
        <v>1767</v>
      </c>
      <c r="G27" s="93" t="b">
        <v>0</v>
      </c>
      <c r="H27" s="93" t="b">
        <v>0</v>
      </c>
      <c r="I27" s="93" t="b">
        <v>0</v>
      </c>
      <c r="J27" s="93" t="b">
        <v>0</v>
      </c>
      <c r="K27" s="93" t="b">
        <v>0</v>
      </c>
      <c r="L27" s="93" t="b">
        <v>0</v>
      </c>
    </row>
    <row r="28" spans="1:12" ht="15">
      <c r="A28" s="93" t="s">
        <v>1414</v>
      </c>
      <c r="B28" s="93" t="s">
        <v>1415</v>
      </c>
      <c r="C28" s="93">
        <v>21</v>
      </c>
      <c r="D28" s="132">
        <v>0.007086513517213252</v>
      </c>
      <c r="E28" s="132">
        <v>1.9223052168361645</v>
      </c>
      <c r="F28" s="93" t="s">
        <v>1767</v>
      </c>
      <c r="G28" s="93" t="b">
        <v>0</v>
      </c>
      <c r="H28" s="93" t="b">
        <v>0</v>
      </c>
      <c r="I28" s="93" t="b">
        <v>0</v>
      </c>
      <c r="J28" s="93" t="b">
        <v>0</v>
      </c>
      <c r="K28" s="93" t="b">
        <v>0</v>
      </c>
      <c r="L28" s="93" t="b">
        <v>0</v>
      </c>
    </row>
    <row r="29" spans="1:12" ht="15">
      <c r="A29" s="93" t="s">
        <v>1415</v>
      </c>
      <c r="B29" s="93" t="s">
        <v>1416</v>
      </c>
      <c r="C29" s="93">
        <v>21</v>
      </c>
      <c r="D29" s="132">
        <v>0.007086513517213252</v>
      </c>
      <c r="E29" s="132">
        <v>1.9021018307478776</v>
      </c>
      <c r="F29" s="93" t="s">
        <v>1767</v>
      </c>
      <c r="G29" s="93" t="b">
        <v>0</v>
      </c>
      <c r="H29" s="93" t="b">
        <v>0</v>
      </c>
      <c r="I29" s="93" t="b">
        <v>0</v>
      </c>
      <c r="J29" s="93" t="b">
        <v>0</v>
      </c>
      <c r="K29" s="93" t="b">
        <v>0</v>
      </c>
      <c r="L29" s="93" t="b">
        <v>0</v>
      </c>
    </row>
    <row r="30" spans="1:12" ht="15">
      <c r="A30" s="93" t="s">
        <v>1416</v>
      </c>
      <c r="B30" s="93" t="s">
        <v>1417</v>
      </c>
      <c r="C30" s="93">
        <v>21</v>
      </c>
      <c r="D30" s="132">
        <v>0.007086513517213252</v>
      </c>
      <c r="E30" s="132">
        <v>1.9021018307478776</v>
      </c>
      <c r="F30" s="93" t="s">
        <v>1767</v>
      </c>
      <c r="G30" s="93" t="b">
        <v>0</v>
      </c>
      <c r="H30" s="93" t="b">
        <v>0</v>
      </c>
      <c r="I30" s="93" t="b">
        <v>0</v>
      </c>
      <c r="J30" s="93" t="b">
        <v>0</v>
      </c>
      <c r="K30" s="93" t="b">
        <v>0</v>
      </c>
      <c r="L30" s="93" t="b">
        <v>0</v>
      </c>
    </row>
    <row r="31" spans="1:12" ht="15">
      <c r="A31" s="93" t="s">
        <v>1417</v>
      </c>
      <c r="B31" s="93" t="s">
        <v>1391</v>
      </c>
      <c r="C31" s="93">
        <v>21</v>
      </c>
      <c r="D31" s="132">
        <v>0.007086513517213252</v>
      </c>
      <c r="E31" s="132">
        <v>1.5202486419692947</v>
      </c>
      <c r="F31" s="93" t="s">
        <v>1767</v>
      </c>
      <c r="G31" s="93" t="b">
        <v>0</v>
      </c>
      <c r="H31" s="93" t="b">
        <v>0</v>
      </c>
      <c r="I31" s="93" t="b">
        <v>0</v>
      </c>
      <c r="J31" s="93" t="b">
        <v>0</v>
      </c>
      <c r="K31" s="93" t="b">
        <v>0</v>
      </c>
      <c r="L31" s="93" t="b">
        <v>0</v>
      </c>
    </row>
    <row r="32" spans="1:12" ht="15">
      <c r="A32" s="93" t="s">
        <v>1391</v>
      </c>
      <c r="B32" s="93" t="s">
        <v>1691</v>
      </c>
      <c r="C32" s="93">
        <v>21</v>
      </c>
      <c r="D32" s="132">
        <v>0.007086513517213252</v>
      </c>
      <c r="E32" s="132">
        <v>1.358033786397602</v>
      </c>
      <c r="F32" s="93" t="s">
        <v>1767</v>
      </c>
      <c r="G32" s="93" t="b">
        <v>0</v>
      </c>
      <c r="H32" s="93" t="b">
        <v>0</v>
      </c>
      <c r="I32" s="93" t="b">
        <v>0</v>
      </c>
      <c r="J32" s="93" t="b">
        <v>0</v>
      </c>
      <c r="K32" s="93" t="b">
        <v>0</v>
      </c>
      <c r="L32" s="93" t="b">
        <v>0</v>
      </c>
    </row>
    <row r="33" spans="1:12" ht="15">
      <c r="A33" s="93" t="s">
        <v>1691</v>
      </c>
      <c r="B33" s="93" t="s">
        <v>1692</v>
      </c>
      <c r="C33" s="93">
        <v>21</v>
      </c>
      <c r="D33" s="132">
        <v>0.007086513517213252</v>
      </c>
      <c r="E33" s="132">
        <v>1.9223052168361645</v>
      </c>
      <c r="F33" s="93" t="s">
        <v>1767</v>
      </c>
      <c r="G33" s="93" t="b">
        <v>0</v>
      </c>
      <c r="H33" s="93" t="b">
        <v>0</v>
      </c>
      <c r="I33" s="93" t="b">
        <v>0</v>
      </c>
      <c r="J33" s="93" t="b">
        <v>0</v>
      </c>
      <c r="K33" s="93" t="b">
        <v>0</v>
      </c>
      <c r="L33" s="93" t="b">
        <v>0</v>
      </c>
    </row>
    <row r="34" spans="1:12" ht="15">
      <c r="A34" s="93" t="s">
        <v>1692</v>
      </c>
      <c r="B34" s="93" t="s">
        <v>1693</v>
      </c>
      <c r="C34" s="93">
        <v>21</v>
      </c>
      <c r="D34" s="132">
        <v>0.007086513517213252</v>
      </c>
      <c r="E34" s="132">
        <v>1.9223052168361645</v>
      </c>
      <c r="F34" s="93" t="s">
        <v>1767</v>
      </c>
      <c r="G34" s="93" t="b">
        <v>0</v>
      </c>
      <c r="H34" s="93" t="b">
        <v>0</v>
      </c>
      <c r="I34" s="93" t="b">
        <v>0</v>
      </c>
      <c r="J34" s="93" t="b">
        <v>0</v>
      </c>
      <c r="K34" s="93" t="b">
        <v>0</v>
      </c>
      <c r="L34" s="93" t="b">
        <v>0</v>
      </c>
    </row>
    <row r="35" spans="1:12" ht="15">
      <c r="A35" s="93" t="s">
        <v>1693</v>
      </c>
      <c r="B35" s="93" t="s">
        <v>1694</v>
      </c>
      <c r="C35" s="93">
        <v>21</v>
      </c>
      <c r="D35" s="132">
        <v>0.007086513517213252</v>
      </c>
      <c r="E35" s="132">
        <v>1.9223052168361645</v>
      </c>
      <c r="F35" s="93" t="s">
        <v>1767</v>
      </c>
      <c r="G35" s="93" t="b">
        <v>0</v>
      </c>
      <c r="H35" s="93" t="b">
        <v>0</v>
      </c>
      <c r="I35" s="93" t="b">
        <v>0</v>
      </c>
      <c r="J35" s="93" t="b">
        <v>0</v>
      </c>
      <c r="K35" s="93" t="b">
        <v>0</v>
      </c>
      <c r="L35" s="93" t="b">
        <v>0</v>
      </c>
    </row>
    <row r="36" spans="1:12" ht="15">
      <c r="A36" s="93" t="s">
        <v>1694</v>
      </c>
      <c r="B36" s="93" t="s">
        <v>1695</v>
      </c>
      <c r="C36" s="93">
        <v>21</v>
      </c>
      <c r="D36" s="132">
        <v>0.007086513517213252</v>
      </c>
      <c r="E36" s="132">
        <v>1.9223052168361645</v>
      </c>
      <c r="F36" s="93" t="s">
        <v>1767</v>
      </c>
      <c r="G36" s="93" t="b">
        <v>0</v>
      </c>
      <c r="H36" s="93" t="b">
        <v>0</v>
      </c>
      <c r="I36" s="93" t="b">
        <v>0</v>
      </c>
      <c r="J36" s="93" t="b">
        <v>0</v>
      </c>
      <c r="K36" s="93" t="b">
        <v>0</v>
      </c>
      <c r="L36" s="93" t="b">
        <v>0</v>
      </c>
    </row>
    <row r="37" spans="1:12" ht="15">
      <c r="A37" s="93" t="s">
        <v>1695</v>
      </c>
      <c r="B37" s="93" t="s">
        <v>1440</v>
      </c>
      <c r="C37" s="93">
        <v>21</v>
      </c>
      <c r="D37" s="132">
        <v>0.007086513517213252</v>
      </c>
      <c r="E37" s="132">
        <v>1.846584502898046</v>
      </c>
      <c r="F37" s="93" t="s">
        <v>1767</v>
      </c>
      <c r="G37" s="93" t="b">
        <v>0</v>
      </c>
      <c r="H37" s="93" t="b">
        <v>0</v>
      </c>
      <c r="I37" s="93" t="b">
        <v>0</v>
      </c>
      <c r="J37" s="93" t="b">
        <v>0</v>
      </c>
      <c r="K37" s="93" t="b">
        <v>0</v>
      </c>
      <c r="L37" s="93" t="b">
        <v>0</v>
      </c>
    </row>
    <row r="38" spans="1:12" ht="15">
      <c r="A38" s="93" t="s">
        <v>1440</v>
      </c>
      <c r="B38" s="93" t="s">
        <v>1339</v>
      </c>
      <c r="C38" s="93">
        <v>21</v>
      </c>
      <c r="D38" s="132">
        <v>0.007086513517213252</v>
      </c>
      <c r="E38" s="132">
        <v>1.846584502898046</v>
      </c>
      <c r="F38" s="93" t="s">
        <v>1767</v>
      </c>
      <c r="G38" s="93" t="b">
        <v>0</v>
      </c>
      <c r="H38" s="93" t="b">
        <v>0</v>
      </c>
      <c r="I38" s="93" t="b">
        <v>0</v>
      </c>
      <c r="J38" s="93" t="b">
        <v>0</v>
      </c>
      <c r="K38" s="93" t="b">
        <v>0</v>
      </c>
      <c r="L38" s="93" t="b">
        <v>0</v>
      </c>
    </row>
    <row r="39" spans="1:12" ht="15">
      <c r="A39" s="93" t="s">
        <v>1339</v>
      </c>
      <c r="B39" s="93" t="s">
        <v>1696</v>
      </c>
      <c r="C39" s="93">
        <v>21</v>
      </c>
      <c r="D39" s="132">
        <v>0.007086513517213252</v>
      </c>
      <c r="E39" s="132">
        <v>1.9223052168361645</v>
      </c>
      <c r="F39" s="93" t="s">
        <v>1767</v>
      </c>
      <c r="G39" s="93" t="b">
        <v>0</v>
      </c>
      <c r="H39" s="93" t="b">
        <v>0</v>
      </c>
      <c r="I39" s="93" t="b">
        <v>0</v>
      </c>
      <c r="J39" s="93" t="b">
        <v>0</v>
      </c>
      <c r="K39" s="93" t="b">
        <v>0</v>
      </c>
      <c r="L39" s="93" t="b">
        <v>0</v>
      </c>
    </row>
    <row r="40" spans="1:12" ht="15">
      <c r="A40" s="93" t="s">
        <v>1696</v>
      </c>
      <c r="B40" s="93" t="s">
        <v>1697</v>
      </c>
      <c r="C40" s="93">
        <v>21</v>
      </c>
      <c r="D40" s="132">
        <v>0.007086513517213252</v>
      </c>
      <c r="E40" s="132">
        <v>1.9223052168361645</v>
      </c>
      <c r="F40" s="93" t="s">
        <v>1767</v>
      </c>
      <c r="G40" s="93" t="b">
        <v>0</v>
      </c>
      <c r="H40" s="93" t="b">
        <v>0</v>
      </c>
      <c r="I40" s="93" t="b">
        <v>0</v>
      </c>
      <c r="J40" s="93" t="b">
        <v>0</v>
      </c>
      <c r="K40" s="93" t="b">
        <v>0</v>
      </c>
      <c r="L40" s="93" t="b">
        <v>0</v>
      </c>
    </row>
    <row r="41" spans="1:12" ht="15">
      <c r="A41" s="93" t="s">
        <v>1697</v>
      </c>
      <c r="B41" s="93" t="s">
        <v>1698</v>
      </c>
      <c r="C41" s="93">
        <v>21</v>
      </c>
      <c r="D41" s="132">
        <v>0.007086513517213252</v>
      </c>
      <c r="E41" s="132">
        <v>1.9223052168361645</v>
      </c>
      <c r="F41" s="93" t="s">
        <v>1767</v>
      </c>
      <c r="G41" s="93" t="b">
        <v>0</v>
      </c>
      <c r="H41" s="93" t="b">
        <v>0</v>
      </c>
      <c r="I41" s="93" t="b">
        <v>0</v>
      </c>
      <c r="J41" s="93" t="b">
        <v>0</v>
      </c>
      <c r="K41" s="93" t="b">
        <v>0</v>
      </c>
      <c r="L41" s="93" t="b">
        <v>0</v>
      </c>
    </row>
    <row r="42" spans="1:12" ht="15">
      <c r="A42" s="93" t="s">
        <v>1698</v>
      </c>
      <c r="B42" s="93" t="s">
        <v>1699</v>
      </c>
      <c r="C42" s="93">
        <v>21</v>
      </c>
      <c r="D42" s="132">
        <v>0.007086513517213252</v>
      </c>
      <c r="E42" s="132">
        <v>1.9223052168361645</v>
      </c>
      <c r="F42" s="93" t="s">
        <v>1767</v>
      </c>
      <c r="G42" s="93" t="b">
        <v>0</v>
      </c>
      <c r="H42" s="93" t="b">
        <v>0</v>
      </c>
      <c r="I42" s="93" t="b">
        <v>0</v>
      </c>
      <c r="J42" s="93" t="b">
        <v>0</v>
      </c>
      <c r="K42" s="93" t="b">
        <v>0</v>
      </c>
      <c r="L42" s="93" t="b">
        <v>0</v>
      </c>
    </row>
    <row r="43" spans="1:12" ht="15">
      <c r="A43" s="93" t="s">
        <v>1699</v>
      </c>
      <c r="B43" s="93" t="s">
        <v>1700</v>
      </c>
      <c r="C43" s="93">
        <v>21</v>
      </c>
      <c r="D43" s="132">
        <v>0.007086513517213252</v>
      </c>
      <c r="E43" s="132">
        <v>1.9223052168361645</v>
      </c>
      <c r="F43" s="93" t="s">
        <v>1767</v>
      </c>
      <c r="G43" s="93" t="b">
        <v>0</v>
      </c>
      <c r="H43" s="93" t="b">
        <v>0</v>
      </c>
      <c r="I43" s="93" t="b">
        <v>0</v>
      </c>
      <c r="J43" s="93" t="b">
        <v>0</v>
      </c>
      <c r="K43" s="93" t="b">
        <v>0</v>
      </c>
      <c r="L43" s="93" t="b">
        <v>0</v>
      </c>
    </row>
    <row r="44" spans="1:12" ht="15">
      <c r="A44" s="93" t="s">
        <v>1392</v>
      </c>
      <c r="B44" s="93" t="s">
        <v>1338</v>
      </c>
      <c r="C44" s="93">
        <v>12</v>
      </c>
      <c r="D44" s="132">
        <v>0.00563102880327035</v>
      </c>
      <c r="E44" s="132">
        <v>1.003975263287484</v>
      </c>
      <c r="F44" s="93" t="s">
        <v>1767</v>
      </c>
      <c r="G44" s="93" t="b">
        <v>0</v>
      </c>
      <c r="H44" s="93" t="b">
        <v>0</v>
      </c>
      <c r="I44" s="93" t="b">
        <v>0</v>
      </c>
      <c r="J44" s="93" t="b">
        <v>0</v>
      </c>
      <c r="K44" s="93" t="b">
        <v>0</v>
      </c>
      <c r="L44" s="93" t="b">
        <v>0</v>
      </c>
    </row>
    <row r="45" spans="1:12" ht="15">
      <c r="A45" s="93" t="s">
        <v>1702</v>
      </c>
      <c r="B45" s="93" t="s">
        <v>1703</v>
      </c>
      <c r="C45" s="93">
        <v>8</v>
      </c>
      <c r="D45" s="132">
        <v>0.00451797260372332</v>
      </c>
      <c r="E45" s="132">
        <v>2.34143452457814</v>
      </c>
      <c r="F45" s="93" t="s">
        <v>1767</v>
      </c>
      <c r="G45" s="93" t="b">
        <v>0</v>
      </c>
      <c r="H45" s="93" t="b">
        <v>0</v>
      </c>
      <c r="I45" s="93" t="b">
        <v>0</v>
      </c>
      <c r="J45" s="93" t="b">
        <v>0</v>
      </c>
      <c r="K45" s="93" t="b">
        <v>0</v>
      </c>
      <c r="L45" s="93" t="b">
        <v>0</v>
      </c>
    </row>
    <row r="46" spans="1:12" ht="15">
      <c r="A46" s="93" t="s">
        <v>1703</v>
      </c>
      <c r="B46" s="93" t="s">
        <v>1338</v>
      </c>
      <c r="C46" s="93">
        <v>8</v>
      </c>
      <c r="D46" s="132">
        <v>0.00451797260372332</v>
      </c>
      <c r="E46" s="132">
        <v>1.8643132698584777</v>
      </c>
      <c r="F46" s="93" t="s">
        <v>1767</v>
      </c>
      <c r="G46" s="93" t="b">
        <v>0</v>
      </c>
      <c r="H46" s="93" t="b">
        <v>0</v>
      </c>
      <c r="I46" s="93" t="b">
        <v>0</v>
      </c>
      <c r="J46" s="93" t="b">
        <v>0</v>
      </c>
      <c r="K46" s="93" t="b">
        <v>0</v>
      </c>
      <c r="L46" s="93" t="b">
        <v>0</v>
      </c>
    </row>
    <row r="47" spans="1:12" ht="15">
      <c r="A47" s="93" t="s">
        <v>1419</v>
      </c>
      <c r="B47" s="93" t="s">
        <v>1420</v>
      </c>
      <c r="C47" s="93">
        <v>7</v>
      </c>
      <c r="D47" s="132">
        <v>0.004173368994008342</v>
      </c>
      <c r="E47" s="132">
        <v>2.399426471555827</v>
      </c>
      <c r="F47" s="93" t="s">
        <v>1767</v>
      </c>
      <c r="G47" s="93" t="b">
        <v>0</v>
      </c>
      <c r="H47" s="93" t="b">
        <v>0</v>
      </c>
      <c r="I47" s="93" t="b">
        <v>0</v>
      </c>
      <c r="J47" s="93" t="b">
        <v>0</v>
      </c>
      <c r="K47" s="93" t="b">
        <v>0</v>
      </c>
      <c r="L47" s="93" t="b">
        <v>0</v>
      </c>
    </row>
    <row r="48" spans="1:12" ht="15">
      <c r="A48" s="93" t="s">
        <v>1420</v>
      </c>
      <c r="B48" s="93" t="s">
        <v>1370</v>
      </c>
      <c r="C48" s="93">
        <v>7</v>
      </c>
      <c r="D48" s="132">
        <v>0.004173368994008342</v>
      </c>
      <c r="E48" s="132">
        <v>1.846584502898046</v>
      </c>
      <c r="F48" s="93" t="s">
        <v>1767</v>
      </c>
      <c r="G48" s="93" t="b">
        <v>0</v>
      </c>
      <c r="H48" s="93" t="b">
        <v>0</v>
      </c>
      <c r="I48" s="93" t="b">
        <v>0</v>
      </c>
      <c r="J48" s="93" t="b">
        <v>0</v>
      </c>
      <c r="K48" s="93" t="b">
        <v>0</v>
      </c>
      <c r="L48" s="93" t="b">
        <v>0</v>
      </c>
    </row>
    <row r="49" spans="1:12" ht="15">
      <c r="A49" s="93" t="s">
        <v>1370</v>
      </c>
      <c r="B49" s="93" t="s">
        <v>1421</v>
      </c>
      <c r="C49" s="93">
        <v>7</v>
      </c>
      <c r="D49" s="132">
        <v>0.004173368994008342</v>
      </c>
      <c r="E49" s="132">
        <v>1.846584502898046</v>
      </c>
      <c r="F49" s="93" t="s">
        <v>1767</v>
      </c>
      <c r="G49" s="93" t="b">
        <v>0</v>
      </c>
      <c r="H49" s="93" t="b">
        <v>0</v>
      </c>
      <c r="I49" s="93" t="b">
        <v>0</v>
      </c>
      <c r="J49" s="93" t="b">
        <v>1</v>
      </c>
      <c r="K49" s="93" t="b">
        <v>0</v>
      </c>
      <c r="L49" s="93" t="b">
        <v>0</v>
      </c>
    </row>
    <row r="50" spans="1:12" ht="15">
      <c r="A50" s="93" t="s">
        <v>1421</v>
      </c>
      <c r="B50" s="93" t="s">
        <v>1392</v>
      </c>
      <c r="C50" s="93">
        <v>7</v>
      </c>
      <c r="D50" s="132">
        <v>0.004173368994008342</v>
      </c>
      <c r="E50" s="132">
        <v>1.3050052589514654</v>
      </c>
      <c r="F50" s="93" t="s">
        <v>1767</v>
      </c>
      <c r="G50" s="93" t="b">
        <v>1</v>
      </c>
      <c r="H50" s="93" t="b">
        <v>0</v>
      </c>
      <c r="I50" s="93" t="b">
        <v>0</v>
      </c>
      <c r="J50" s="93" t="b">
        <v>0</v>
      </c>
      <c r="K50" s="93" t="b">
        <v>0</v>
      </c>
      <c r="L50" s="93" t="b">
        <v>0</v>
      </c>
    </row>
    <row r="51" spans="1:12" ht="15">
      <c r="A51" s="93" t="s">
        <v>1338</v>
      </c>
      <c r="B51" s="93" t="s">
        <v>1422</v>
      </c>
      <c r="C51" s="93">
        <v>7</v>
      </c>
      <c r="D51" s="132">
        <v>0.004173368994008342</v>
      </c>
      <c r="E51" s="132">
        <v>1.6865020304085228</v>
      </c>
      <c r="F51" s="93" t="s">
        <v>1767</v>
      </c>
      <c r="G51" s="93" t="b">
        <v>0</v>
      </c>
      <c r="H51" s="93" t="b">
        <v>0</v>
      </c>
      <c r="I51" s="93" t="b">
        <v>0</v>
      </c>
      <c r="J51" s="93" t="b">
        <v>0</v>
      </c>
      <c r="K51" s="93" t="b">
        <v>0</v>
      </c>
      <c r="L51" s="93" t="b">
        <v>0</v>
      </c>
    </row>
    <row r="52" spans="1:12" ht="15">
      <c r="A52" s="93" t="s">
        <v>1422</v>
      </c>
      <c r="B52" s="93" t="s">
        <v>1423</v>
      </c>
      <c r="C52" s="93">
        <v>7</v>
      </c>
      <c r="D52" s="132">
        <v>0.004173368994008342</v>
      </c>
      <c r="E52" s="132">
        <v>2.203131826411859</v>
      </c>
      <c r="F52" s="93" t="s">
        <v>1767</v>
      </c>
      <c r="G52" s="93" t="b">
        <v>0</v>
      </c>
      <c r="H52" s="93" t="b">
        <v>0</v>
      </c>
      <c r="I52" s="93" t="b">
        <v>0</v>
      </c>
      <c r="J52" s="93" t="b">
        <v>0</v>
      </c>
      <c r="K52" s="93" t="b">
        <v>0</v>
      </c>
      <c r="L52" s="93" t="b">
        <v>0</v>
      </c>
    </row>
    <row r="53" spans="1:12" ht="15">
      <c r="A53" s="93" t="s">
        <v>1423</v>
      </c>
      <c r="B53" s="93" t="s">
        <v>1424</v>
      </c>
      <c r="C53" s="93">
        <v>7</v>
      </c>
      <c r="D53" s="132">
        <v>0.004173368994008342</v>
      </c>
      <c r="E53" s="132">
        <v>2.399426471555827</v>
      </c>
      <c r="F53" s="93" t="s">
        <v>1767</v>
      </c>
      <c r="G53" s="93" t="b">
        <v>0</v>
      </c>
      <c r="H53" s="93" t="b">
        <v>0</v>
      </c>
      <c r="I53" s="93" t="b">
        <v>0</v>
      </c>
      <c r="J53" s="93" t="b">
        <v>0</v>
      </c>
      <c r="K53" s="93" t="b">
        <v>0</v>
      </c>
      <c r="L53" s="93" t="b">
        <v>0</v>
      </c>
    </row>
    <row r="54" spans="1:12" ht="15">
      <c r="A54" s="93" t="s">
        <v>1424</v>
      </c>
      <c r="B54" s="93" t="s">
        <v>1425</v>
      </c>
      <c r="C54" s="93">
        <v>7</v>
      </c>
      <c r="D54" s="132">
        <v>0.004173368994008342</v>
      </c>
      <c r="E54" s="132">
        <v>2.399426471555827</v>
      </c>
      <c r="F54" s="93" t="s">
        <v>1767</v>
      </c>
      <c r="G54" s="93" t="b">
        <v>0</v>
      </c>
      <c r="H54" s="93" t="b">
        <v>0</v>
      </c>
      <c r="I54" s="93" t="b">
        <v>0</v>
      </c>
      <c r="J54" s="93" t="b">
        <v>0</v>
      </c>
      <c r="K54" s="93" t="b">
        <v>0</v>
      </c>
      <c r="L54" s="93" t="b">
        <v>0</v>
      </c>
    </row>
    <row r="55" spans="1:12" ht="15">
      <c r="A55" s="93" t="s">
        <v>1425</v>
      </c>
      <c r="B55" s="93" t="s">
        <v>1370</v>
      </c>
      <c r="C55" s="93">
        <v>7</v>
      </c>
      <c r="D55" s="132">
        <v>0.004173368994008342</v>
      </c>
      <c r="E55" s="132">
        <v>1.846584502898046</v>
      </c>
      <c r="F55" s="93" t="s">
        <v>1767</v>
      </c>
      <c r="G55" s="93" t="b">
        <v>0</v>
      </c>
      <c r="H55" s="93" t="b">
        <v>0</v>
      </c>
      <c r="I55" s="93" t="b">
        <v>0</v>
      </c>
      <c r="J55" s="93" t="b">
        <v>0</v>
      </c>
      <c r="K55" s="93" t="b">
        <v>0</v>
      </c>
      <c r="L55" s="93" t="b">
        <v>0</v>
      </c>
    </row>
    <row r="56" spans="1:12" ht="15">
      <c r="A56" s="93" t="s">
        <v>1370</v>
      </c>
      <c r="B56" s="93" t="s">
        <v>1701</v>
      </c>
      <c r="C56" s="93">
        <v>7</v>
      </c>
      <c r="D56" s="132">
        <v>0.004173368994008342</v>
      </c>
      <c r="E56" s="132">
        <v>1.7885925559203595</v>
      </c>
      <c r="F56" s="93" t="s">
        <v>1767</v>
      </c>
      <c r="G56" s="93" t="b">
        <v>0</v>
      </c>
      <c r="H56" s="93" t="b">
        <v>0</v>
      </c>
      <c r="I56" s="93" t="b">
        <v>0</v>
      </c>
      <c r="J56" s="93" t="b">
        <v>0</v>
      </c>
      <c r="K56" s="93" t="b">
        <v>0</v>
      </c>
      <c r="L56" s="93" t="b">
        <v>0</v>
      </c>
    </row>
    <row r="57" spans="1:12" ht="15">
      <c r="A57" s="93" t="s">
        <v>1701</v>
      </c>
      <c r="B57" s="93" t="s">
        <v>1362</v>
      </c>
      <c r="C57" s="93">
        <v>7</v>
      </c>
      <c r="D57" s="132">
        <v>0.004173368994008342</v>
      </c>
      <c r="E57" s="132">
        <v>2.34143452457814</v>
      </c>
      <c r="F57" s="93" t="s">
        <v>1767</v>
      </c>
      <c r="G57" s="93" t="b">
        <v>0</v>
      </c>
      <c r="H57" s="93" t="b">
        <v>0</v>
      </c>
      <c r="I57" s="93" t="b">
        <v>0</v>
      </c>
      <c r="J57" s="93" t="b">
        <v>0</v>
      </c>
      <c r="K57" s="93" t="b">
        <v>0</v>
      </c>
      <c r="L57" s="93" t="b">
        <v>0</v>
      </c>
    </row>
    <row r="58" spans="1:12" ht="15">
      <c r="A58" s="93" t="s">
        <v>1362</v>
      </c>
      <c r="B58" s="93" t="s">
        <v>1704</v>
      </c>
      <c r="C58" s="93">
        <v>7</v>
      </c>
      <c r="D58" s="132">
        <v>0.004173368994008342</v>
      </c>
      <c r="E58" s="132">
        <v>2.399426471555827</v>
      </c>
      <c r="F58" s="93" t="s">
        <v>1767</v>
      </c>
      <c r="G58" s="93" t="b">
        <v>0</v>
      </c>
      <c r="H58" s="93" t="b">
        <v>0</v>
      </c>
      <c r="I58" s="93" t="b">
        <v>0</v>
      </c>
      <c r="J58" s="93" t="b">
        <v>0</v>
      </c>
      <c r="K58" s="93" t="b">
        <v>0</v>
      </c>
      <c r="L58" s="93" t="b">
        <v>0</v>
      </c>
    </row>
    <row r="59" spans="1:12" ht="15">
      <c r="A59" s="93" t="s">
        <v>1704</v>
      </c>
      <c r="B59" s="93" t="s">
        <v>1705</v>
      </c>
      <c r="C59" s="93">
        <v>7</v>
      </c>
      <c r="D59" s="132">
        <v>0.004173368994008342</v>
      </c>
      <c r="E59" s="132">
        <v>2.399426471555827</v>
      </c>
      <c r="F59" s="93" t="s">
        <v>1767</v>
      </c>
      <c r="G59" s="93" t="b">
        <v>0</v>
      </c>
      <c r="H59" s="93" t="b">
        <v>0</v>
      </c>
      <c r="I59" s="93" t="b">
        <v>0</v>
      </c>
      <c r="J59" s="93" t="b">
        <v>0</v>
      </c>
      <c r="K59" s="93" t="b">
        <v>0</v>
      </c>
      <c r="L59" s="93" t="b">
        <v>0</v>
      </c>
    </row>
    <row r="60" spans="1:12" ht="15">
      <c r="A60" s="93" t="s">
        <v>1705</v>
      </c>
      <c r="B60" s="93" t="s">
        <v>1706</v>
      </c>
      <c r="C60" s="93">
        <v>7</v>
      </c>
      <c r="D60" s="132">
        <v>0.004173368994008342</v>
      </c>
      <c r="E60" s="132">
        <v>2.399426471555827</v>
      </c>
      <c r="F60" s="93" t="s">
        <v>1767</v>
      </c>
      <c r="G60" s="93" t="b">
        <v>0</v>
      </c>
      <c r="H60" s="93" t="b">
        <v>0</v>
      </c>
      <c r="I60" s="93" t="b">
        <v>0</v>
      </c>
      <c r="J60" s="93" t="b">
        <v>0</v>
      </c>
      <c r="K60" s="93" t="b">
        <v>0</v>
      </c>
      <c r="L60" s="93" t="b">
        <v>0</v>
      </c>
    </row>
    <row r="61" spans="1:12" ht="15">
      <c r="A61" s="93" t="s">
        <v>1706</v>
      </c>
      <c r="B61" s="93" t="s">
        <v>1707</v>
      </c>
      <c r="C61" s="93">
        <v>7</v>
      </c>
      <c r="D61" s="132">
        <v>0.004173368994008342</v>
      </c>
      <c r="E61" s="132">
        <v>2.399426471555827</v>
      </c>
      <c r="F61" s="93" t="s">
        <v>1767</v>
      </c>
      <c r="G61" s="93" t="b">
        <v>0</v>
      </c>
      <c r="H61" s="93" t="b">
        <v>0</v>
      </c>
      <c r="I61" s="93" t="b">
        <v>0</v>
      </c>
      <c r="J61" s="93" t="b">
        <v>1</v>
      </c>
      <c r="K61" s="93" t="b">
        <v>0</v>
      </c>
      <c r="L61" s="93" t="b">
        <v>0</v>
      </c>
    </row>
    <row r="62" spans="1:12" ht="15">
      <c r="A62" s="93" t="s">
        <v>1707</v>
      </c>
      <c r="B62" s="93" t="s">
        <v>1708</v>
      </c>
      <c r="C62" s="93">
        <v>7</v>
      </c>
      <c r="D62" s="132">
        <v>0.004173368994008342</v>
      </c>
      <c r="E62" s="132">
        <v>2.399426471555827</v>
      </c>
      <c r="F62" s="93" t="s">
        <v>1767</v>
      </c>
      <c r="G62" s="93" t="b">
        <v>1</v>
      </c>
      <c r="H62" s="93" t="b">
        <v>0</v>
      </c>
      <c r="I62" s="93" t="b">
        <v>0</v>
      </c>
      <c r="J62" s="93" t="b">
        <v>0</v>
      </c>
      <c r="K62" s="93" t="b">
        <v>0</v>
      </c>
      <c r="L62" s="93" t="b">
        <v>0</v>
      </c>
    </row>
    <row r="63" spans="1:12" ht="15">
      <c r="A63" s="93" t="s">
        <v>1708</v>
      </c>
      <c r="B63" s="93" t="s">
        <v>1709</v>
      </c>
      <c r="C63" s="93">
        <v>7</v>
      </c>
      <c r="D63" s="132">
        <v>0.004173368994008342</v>
      </c>
      <c r="E63" s="132">
        <v>2.399426471555827</v>
      </c>
      <c r="F63" s="93" t="s">
        <v>1767</v>
      </c>
      <c r="G63" s="93" t="b">
        <v>0</v>
      </c>
      <c r="H63" s="93" t="b">
        <v>0</v>
      </c>
      <c r="I63" s="93" t="b">
        <v>0</v>
      </c>
      <c r="J63" s="93" t="b">
        <v>0</v>
      </c>
      <c r="K63" s="93" t="b">
        <v>0</v>
      </c>
      <c r="L63" s="93" t="b">
        <v>0</v>
      </c>
    </row>
    <row r="64" spans="1:12" ht="15">
      <c r="A64" s="93" t="s">
        <v>1709</v>
      </c>
      <c r="B64" s="93" t="s">
        <v>1429</v>
      </c>
      <c r="C64" s="93">
        <v>7</v>
      </c>
      <c r="D64" s="132">
        <v>0.004173368994008342</v>
      </c>
      <c r="E64" s="132">
        <v>2.0140755901918097</v>
      </c>
      <c r="F64" s="93" t="s">
        <v>1767</v>
      </c>
      <c r="G64" s="93" t="b">
        <v>0</v>
      </c>
      <c r="H64" s="93" t="b">
        <v>0</v>
      </c>
      <c r="I64" s="93" t="b">
        <v>0</v>
      </c>
      <c r="J64" s="93" t="b">
        <v>0</v>
      </c>
      <c r="K64" s="93" t="b">
        <v>0</v>
      </c>
      <c r="L64" s="93" t="b">
        <v>0</v>
      </c>
    </row>
    <row r="65" spans="1:12" ht="15">
      <c r="A65" s="93" t="s">
        <v>1429</v>
      </c>
      <c r="B65" s="93" t="s">
        <v>1407</v>
      </c>
      <c r="C65" s="93">
        <v>7</v>
      </c>
      <c r="D65" s="132">
        <v>0.004173368994008342</v>
      </c>
      <c r="E65" s="132">
        <v>1.9049311207667419</v>
      </c>
      <c r="F65" s="93" t="s">
        <v>1767</v>
      </c>
      <c r="G65" s="93" t="b">
        <v>0</v>
      </c>
      <c r="H65" s="93" t="b">
        <v>0</v>
      </c>
      <c r="I65" s="93" t="b">
        <v>0</v>
      </c>
      <c r="J65" s="93" t="b">
        <v>0</v>
      </c>
      <c r="K65" s="93" t="b">
        <v>0</v>
      </c>
      <c r="L65" s="93" t="b">
        <v>0</v>
      </c>
    </row>
    <row r="66" spans="1:12" ht="15">
      <c r="A66" s="93" t="s">
        <v>1407</v>
      </c>
      <c r="B66" s="93" t="s">
        <v>1710</v>
      </c>
      <c r="C66" s="93">
        <v>7</v>
      </c>
      <c r="D66" s="132">
        <v>0.004173368994008342</v>
      </c>
      <c r="E66" s="132">
        <v>2.290282002130759</v>
      </c>
      <c r="F66" s="93" t="s">
        <v>1767</v>
      </c>
      <c r="G66" s="93" t="b">
        <v>0</v>
      </c>
      <c r="H66" s="93" t="b">
        <v>0</v>
      </c>
      <c r="I66" s="93" t="b">
        <v>0</v>
      </c>
      <c r="J66" s="93" t="b">
        <v>0</v>
      </c>
      <c r="K66" s="93" t="b">
        <v>0</v>
      </c>
      <c r="L66" s="93" t="b">
        <v>0</v>
      </c>
    </row>
    <row r="67" spans="1:12" ht="15">
      <c r="A67" s="93" t="s">
        <v>1710</v>
      </c>
      <c r="B67" s="93" t="s">
        <v>1711</v>
      </c>
      <c r="C67" s="93">
        <v>7</v>
      </c>
      <c r="D67" s="132">
        <v>0.004173368994008342</v>
      </c>
      <c r="E67" s="132">
        <v>2.399426471555827</v>
      </c>
      <c r="F67" s="93" t="s">
        <v>1767</v>
      </c>
      <c r="G67" s="93" t="b">
        <v>0</v>
      </c>
      <c r="H67" s="93" t="b">
        <v>0</v>
      </c>
      <c r="I67" s="93" t="b">
        <v>0</v>
      </c>
      <c r="J67" s="93" t="b">
        <v>0</v>
      </c>
      <c r="K67" s="93" t="b">
        <v>0</v>
      </c>
      <c r="L67" s="93" t="b">
        <v>0</v>
      </c>
    </row>
    <row r="68" spans="1:12" ht="15">
      <c r="A68" s="93" t="s">
        <v>1711</v>
      </c>
      <c r="B68" s="93" t="s">
        <v>1712</v>
      </c>
      <c r="C68" s="93">
        <v>7</v>
      </c>
      <c r="D68" s="132">
        <v>0.004173368994008342</v>
      </c>
      <c r="E68" s="132">
        <v>2.399426471555827</v>
      </c>
      <c r="F68" s="93" t="s">
        <v>1767</v>
      </c>
      <c r="G68" s="93" t="b">
        <v>0</v>
      </c>
      <c r="H68" s="93" t="b">
        <v>0</v>
      </c>
      <c r="I68" s="93" t="b">
        <v>0</v>
      </c>
      <c r="J68" s="93" t="b">
        <v>0</v>
      </c>
      <c r="K68" s="93" t="b">
        <v>0</v>
      </c>
      <c r="L68" s="93" t="b">
        <v>0</v>
      </c>
    </row>
    <row r="69" spans="1:12" ht="15">
      <c r="A69" s="93" t="s">
        <v>1712</v>
      </c>
      <c r="B69" s="93" t="s">
        <v>1391</v>
      </c>
      <c r="C69" s="93">
        <v>7</v>
      </c>
      <c r="D69" s="132">
        <v>0.004173368994008342</v>
      </c>
      <c r="E69" s="132">
        <v>1.5202486419692947</v>
      </c>
      <c r="F69" s="93" t="s">
        <v>1767</v>
      </c>
      <c r="G69" s="93" t="b">
        <v>0</v>
      </c>
      <c r="H69" s="93" t="b">
        <v>0</v>
      </c>
      <c r="I69" s="93" t="b">
        <v>0</v>
      </c>
      <c r="J69" s="93" t="b">
        <v>0</v>
      </c>
      <c r="K69" s="93" t="b">
        <v>0</v>
      </c>
      <c r="L69" s="93" t="b">
        <v>0</v>
      </c>
    </row>
    <row r="70" spans="1:12" ht="15">
      <c r="A70" s="93" t="s">
        <v>1391</v>
      </c>
      <c r="B70" s="93" t="s">
        <v>1713</v>
      </c>
      <c r="C70" s="93">
        <v>7</v>
      </c>
      <c r="D70" s="132">
        <v>0.004173368994008342</v>
      </c>
      <c r="E70" s="132">
        <v>1.358033786397602</v>
      </c>
      <c r="F70" s="93" t="s">
        <v>1767</v>
      </c>
      <c r="G70" s="93" t="b">
        <v>0</v>
      </c>
      <c r="H70" s="93" t="b">
        <v>0</v>
      </c>
      <c r="I70" s="93" t="b">
        <v>0</v>
      </c>
      <c r="J70" s="93" t="b">
        <v>0</v>
      </c>
      <c r="K70" s="93" t="b">
        <v>0</v>
      </c>
      <c r="L70" s="93" t="b">
        <v>0</v>
      </c>
    </row>
    <row r="71" spans="1:12" ht="15">
      <c r="A71" s="93" t="s">
        <v>1713</v>
      </c>
      <c r="B71" s="93" t="s">
        <v>1714</v>
      </c>
      <c r="C71" s="93">
        <v>7</v>
      </c>
      <c r="D71" s="132">
        <v>0.004173368994008342</v>
      </c>
      <c r="E71" s="132">
        <v>2.399426471555827</v>
      </c>
      <c r="F71" s="93" t="s">
        <v>1767</v>
      </c>
      <c r="G71" s="93" t="b">
        <v>0</v>
      </c>
      <c r="H71" s="93" t="b">
        <v>0</v>
      </c>
      <c r="I71" s="93" t="b">
        <v>0</v>
      </c>
      <c r="J71" s="93" t="b">
        <v>0</v>
      </c>
      <c r="K71" s="93" t="b">
        <v>0</v>
      </c>
      <c r="L71" s="93" t="b">
        <v>0</v>
      </c>
    </row>
    <row r="72" spans="1:12" ht="15">
      <c r="A72" s="93" t="s">
        <v>1714</v>
      </c>
      <c r="B72" s="93" t="s">
        <v>1715</v>
      </c>
      <c r="C72" s="93">
        <v>7</v>
      </c>
      <c r="D72" s="132">
        <v>0.004173368994008342</v>
      </c>
      <c r="E72" s="132">
        <v>2.399426471555827</v>
      </c>
      <c r="F72" s="93" t="s">
        <v>1767</v>
      </c>
      <c r="G72" s="93" t="b">
        <v>0</v>
      </c>
      <c r="H72" s="93" t="b">
        <v>0</v>
      </c>
      <c r="I72" s="93" t="b">
        <v>0</v>
      </c>
      <c r="J72" s="93" t="b">
        <v>0</v>
      </c>
      <c r="K72" s="93" t="b">
        <v>0</v>
      </c>
      <c r="L72" s="93" t="b">
        <v>0</v>
      </c>
    </row>
    <row r="73" spans="1:12" ht="15">
      <c r="A73" s="93" t="s">
        <v>1392</v>
      </c>
      <c r="B73" s="93" t="s">
        <v>1702</v>
      </c>
      <c r="C73" s="93">
        <v>7</v>
      </c>
      <c r="D73" s="132">
        <v>0.004173368994008342</v>
      </c>
      <c r="E73" s="132">
        <v>1.2470133119737785</v>
      </c>
      <c r="F73" s="93" t="s">
        <v>1767</v>
      </c>
      <c r="G73" s="93" t="b">
        <v>0</v>
      </c>
      <c r="H73" s="93" t="b">
        <v>0</v>
      </c>
      <c r="I73" s="93" t="b">
        <v>0</v>
      </c>
      <c r="J73" s="93" t="b">
        <v>0</v>
      </c>
      <c r="K73" s="93" t="b">
        <v>0</v>
      </c>
      <c r="L73" s="93" t="b">
        <v>0</v>
      </c>
    </row>
    <row r="74" spans="1:12" ht="15">
      <c r="A74" s="93" t="s">
        <v>1440</v>
      </c>
      <c r="B74" s="93" t="s">
        <v>1422</v>
      </c>
      <c r="C74" s="93">
        <v>4</v>
      </c>
      <c r="D74" s="132">
        <v>0.002911979784863788</v>
      </c>
      <c r="E74" s="132">
        <v>1.4072518090677835</v>
      </c>
      <c r="F74" s="93" t="s">
        <v>1767</v>
      </c>
      <c r="G74" s="93" t="b">
        <v>0</v>
      </c>
      <c r="H74" s="93" t="b">
        <v>0</v>
      </c>
      <c r="I74" s="93" t="b">
        <v>0</v>
      </c>
      <c r="J74" s="93" t="b">
        <v>0</v>
      </c>
      <c r="K74" s="93" t="b">
        <v>0</v>
      </c>
      <c r="L74" s="93" t="b">
        <v>0</v>
      </c>
    </row>
    <row r="75" spans="1:12" ht="15">
      <c r="A75" s="93" t="s">
        <v>1378</v>
      </c>
      <c r="B75" s="93" t="s">
        <v>376</v>
      </c>
      <c r="C75" s="93">
        <v>4</v>
      </c>
      <c r="D75" s="132">
        <v>0.0035649732678659164</v>
      </c>
      <c r="E75" s="132">
        <v>2.46637326118644</v>
      </c>
      <c r="F75" s="93" t="s">
        <v>1767</v>
      </c>
      <c r="G75" s="93" t="b">
        <v>0</v>
      </c>
      <c r="H75" s="93" t="b">
        <v>0</v>
      </c>
      <c r="I75" s="93" t="b">
        <v>0</v>
      </c>
      <c r="J75" s="93" t="b">
        <v>0</v>
      </c>
      <c r="K75" s="93" t="b">
        <v>0</v>
      </c>
      <c r="L75" s="93" t="b">
        <v>0</v>
      </c>
    </row>
    <row r="76" spans="1:12" ht="15">
      <c r="A76" s="93" t="s">
        <v>1447</v>
      </c>
      <c r="B76" s="93" t="s">
        <v>1448</v>
      </c>
      <c r="C76" s="93">
        <v>4</v>
      </c>
      <c r="D76" s="132">
        <v>0.002911979784863788</v>
      </c>
      <c r="E76" s="132">
        <v>2.6424645202421213</v>
      </c>
      <c r="F76" s="93" t="s">
        <v>1767</v>
      </c>
      <c r="G76" s="93" t="b">
        <v>0</v>
      </c>
      <c r="H76" s="93" t="b">
        <v>0</v>
      </c>
      <c r="I76" s="93" t="b">
        <v>0</v>
      </c>
      <c r="J76" s="93" t="b">
        <v>0</v>
      </c>
      <c r="K76" s="93" t="b">
        <v>0</v>
      </c>
      <c r="L76" s="93" t="b">
        <v>0</v>
      </c>
    </row>
    <row r="77" spans="1:12" ht="15">
      <c r="A77" s="93" t="s">
        <v>1717</v>
      </c>
      <c r="B77" s="93" t="s">
        <v>1718</v>
      </c>
      <c r="C77" s="93">
        <v>4</v>
      </c>
      <c r="D77" s="132">
        <v>0.002911979784863788</v>
      </c>
      <c r="E77" s="132">
        <v>2.6424645202421213</v>
      </c>
      <c r="F77" s="93" t="s">
        <v>1767</v>
      </c>
      <c r="G77" s="93" t="b">
        <v>0</v>
      </c>
      <c r="H77" s="93" t="b">
        <v>1</v>
      </c>
      <c r="I77" s="93" t="b">
        <v>0</v>
      </c>
      <c r="J77" s="93" t="b">
        <v>0</v>
      </c>
      <c r="K77" s="93" t="b">
        <v>0</v>
      </c>
      <c r="L77" s="93" t="b">
        <v>0</v>
      </c>
    </row>
    <row r="78" spans="1:12" ht="15">
      <c r="A78" s="93" t="s">
        <v>1718</v>
      </c>
      <c r="B78" s="93" t="s">
        <v>1392</v>
      </c>
      <c r="C78" s="93">
        <v>4</v>
      </c>
      <c r="D78" s="132">
        <v>0.002911979784863788</v>
      </c>
      <c r="E78" s="132">
        <v>1.3050052589514654</v>
      </c>
      <c r="F78" s="93" t="s">
        <v>1767</v>
      </c>
      <c r="G78" s="93" t="b">
        <v>0</v>
      </c>
      <c r="H78" s="93" t="b">
        <v>0</v>
      </c>
      <c r="I78" s="93" t="b">
        <v>0</v>
      </c>
      <c r="J78" s="93" t="b">
        <v>0</v>
      </c>
      <c r="K78" s="93" t="b">
        <v>0</v>
      </c>
      <c r="L78" s="93" t="b">
        <v>0</v>
      </c>
    </row>
    <row r="79" spans="1:12" ht="15">
      <c r="A79" s="93" t="s">
        <v>1338</v>
      </c>
      <c r="B79" s="93" t="s">
        <v>1395</v>
      </c>
      <c r="C79" s="93">
        <v>4</v>
      </c>
      <c r="D79" s="132">
        <v>0.002911979784863788</v>
      </c>
      <c r="E79" s="132">
        <v>0.893792059853954</v>
      </c>
      <c r="F79" s="93" t="s">
        <v>1767</v>
      </c>
      <c r="G79" s="93" t="b">
        <v>0</v>
      </c>
      <c r="H79" s="93" t="b">
        <v>0</v>
      </c>
      <c r="I79" s="93" t="b">
        <v>0</v>
      </c>
      <c r="J79" s="93" t="b">
        <v>0</v>
      </c>
      <c r="K79" s="93" t="b">
        <v>0</v>
      </c>
      <c r="L79" s="93" t="b">
        <v>0</v>
      </c>
    </row>
    <row r="80" spans="1:12" ht="15">
      <c r="A80" s="93" t="s">
        <v>1395</v>
      </c>
      <c r="B80" s="93" t="s">
        <v>1429</v>
      </c>
      <c r="C80" s="93">
        <v>4</v>
      </c>
      <c r="D80" s="132">
        <v>0.002911979784863788</v>
      </c>
      <c r="E80" s="132">
        <v>1.0250709744932731</v>
      </c>
      <c r="F80" s="93" t="s">
        <v>1767</v>
      </c>
      <c r="G80" s="93" t="b">
        <v>0</v>
      </c>
      <c r="H80" s="93" t="b">
        <v>0</v>
      </c>
      <c r="I80" s="93" t="b">
        <v>0</v>
      </c>
      <c r="J80" s="93" t="b">
        <v>0</v>
      </c>
      <c r="K80" s="93" t="b">
        <v>0</v>
      </c>
      <c r="L80" s="93" t="b">
        <v>0</v>
      </c>
    </row>
    <row r="81" spans="1:12" ht="15">
      <c r="A81" s="93" t="s">
        <v>1429</v>
      </c>
      <c r="B81" s="93" t="s">
        <v>1370</v>
      </c>
      <c r="C81" s="93">
        <v>4</v>
      </c>
      <c r="D81" s="132">
        <v>0.002911979784863788</v>
      </c>
      <c r="E81" s="132">
        <v>1.2181955728477347</v>
      </c>
      <c r="F81" s="93" t="s">
        <v>1767</v>
      </c>
      <c r="G81" s="93" t="b">
        <v>0</v>
      </c>
      <c r="H81" s="93" t="b">
        <v>0</v>
      </c>
      <c r="I81" s="93" t="b">
        <v>0</v>
      </c>
      <c r="J81" s="93" t="b">
        <v>0</v>
      </c>
      <c r="K81" s="93" t="b">
        <v>0</v>
      </c>
      <c r="L81" s="93" t="b">
        <v>0</v>
      </c>
    </row>
    <row r="82" spans="1:12" ht="15">
      <c r="A82" s="93" t="s">
        <v>1370</v>
      </c>
      <c r="B82" s="93" t="s">
        <v>1370</v>
      </c>
      <c r="C82" s="93">
        <v>4</v>
      </c>
      <c r="D82" s="132">
        <v>0.002911979784863788</v>
      </c>
      <c r="E82" s="132">
        <v>1.050704485553971</v>
      </c>
      <c r="F82" s="93" t="s">
        <v>1767</v>
      </c>
      <c r="G82" s="93" t="b">
        <v>0</v>
      </c>
      <c r="H82" s="93" t="b">
        <v>0</v>
      </c>
      <c r="I82" s="93" t="b">
        <v>0</v>
      </c>
      <c r="J82" s="93" t="b">
        <v>0</v>
      </c>
      <c r="K82" s="93" t="b">
        <v>0</v>
      </c>
      <c r="L82" s="93" t="b">
        <v>0</v>
      </c>
    </row>
    <row r="83" spans="1:12" ht="15">
      <c r="A83" s="93" t="s">
        <v>1370</v>
      </c>
      <c r="B83" s="93" t="s">
        <v>1719</v>
      </c>
      <c r="C83" s="93">
        <v>4</v>
      </c>
      <c r="D83" s="132">
        <v>0.002911979784863788</v>
      </c>
      <c r="E83" s="132">
        <v>1.846584502898046</v>
      </c>
      <c r="F83" s="93" t="s">
        <v>1767</v>
      </c>
      <c r="G83" s="93" t="b">
        <v>0</v>
      </c>
      <c r="H83" s="93" t="b">
        <v>0</v>
      </c>
      <c r="I83" s="93" t="b">
        <v>0</v>
      </c>
      <c r="J83" s="93" t="b">
        <v>0</v>
      </c>
      <c r="K83" s="93" t="b">
        <v>0</v>
      </c>
      <c r="L83" s="93" t="b">
        <v>0</v>
      </c>
    </row>
    <row r="84" spans="1:12" ht="15">
      <c r="A84" s="93" t="s">
        <v>1719</v>
      </c>
      <c r="B84" s="93" t="s">
        <v>1429</v>
      </c>
      <c r="C84" s="93">
        <v>4</v>
      </c>
      <c r="D84" s="132">
        <v>0.002911979784863788</v>
      </c>
      <c r="E84" s="132">
        <v>2.0140755901918097</v>
      </c>
      <c r="F84" s="93" t="s">
        <v>1767</v>
      </c>
      <c r="G84" s="93" t="b">
        <v>0</v>
      </c>
      <c r="H84" s="93" t="b">
        <v>0</v>
      </c>
      <c r="I84" s="93" t="b">
        <v>0</v>
      </c>
      <c r="J84" s="93" t="b">
        <v>0</v>
      </c>
      <c r="K84" s="93" t="b">
        <v>0</v>
      </c>
      <c r="L84" s="93" t="b">
        <v>0</v>
      </c>
    </row>
    <row r="85" spans="1:12" ht="15">
      <c r="A85" s="93" t="s">
        <v>1429</v>
      </c>
      <c r="B85" s="93" t="s">
        <v>1720</v>
      </c>
      <c r="C85" s="93">
        <v>4</v>
      </c>
      <c r="D85" s="132">
        <v>0.002911979784863788</v>
      </c>
      <c r="E85" s="132">
        <v>2.0140755901918097</v>
      </c>
      <c r="F85" s="93" t="s">
        <v>1767</v>
      </c>
      <c r="G85" s="93" t="b">
        <v>0</v>
      </c>
      <c r="H85" s="93" t="b">
        <v>0</v>
      </c>
      <c r="I85" s="93" t="b">
        <v>0</v>
      </c>
      <c r="J85" s="93" t="b">
        <v>0</v>
      </c>
      <c r="K85" s="93" t="b">
        <v>0</v>
      </c>
      <c r="L85" s="93" t="b">
        <v>0</v>
      </c>
    </row>
    <row r="86" spans="1:12" ht="15">
      <c r="A86" s="93" t="s">
        <v>1720</v>
      </c>
      <c r="B86" s="93" t="s">
        <v>1721</v>
      </c>
      <c r="C86" s="93">
        <v>4</v>
      </c>
      <c r="D86" s="132">
        <v>0.002911979784863788</v>
      </c>
      <c r="E86" s="132">
        <v>2.6424645202421213</v>
      </c>
      <c r="F86" s="93" t="s">
        <v>1767</v>
      </c>
      <c r="G86" s="93" t="b">
        <v>0</v>
      </c>
      <c r="H86" s="93" t="b">
        <v>0</v>
      </c>
      <c r="I86" s="93" t="b">
        <v>0</v>
      </c>
      <c r="J86" s="93" t="b">
        <v>0</v>
      </c>
      <c r="K86" s="93" t="b">
        <v>0</v>
      </c>
      <c r="L86" s="93" t="b">
        <v>0</v>
      </c>
    </row>
    <row r="87" spans="1:12" ht="15">
      <c r="A87" s="93" t="s">
        <v>1721</v>
      </c>
      <c r="B87" s="93" t="s">
        <v>1722</v>
      </c>
      <c r="C87" s="93">
        <v>4</v>
      </c>
      <c r="D87" s="132">
        <v>0.002911979784863788</v>
      </c>
      <c r="E87" s="132">
        <v>2.6424645202421213</v>
      </c>
      <c r="F87" s="93" t="s">
        <v>1767</v>
      </c>
      <c r="G87" s="93" t="b">
        <v>0</v>
      </c>
      <c r="H87" s="93" t="b">
        <v>0</v>
      </c>
      <c r="I87" s="93" t="b">
        <v>0</v>
      </c>
      <c r="J87" s="93" t="b">
        <v>0</v>
      </c>
      <c r="K87" s="93" t="b">
        <v>0</v>
      </c>
      <c r="L87" s="93" t="b">
        <v>0</v>
      </c>
    </row>
    <row r="88" spans="1:12" ht="15">
      <c r="A88" s="93" t="s">
        <v>1722</v>
      </c>
      <c r="B88" s="93" t="s">
        <v>1723</v>
      </c>
      <c r="C88" s="93">
        <v>4</v>
      </c>
      <c r="D88" s="132">
        <v>0.002911979784863788</v>
      </c>
      <c r="E88" s="132">
        <v>2.6424645202421213</v>
      </c>
      <c r="F88" s="93" t="s">
        <v>1767</v>
      </c>
      <c r="G88" s="93" t="b">
        <v>0</v>
      </c>
      <c r="H88" s="93" t="b">
        <v>0</v>
      </c>
      <c r="I88" s="93" t="b">
        <v>0</v>
      </c>
      <c r="J88" s="93" t="b">
        <v>0</v>
      </c>
      <c r="K88" s="93" t="b">
        <v>0</v>
      </c>
      <c r="L88" s="93" t="b">
        <v>0</v>
      </c>
    </row>
    <row r="89" spans="1:12" ht="15">
      <c r="A89" s="93" t="s">
        <v>1723</v>
      </c>
      <c r="B89" s="93" t="s">
        <v>1724</v>
      </c>
      <c r="C89" s="93">
        <v>4</v>
      </c>
      <c r="D89" s="132">
        <v>0.002911979784863788</v>
      </c>
      <c r="E89" s="132">
        <v>2.6424645202421213</v>
      </c>
      <c r="F89" s="93" t="s">
        <v>1767</v>
      </c>
      <c r="G89" s="93" t="b">
        <v>0</v>
      </c>
      <c r="H89" s="93" t="b">
        <v>0</v>
      </c>
      <c r="I89" s="93" t="b">
        <v>0</v>
      </c>
      <c r="J89" s="93" t="b">
        <v>0</v>
      </c>
      <c r="K89" s="93" t="b">
        <v>0</v>
      </c>
      <c r="L89" s="93" t="b">
        <v>0</v>
      </c>
    </row>
    <row r="90" spans="1:12" ht="15">
      <c r="A90" s="93" t="s">
        <v>1724</v>
      </c>
      <c r="B90" s="93" t="s">
        <v>1725</v>
      </c>
      <c r="C90" s="93">
        <v>4</v>
      </c>
      <c r="D90" s="132">
        <v>0.002911979784863788</v>
      </c>
      <c r="E90" s="132">
        <v>2.6424645202421213</v>
      </c>
      <c r="F90" s="93" t="s">
        <v>1767</v>
      </c>
      <c r="G90" s="93" t="b">
        <v>0</v>
      </c>
      <c r="H90" s="93" t="b">
        <v>0</v>
      </c>
      <c r="I90" s="93" t="b">
        <v>0</v>
      </c>
      <c r="J90" s="93" t="b">
        <v>0</v>
      </c>
      <c r="K90" s="93" t="b">
        <v>0</v>
      </c>
      <c r="L90" s="93" t="b">
        <v>0</v>
      </c>
    </row>
    <row r="91" spans="1:12" ht="15">
      <c r="A91" s="93" t="s">
        <v>1725</v>
      </c>
      <c r="B91" s="93" t="s">
        <v>1726</v>
      </c>
      <c r="C91" s="93">
        <v>4</v>
      </c>
      <c r="D91" s="132">
        <v>0.002911979784863788</v>
      </c>
      <c r="E91" s="132">
        <v>2.6424645202421213</v>
      </c>
      <c r="F91" s="93" t="s">
        <v>1767</v>
      </c>
      <c r="G91" s="93" t="b">
        <v>0</v>
      </c>
      <c r="H91" s="93" t="b">
        <v>0</v>
      </c>
      <c r="I91" s="93" t="b">
        <v>0</v>
      </c>
      <c r="J91" s="93" t="b">
        <v>0</v>
      </c>
      <c r="K91" s="93" t="b">
        <v>0</v>
      </c>
      <c r="L91" s="93" t="b">
        <v>0</v>
      </c>
    </row>
    <row r="92" spans="1:12" ht="15">
      <c r="A92" s="93" t="s">
        <v>1726</v>
      </c>
      <c r="B92" s="93" t="s">
        <v>1391</v>
      </c>
      <c r="C92" s="93">
        <v>4</v>
      </c>
      <c r="D92" s="132">
        <v>0.002911979784863788</v>
      </c>
      <c r="E92" s="132">
        <v>1.5202486419692947</v>
      </c>
      <c r="F92" s="93" t="s">
        <v>1767</v>
      </c>
      <c r="G92" s="93" t="b">
        <v>0</v>
      </c>
      <c r="H92" s="93" t="b">
        <v>0</v>
      </c>
      <c r="I92" s="93" t="b">
        <v>0</v>
      </c>
      <c r="J92" s="93" t="b">
        <v>0</v>
      </c>
      <c r="K92" s="93" t="b">
        <v>0</v>
      </c>
      <c r="L92" s="93" t="b">
        <v>0</v>
      </c>
    </row>
    <row r="93" spans="1:12" ht="15">
      <c r="A93" s="93" t="s">
        <v>1392</v>
      </c>
      <c r="B93" s="93" t="s">
        <v>1455</v>
      </c>
      <c r="C93" s="93">
        <v>3</v>
      </c>
      <c r="D93" s="132">
        <v>0.00238724742532078</v>
      </c>
      <c r="E93" s="132">
        <v>1.3050052589514654</v>
      </c>
      <c r="F93" s="93" t="s">
        <v>1767</v>
      </c>
      <c r="G93" s="93" t="b">
        <v>0</v>
      </c>
      <c r="H93" s="93" t="b">
        <v>0</v>
      </c>
      <c r="I93" s="93" t="b">
        <v>0</v>
      </c>
      <c r="J93" s="93" t="b">
        <v>0</v>
      </c>
      <c r="K93" s="93" t="b">
        <v>0</v>
      </c>
      <c r="L93" s="93" t="b">
        <v>0</v>
      </c>
    </row>
    <row r="94" spans="1:12" ht="15">
      <c r="A94" s="93" t="s">
        <v>1391</v>
      </c>
      <c r="B94" s="93" t="s">
        <v>1392</v>
      </c>
      <c r="C94" s="93">
        <v>2</v>
      </c>
      <c r="D94" s="132">
        <v>0.0017824866339329582</v>
      </c>
      <c r="E94" s="132">
        <v>-0.2804554705570354</v>
      </c>
      <c r="F94" s="93" t="s">
        <v>1767</v>
      </c>
      <c r="G94" s="93" t="b">
        <v>0</v>
      </c>
      <c r="H94" s="93" t="b">
        <v>0</v>
      </c>
      <c r="I94" s="93" t="b">
        <v>0</v>
      </c>
      <c r="J94" s="93" t="b">
        <v>0</v>
      </c>
      <c r="K94" s="93" t="b">
        <v>0</v>
      </c>
      <c r="L94" s="93" t="b">
        <v>0</v>
      </c>
    </row>
    <row r="95" spans="1:12" ht="15">
      <c r="A95" s="93" t="s">
        <v>1434</v>
      </c>
      <c r="B95" s="93" t="s">
        <v>1435</v>
      </c>
      <c r="C95" s="93">
        <v>2</v>
      </c>
      <c r="D95" s="132">
        <v>0.0017824866339329582</v>
      </c>
      <c r="E95" s="132">
        <v>2.9434945159061026</v>
      </c>
      <c r="F95" s="93" t="s">
        <v>1767</v>
      </c>
      <c r="G95" s="93" t="b">
        <v>0</v>
      </c>
      <c r="H95" s="93" t="b">
        <v>0</v>
      </c>
      <c r="I95" s="93" t="b">
        <v>0</v>
      </c>
      <c r="J95" s="93" t="b">
        <v>0</v>
      </c>
      <c r="K95" s="93" t="b">
        <v>0</v>
      </c>
      <c r="L95" s="93" t="b">
        <v>0</v>
      </c>
    </row>
    <row r="96" spans="1:12" ht="15">
      <c r="A96" s="93" t="s">
        <v>1435</v>
      </c>
      <c r="B96" s="93" t="s">
        <v>1436</v>
      </c>
      <c r="C96" s="93">
        <v>2</v>
      </c>
      <c r="D96" s="132">
        <v>0.0017824866339329582</v>
      </c>
      <c r="E96" s="132">
        <v>2.9434945159061026</v>
      </c>
      <c r="F96" s="93" t="s">
        <v>1767</v>
      </c>
      <c r="G96" s="93" t="b">
        <v>0</v>
      </c>
      <c r="H96" s="93" t="b">
        <v>0</v>
      </c>
      <c r="I96" s="93" t="b">
        <v>0</v>
      </c>
      <c r="J96" s="93" t="b">
        <v>0</v>
      </c>
      <c r="K96" s="93" t="b">
        <v>0</v>
      </c>
      <c r="L96" s="93" t="b">
        <v>0</v>
      </c>
    </row>
    <row r="97" spans="1:12" ht="15">
      <c r="A97" s="93" t="s">
        <v>1436</v>
      </c>
      <c r="B97" s="93" t="s">
        <v>1393</v>
      </c>
      <c r="C97" s="93">
        <v>2</v>
      </c>
      <c r="D97" s="132">
        <v>0.0017824866339329582</v>
      </c>
      <c r="E97" s="132">
        <v>1.6534599045435845</v>
      </c>
      <c r="F97" s="93" t="s">
        <v>1767</v>
      </c>
      <c r="G97" s="93" t="b">
        <v>0</v>
      </c>
      <c r="H97" s="93" t="b">
        <v>0</v>
      </c>
      <c r="I97" s="93" t="b">
        <v>0</v>
      </c>
      <c r="J97" s="93" t="b">
        <v>0</v>
      </c>
      <c r="K97" s="93" t="b">
        <v>1</v>
      </c>
      <c r="L97" s="93" t="b">
        <v>0</v>
      </c>
    </row>
    <row r="98" spans="1:12" ht="15">
      <c r="A98" s="93" t="s">
        <v>1393</v>
      </c>
      <c r="B98" s="93" t="s">
        <v>1437</v>
      </c>
      <c r="C98" s="93">
        <v>2</v>
      </c>
      <c r="D98" s="132">
        <v>0.0017824866339329582</v>
      </c>
      <c r="E98" s="132">
        <v>1.6534599045435845</v>
      </c>
      <c r="F98" s="93" t="s">
        <v>1767</v>
      </c>
      <c r="G98" s="93" t="b">
        <v>0</v>
      </c>
      <c r="H98" s="93" t="b">
        <v>1</v>
      </c>
      <c r="I98" s="93" t="b">
        <v>0</v>
      </c>
      <c r="J98" s="93" t="b">
        <v>0</v>
      </c>
      <c r="K98" s="93" t="b">
        <v>0</v>
      </c>
      <c r="L98" s="93" t="b">
        <v>0</v>
      </c>
    </row>
    <row r="99" spans="1:12" ht="15">
      <c r="A99" s="93" t="s">
        <v>1437</v>
      </c>
      <c r="B99" s="93" t="s">
        <v>1438</v>
      </c>
      <c r="C99" s="93">
        <v>2</v>
      </c>
      <c r="D99" s="132">
        <v>0.0017824866339329582</v>
      </c>
      <c r="E99" s="132">
        <v>2.9434945159061026</v>
      </c>
      <c r="F99" s="93" t="s">
        <v>1767</v>
      </c>
      <c r="G99" s="93" t="b">
        <v>0</v>
      </c>
      <c r="H99" s="93" t="b">
        <v>0</v>
      </c>
      <c r="I99" s="93" t="b">
        <v>0</v>
      </c>
      <c r="J99" s="93" t="b">
        <v>0</v>
      </c>
      <c r="K99" s="93" t="b">
        <v>0</v>
      </c>
      <c r="L99" s="93" t="b">
        <v>0</v>
      </c>
    </row>
    <row r="100" spans="1:12" ht="15">
      <c r="A100" s="93" t="s">
        <v>1438</v>
      </c>
      <c r="B100" s="93" t="s">
        <v>1391</v>
      </c>
      <c r="C100" s="93">
        <v>2</v>
      </c>
      <c r="D100" s="132">
        <v>0.0017824866339329582</v>
      </c>
      <c r="E100" s="132">
        <v>1.5202486419692947</v>
      </c>
      <c r="F100" s="93" t="s">
        <v>1767</v>
      </c>
      <c r="G100" s="93" t="b">
        <v>0</v>
      </c>
      <c r="H100" s="93" t="b">
        <v>0</v>
      </c>
      <c r="I100" s="93" t="b">
        <v>0</v>
      </c>
      <c r="J100" s="93" t="b">
        <v>0</v>
      </c>
      <c r="K100" s="93" t="b">
        <v>0</v>
      </c>
      <c r="L100" s="93" t="b">
        <v>0</v>
      </c>
    </row>
    <row r="101" spans="1:12" ht="15">
      <c r="A101" s="93" t="s">
        <v>1391</v>
      </c>
      <c r="B101" s="93" t="s">
        <v>1439</v>
      </c>
      <c r="C101" s="93">
        <v>2</v>
      </c>
      <c r="D101" s="132">
        <v>0.0017824866339329582</v>
      </c>
      <c r="E101" s="132">
        <v>1.358033786397602</v>
      </c>
      <c r="F101" s="93" t="s">
        <v>1767</v>
      </c>
      <c r="G101" s="93" t="b">
        <v>0</v>
      </c>
      <c r="H101" s="93" t="b">
        <v>0</v>
      </c>
      <c r="I101" s="93" t="b">
        <v>0</v>
      </c>
      <c r="J101" s="93" t="b">
        <v>0</v>
      </c>
      <c r="K101" s="93" t="b">
        <v>0</v>
      </c>
      <c r="L101" s="93" t="b">
        <v>0</v>
      </c>
    </row>
    <row r="102" spans="1:12" ht="15">
      <c r="A102" s="93" t="s">
        <v>1439</v>
      </c>
      <c r="B102" s="93" t="s">
        <v>1440</v>
      </c>
      <c r="C102" s="93">
        <v>2</v>
      </c>
      <c r="D102" s="132">
        <v>0.0017824866339329582</v>
      </c>
      <c r="E102" s="132">
        <v>1.846584502898046</v>
      </c>
      <c r="F102" s="93" t="s">
        <v>1767</v>
      </c>
      <c r="G102" s="93" t="b">
        <v>0</v>
      </c>
      <c r="H102" s="93" t="b">
        <v>0</v>
      </c>
      <c r="I102" s="93" t="b">
        <v>0</v>
      </c>
      <c r="J102" s="93" t="b">
        <v>0</v>
      </c>
      <c r="K102" s="93" t="b">
        <v>0</v>
      </c>
      <c r="L102" s="93" t="b">
        <v>0</v>
      </c>
    </row>
    <row r="103" spans="1:12" ht="15">
      <c r="A103" s="93" t="s">
        <v>1422</v>
      </c>
      <c r="B103" s="93" t="s">
        <v>1728</v>
      </c>
      <c r="C103" s="93">
        <v>2</v>
      </c>
      <c r="D103" s="132">
        <v>0.0017824866339329582</v>
      </c>
      <c r="E103" s="132">
        <v>2.203131826411859</v>
      </c>
      <c r="F103" s="93" t="s">
        <v>1767</v>
      </c>
      <c r="G103" s="93" t="b">
        <v>0</v>
      </c>
      <c r="H103" s="93" t="b">
        <v>0</v>
      </c>
      <c r="I103" s="93" t="b">
        <v>0</v>
      </c>
      <c r="J103" s="93" t="b">
        <v>0</v>
      </c>
      <c r="K103" s="93" t="b">
        <v>1</v>
      </c>
      <c r="L103" s="93" t="b">
        <v>0</v>
      </c>
    </row>
    <row r="104" spans="1:12" ht="15">
      <c r="A104" s="93" t="s">
        <v>1728</v>
      </c>
      <c r="B104" s="93" t="s">
        <v>1716</v>
      </c>
      <c r="C104" s="93">
        <v>2</v>
      </c>
      <c r="D104" s="132">
        <v>0.0017824866339329582</v>
      </c>
      <c r="E104" s="132">
        <v>2.6424645202421213</v>
      </c>
      <c r="F104" s="93" t="s">
        <v>1767</v>
      </c>
      <c r="G104" s="93" t="b">
        <v>0</v>
      </c>
      <c r="H104" s="93" t="b">
        <v>1</v>
      </c>
      <c r="I104" s="93" t="b">
        <v>0</v>
      </c>
      <c r="J104" s="93" t="b">
        <v>0</v>
      </c>
      <c r="K104" s="93" t="b">
        <v>0</v>
      </c>
      <c r="L104" s="93" t="b">
        <v>0</v>
      </c>
    </row>
    <row r="105" spans="1:12" ht="15">
      <c r="A105" s="93" t="s">
        <v>1716</v>
      </c>
      <c r="B105" s="93" t="s">
        <v>1392</v>
      </c>
      <c r="C105" s="93">
        <v>2</v>
      </c>
      <c r="D105" s="132">
        <v>0.0017824866339329582</v>
      </c>
      <c r="E105" s="132">
        <v>1.003975263287484</v>
      </c>
      <c r="F105" s="93" t="s">
        <v>1767</v>
      </c>
      <c r="G105" s="93" t="b">
        <v>0</v>
      </c>
      <c r="H105" s="93" t="b">
        <v>0</v>
      </c>
      <c r="I105" s="93" t="b">
        <v>0</v>
      </c>
      <c r="J105" s="93" t="b">
        <v>0</v>
      </c>
      <c r="K105" s="93" t="b">
        <v>0</v>
      </c>
      <c r="L105" s="93" t="b">
        <v>0</v>
      </c>
    </row>
    <row r="106" spans="1:12" ht="15">
      <c r="A106" s="93" t="s">
        <v>1338</v>
      </c>
      <c r="B106" s="93" t="s">
        <v>309</v>
      </c>
      <c r="C106" s="93">
        <v>2</v>
      </c>
      <c r="D106" s="132">
        <v>0.0017824866339329582</v>
      </c>
      <c r="E106" s="132">
        <v>1.8827966755524908</v>
      </c>
      <c r="F106" s="93" t="s">
        <v>1767</v>
      </c>
      <c r="G106" s="93" t="b">
        <v>0</v>
      </c>
      <c r="H106" s="93" t="b">
        <v>0</v>
      </c>
      <c r="I106" s="93" t="b">
        <v>0</v>
      </c>
      <c r="J106" s="93" t="b">
        <v>0</v>
      </c>
      <c r="K106" s="93" t="b">
        <v>0</v>
      </c>
      <c r="L106" s="93" t="b">
        <v>0</v>
      </c>
    </row>
    <row r="107" spans="1:12" ht="15">
      <c r="A107" s="93" t="s">
        <v>1451</v>
      </c>
      <c r="B107" s="93" t="s">
        <v>1452</v>
      </c>
      <c r="C107" s="93">
        <v>2</v>
      </c>
      <c r="D107" s="132">
        <v>0.0017824866339329582</v>
      </c>
      <c r="E107" s="132">
        <v>2.6424645202421213</v>
      </c>
      <c r="F107" s="93" t="s">
        <v>1767</v>
      </c>
      <c r="G107" s="93" t="b">
        <v>0</v>
      </c>
      <c r="H107" s="93" t="b">
        <v>0</v>
      </c>
      <c r="I107" s="93" t="b">
        <v>0</v>
      </c>
      <c r="J107" s="93" t="b">
        <v>0</v>
      </c>
      <c r="K107" s="93" t="b">
        <v>0</v>
      </c>
      <c r="L107" s="93" t="b">
        <v>0</v>
      </c>
    </row>
    <row r="108" spans="1:12" ht="15">
      <c r="A108" s="93" t="s">
        <v>1452</v>
      </c>
      <c r="B108" s="93" t="s">
        <v>1453</v>
      </c>
      <c r="C108" s="93">
        <v>2</v>
      </c>
      <c r="D108" s="132">
        <v>0.0017824866339329582</v>
      </c>
      <c r="E108" s="132">
        <v>2.9434945159061026</v>
      </c>
      <c r="F108" s="93" t="s">
        <v>1767</v>
      </c>
      <c r="G108" s="93" t="b">
        <v>0</v>
      </c>
      <c r="H108" s="93" t="b">
        <v>0</v>
      </c>
      <c r="I108" s="93" t="b">
        <v>0</v>
      </c>
      <c r="J108" s="93" t="b">
        <v>0</v>
      </c>
      <c r="K108" s="93" t="b">
        <v>0</v>
      </c>
      <c r="L108" s="93" t="b">
        <v>0</v>
      </c>
    </row>
    <row r="109" spans="1:12" ht="15">
      <c r="A109" s="93" t="s">
        <v>1453</v>
      </c>
      <c r="B109" s="93" t="s">
        <v>1370</v>
      </c>
      <c r="C109" s="93">
        <v>2</v>
      </c>
      <c r="D109" s="132">
        <v>0.0017824866339329582</v>
      </c>
      <c r="E109" s="132">
        <v>1.846584502898046</v>
      </c>
      <c r="F109" s="93" t="s">
        <v>1767</v>
      </c>
      <c r="G109" s="93" t="b">
        <v>0</v>
      </c>
      <c r="H109" s="93" t="b">
        <v>0</v>
      </c>
      <c r="I109" s="93" t="b">
        <v>0</v>
      </c>
      <c r="J109" s="93" t="b">
        <v>0</v>
      </c>
      <c r="K109" s="93" t="b">
        <v>0</v>
      </c>
      <c r="L109" s="93" t="b">
        <v>0</v>
      </c>
    </row>
    <row r="110" spans="1:12" ht="15">
      <c r="A110" s="93" t="s">
        <v>1370</v>
      </c>
      <c r="B110" s="93" t="s">
        <v>1454</v>
      </c>
      <c r="C110" s="93">
        <v>2</v>
      </c>
      <c r="D110" s="132">
        <v>0.0017824866339329582</v>
      </c>
      <c r="E110" s="132">
        <v>1.846584502898046</v>
      </c>
      <c r="F110" s="93" t="s">
        <v>1767</v>
      </c>
      <c r="G110" s="93" t="b">
        <v>0</v>
      </c>
      <c r="H110" s="93" t="b">
        <v>0</v>
      </c>
      <c r="I110" s="93" t="b">
        <v>0</v>
      </c>
      <c r="J110" s="93" t="b">
        <v>0</v>
      </c>
      <c r="K110" s="93" t="b">
        <v>0</v>
      </c>
      <c r="L110" s="93" t="b">
        <v>0</v>
      </c>
    </row>
    <row r="111" spans="1:12" ht="15">
      <c r="A111" s="93" t="s">
        <v>1454</v>
      </c>
      <c r="B111" s="93" t="s">
        <v>1392</v>
      </c>
      <c r="C111" s="93">
        <v>2</v>
      </c>
      <c r="D111" s="132">
        <v>0.0017824866339329582</v>
      </c>
      <c r="E111" s="132">
        <v>1.3050052589514654</v>
      </c>
      <c r="F111" s="93" t="s">
        <v>1767</v>
      </c>
      <c r="G111" s="93" t="b">
        <v>0</v>
      </c>
      <c r="H111" s="93" t="b">
        <v>0</v>
      </c>
      <c r="I111" s="93" t="b">
        <v>0</v>
      </c>
      <c r="J111" s="93" t="b">
        <v>0</v>
      </c>
      <c r="K111" s="93" t="b">
        <v>0</v>
      </c>
      <c r="L111" s="93" t="b">
        <v>0</v>
      </c>
    </row>
    <row r="112" spans="1:12" ht="15">
      <c r="A112" s="93" t="s">
        <v>1455</v>
      </c>
      <c r="B112" s="93" t="s">
        <v>1338</v>
      </c>
      <c r="C112" s="93">
        <v>2</v>
      </c>
      <c r="D112" s="132">
        <v>0.0017824866339329582</v>
      </c>
      <c r="E112" s="132">
        <v>1.8643132698584777</v>
      </c>
      <c r="F112" s="93" t="s">
        <v>1767</v>
      </c>
      <c r="G112" s="93" t="b">
        <v>0</v>
      </c>
      <c r="H112" s="93" t="b">
        <v>0</v>
      </c>
      <c r="I112" s="93" t="b">
        <v>0</v>
      </c>
      <c r="J112" s="93" t="b">
        <v>0</v>
      </c>
      <c r="K112" s="93" t="b">
        <v>0</v>
      </c>
      <c r="L112" s="93" t="b">
        <v>0</v>
      </c>
    </row>
    <row r="113" spans="1:12" ht="15">
      <c r="A113" s="93" t="s">
        <v>1338</v>
      </c>
      <c r="B113" s="93" t="s">
        <v>1451</v>
      </c>
      <c r="C113" s="93">
        <v>2</v>
      </c>
      <c r="D113" s="132">
        <v>0.0017824866339329582</v>
      </c>
      <c r="E113" s="132">
        <v>1.8827966755524908</v>
      </c>
      <c r="F113" s="93" t="s">
        <v>1767</v>
      </c>
      <c r="G113" s="93" t="b">
        <v>0</v>
      </c>
      <c r="H113" s="93" t="b">
        <v>0</v>
      </c>
      <c r="I113" s="93" t="b">
        <v>0</v>
      </c>
      <c r="J113" s="93" t="b">
        <v>0</v>
      </c>
      <c r="K113" s="93" t="b">
        <v>0</v>
      </c>
      <c r="L113" s="93" t="b">
        <v>0</v>
      </c>
    </row>
    <row r="114" spans="1:12" ht="15">
      <c r="A114" s="93" t="s">
        <v>1451</v>
      </c>
      <c r="B114" s="93" t="s">
        <v>1456</v>
      </c>
      <c r="C114" s="93">
        <v>2</v>
      </c>
      <c r="D114" s="132">
        <v>0.0017824866339329582</v>
      </c>
      <c r="E114" s="132">
        <v>2.6424645202421213</v>
      </c>
      <c r="F114" s="93" t="s">
        <v>1767</v>
      </c>
      <c r="G114" s="93" t="b">
        <v>0</v>
      </c>
      <c r="H114" s="93" t="b">
        <v>0</v>
      </c>
      <c r="I114" s="93" t="b">
        <v>0</v>
      </c>
      <c r="J114" s="93" t="b">
        <v>0</v>
      </c>
      <c r="K114" s="93" t="b">
        <v>0</v>
      </c>
      <c r="L114" s="93" t="b">
        <v>0</v>
      </c>
    </row>
    <row r="115" spans="1:12" ht="15">
      <c r="A115" s="93" t="s">
        <v>1456</v>
      </c>
      <c r="B115" s="93" t="s">
        <v>1391</v>
      </c>
      <c r="C115" s="93">
        <v>2</v>
      </c>
      <c r="D115" s="132">
        <v>0.0017824866339329582</v>
      </c>
      <c r="E115" s="132">
        <v>1.5202486419692947</v>
      </c>
      <c r="F115" s="93" t="s">
        <v>1767</v>
      </c>
      <c r="G115" s="93" t="b">
        <v>0</v>
      </c>
      <c r="H115" s="93" t="b">
        <v>0</v>
      </c>
      <c r="I115" s="93" t="b">
        <v>0</v>
      </c>
      <c r="J115" s="93" t="b">
        <v>0</v>
      </c>
      <c r="K115" s="93" t="b">
        <v>0</v>
      </c>
      <c r="L115" s="93" t="b">
        <v>0</v>
      </c>
    </row>
    <row r="116" spans="1:12" ht="15">
      <c r="A116" s="93" t="s">
        <v>1729</v>
      </c>
      <c r="B116" s="93" t="s">
        <v>1730</v>
      </c>
      <c r="C116" s="93">
        <v>2</v>
      </c>
      <c r="D116" s="132">
        <v>0.0017824866339329582</v>
      </c>
      <c r="E116" s="132">
        <v>2.9434945159061026</v>
      </c>
      <c r="F116" s="93" t="s">
        <v>1767</v>
      </c>
      <c r="G116" s="93" t="b">
        <v>0</v>
      </c>
      <c r="H116" s="93" t="b">
        <v>0</v>
      </c>
      <c r="I116" s="93" t="b">
        <v>0</v>
      </c>
      <c r="J116" s="93" t="b">
        <v>1</v>
      </c>
      <c r="K116" s="93" t="b">
        <v>0</v>
      </c>
      <c r="L116" s="93" t="b">
        <v>0</v>
      </c>
    </row>
    <row r="117" spans="1:12" ht="15">
      <c r="A117" s="93" t="s">
        <v>1377</v>
      </c>
      <c r="B117" s="93" t="s">
        <v>1378</v>
      </c>
      <c r="C117" s="93">
        <v>2</v>
      </c>
      <c r="D117" s="132">
        <v>0.0017824866339329582</v>
      </c>
      <c r="E117" s="132">
        <v>2.34143452457814</v>
      </c>
      <c r="F117" s="93" t="s">
        <v>1767</v>
      </c>
      <c r="G117" s="93" t="b">
        <v>0</v>
      </c>
      <c r="H117" s="93" t="b">
        <v>0</v>
      </c>
      <c r="I117" s="93" t="b">
        <v>0</v>
      </c>
      <c r="J117" s="93" t="b">
        <v>0</v>
      </c>
      <c r="K117" s="93" t="b">
        <v>0</v>
      </c>
      <c r="L117" s="93" t="b">
        <v>0</v>
      </c>
    </row>
    <row r="118" spans="1:12" ht="15">
      <c r="A118" s="93" t="s">
        <v>376</v>
      </c>
      <c r="B118" s="93" t="s">
        <v>1458</v>
      </c>
      <c r="C118" s="93">
        <v>2</v>
      </c>
      <c r="D118" s="132">
        <v>0.0017824866339329582</v>
      </c>
      <c r="E118" s="132">
        <v>2.46637326118644</v>
      </c>
      <c r="F118" s="93" t="s">
        <v>1767</v>
      </c>
      <c r="G118" s="93" t="b">
        <v>0</v>
      </c>
      <c r="H118" s="93" t="b">
        <v>0</v>
      </c>
      <c r="I118" s="93" t="b">
        <v>0</v>
      </c>
      <c r="J118" s="93" t="b">
        <v>0</v>
      </c>
      <c r="K118" s="93" t="b">
        <v>0</v>
      </c>
      <c r="L118" s="93" t="b">
        <v>0</v>
      </c>
    </row>
    <row r="119" spans="1:12" ht="15">
      <c r="A119" s="93" t="s">
        <v>1458</v>
      </c>
      <c r="B119" s="93" t="s">
        <v>1378</v>
      </c>
      <c r="C119" s="93">
        <v>2</v>
      </c>
      <c r="D119" s="132">
        <v>0.0017824866339329582</v>
      </c>
      <c r="E119" s="132">
        <v>2.6424645202421213</v>
      </c>
      <c r="F119" s="93" t="s">
        <v>1767</v>
      </c>
      <c r="G119" s="93" t="b">
        <v>0</v>
      </c>
      <c r="H119" s="93" t="b">
        <v>0</v>
      </c>
      <c r="I119" s="93" t="b">
        <v>0</v>
      </c>
      <c r="J119" s="93" t="b">
        <v>0</v>
      </c>
      <c r="K119" s="93" t="b">
        <v>0</v>
      </c>
      <c r="L119" s="93" t="b">
        <v>0</v>
      </c>
    </row>
    <row r="120" spans="1:12" ht="15">
      <c r="A120" s="93" t="s">
        <v>376</v>
      </c>
      <c r="B120" s="93" t="s">
        <v>1377</v>
      </c>
      <c r="C120" s="93">
        <v>2</v>
      </c>
      <c r="D120" s="132">
        <v>0.0017824866339329582</v>
      </c>
      <c r="E120" s="132">
        <v>2.46637326118644</v>
      </c>
      <c r="F120" s="93" t="s">
        <v>1767</v>
      </c>
      <c r="G120" s="93" t="b">
        <v>0</v>
      </c>
      <c r="H120" s="93" t="b">
        <v>0</v>
      </c>
      <c r="I120" s="93" t="b">
        <v>0</v>
      </c>
      <c r="J120" s="93" t="b">
        <v>0</v>
      </c>
      <c r="K120" s="93" t="b">
        <v>0</v>
      </c>
      <c r="L120" s="93" t="b">
        <v>0</v>
      </c>
    </row>
    <row r="121" spans="1:12" ht="15">
      <c r="A121" s="93" t="s">
        <v>1377</v>
      </c>
      <c r="B121" s="93" t="s">
        <v>1459</v>
      </c>
      <c r="C121" s="93">
        <v>2</v>
      </c>
      <c r="D121" s="132">
        <v>0.0017824866339329582</v>
      </c>
      <c r="E121" s="132">
        <v>2.6424645202421213</v>
      </c>
      <c r="F121" s="93" t="s">
        <v>1767</v>
      </c>
      <c r="G121" s="93" t="b">
        <v>0</v>
      </c>
      <c r="H121" s="93" t="b">
        <v>0</v>
      </c>
      <c r="I121" s="93" t="b">
        <v>0</v>
      </c>
      <c r="J121" s="93" t="b">
        <v>0</v>
      </c>
      <c r="K121" s="93" t="b">
        <v>0</v>
      </c>
      <c r="L121" s="93" t="b">
        <v>0</v>
      </c>
    </row>
    <row r="122" spans="1:12" ht="15">
      <c r="A122" s="93" t="s">
        <v>1459</v>
      </c>
      <c r="B122" s="93" t="s">
        <v>1460</v>
      </c>
      <c r="C122" s="93">
        <v>2</v>
      </c>
      <c r="D122" s="132">
        <v>0.0017824866339329582</v>
      </c>
      <c r="E122" s="132">
        <v>2.9434945159061026</v>
      </c>
      <c r="F122" s="93" t="s">
        <v>1767</v>
      </c>
      <c r="G122" s="93" t="b">
        <v>0</v>
      </c>
      <c r="H122" s="93" t="b">
        <v>0</v>
      </c>
      <c r="I122" s="93" t="b">
        <v>0</v>
      </c>
      <c r="J122" s="93" t="b">
        <v>0</v>
      </c>
      <c r="K122" s="93" t="b">
        <v>0</v>
      </c>
      <c r="L122" s="93" t="b">
        <v>0</v>
      </c>
    </row>
    <row r="123" spans="1:12" ht="15">
      <c r="A123" s="93" t="s">
        <v>1460</v>
      </c>
      <c r="B123" s="93" t="s">
        <v>1400</v>
      </c>
      <c r="C123" s="93">
        <v>2</v>
      </c>
      <c r="D123" s="132">
        <v>0.0017824866339329582</v>
      </c>
      <c r="E123" s="132">
        <v>1.6763227875030888</v>
      </c>
      <c r="F123" s="93" t="s">
        <v>1767</v>
      </c>
      <c r="G123" s="93" t="b">
        <v>0</v>
      </c>
      <c r="H123" s="93" t="b">
        <v>0</v>
      </c>
      <c r="I123" s="93" t="b">
        <v>0</v>
      </c>
      <c r="J123" s="93" t="b">
        <v>0</v>
      </c>
      <c r="K123" s="93" t="b">
        <v>0</v>
      </c>
      <c r="L123" s="93" t="b">
        <v>0</v>
      </c>
    </row>
    <row r="124" spans="1:12" ht="15">
      <c r="A124" s="93" t="s">
        <v>1400</v>
      </c>
      <c r="B124" s="93" t="s">
        <v>1461</v>
      </c>
      <c r="C124" s="93">
        <v>2</v>
      </c>
      <c r="D124" s="132">
        <v>0.0017824866339329582</v>
      </c>
      <c r="E124" s="132">
        <v>1.5002315284474075</v>
      </c>
      <c r="F124" s="93" t="s">
        <v>1767</v>
      </c>
      <c r="G124" s="93" t="b">
        <v>0</v>
      </c>
      <c r="H124" s="93" t="b">
        <v>0</v>
      </c>
      <c r="I124" s="93" t="b">
        <v>0</v>
      </c>
      <c r="J124" s="93" t="b">
        <v>1</v>
      </c>
      <c r="K124" s="93" t="b">
        <v>0</v>
      </c>
      <c r="L124" s="93" t="b">
        <v>0</v>
      </c>
    </row>
    <row r="125" spans="1:12" ht="15">
      <c r="A125" s="93" t="s">
        <v>1461</v>
      </c>
      <c r="B125" s="93" t="s">
        <v>1462</v>
      </c>
      <c r="C125" s="93">
        <v>2</v>
      </c>
      <c r="D125" s="132">
        <v>0.0017824866339329582</v>
      </c>
      <c r="E125" s="132">
        <v>2.767403256850421</v>
      </c>
      <c r="F125" s="93" t="s">
        <v>1767</v>
      </c>
      <c r="G125" s="93" t="b">
        <v>1</v>
      </c>
      <c r="H125" s="93" t="b">
        <v>0</v>
      </c>
      <c r="I125" s="93" t="b">
        <v>0</v>
      </c>
      <c r="J125" s="93" t="b">
        <v>0</v>
      </c>
      <c r="K125" s="93" t="b">
        <v>0</v>
      </c>
      <c r="L125" s="93" t="b">
        <v>0</v>
      </c>
    </row>
    <row r="126" spans="1:12" ht="15">
      <c r="A126" s="93" t="s">
        <v>1462</v>
      </c>
      <c r="B126" s="93" t="s">
        <v>1463</v>
      </c>
      <c r="C126" s="93">
        <v>2</v>
      </c>
      <c r="D126" s="132">
        <v>0.0017824866339329582</v>
      </c>
      <c r="E126" s="132">
        <v>2.9434945159061026</v>
      </c>
      <c r="F126" s="93" t="s">
        <v>1767</v>
      </c>
      <c r="G126" s="93" t="b">
        <v>0</v>
      </c>
      <c r="H126" s="93" t="b">
        <v>0</v>
      </c>
      <c r="I126" s="93" t="b">
        <v>0</v>
      </c>
      <c r="J126" s="93" t="b">
        <v>0</v>
      </c>
      <c r="K126" s="93" t="b">
        <v>0</v>
      </c>
      <c r="L126" s="93" t="b">
        <v>0</v>
      </c>
    </row>
    <row r="127" spans="1:12" ht="15">
      <c r="A127" s="93" t="s">
        <v>1463</v>
      </c>
      <c r="B127" s="93" t="s">
        <v>1731</v>
      </c>
      <c r="C127" s="93">
        <v>2</v>
      </c>
      <c r="D127" s="132">
        <v>0.0017824866339329582</v>
      </c>
      <c r="E127" s="132">
        <v>2.9434945159061026</v>
      </c>
      <c r="F127" s="93" t="s">
        <v>1767</v>
      </c>
      <c r="G127" s="93" t="b">
        <v>0</v>
      </c>
      <c r="H127" s="93" t="b">
        <v>0</v>
      </c>
      <c r="I127" s="93" t="b">
        <v>0</v>
      </c>
      <c r="J127" s="93" t="b">
        <v>0</v>
      </c>
      <c r="K127" s="93" t="b">
        <v>0</v>
      </c>
      <c r="L127" s="93" t="b">
        <v>0</v>
      </c>
    </row>
    <row r="128" spans="1:12" ht="15">
      <c r="A128" s="93" t="s">
        <v>1731</v>
      </c>
      <c r="B128" s="93" t="s">
        <v>1392</v>
      </c>
      <c r="C128" s="93">
        <v>2</v>
      </c>
      <c r="D128" s="132">
        <v>0.0017824866339329582</v>
      </c>
      <c r="E128" s="132">
        <v>1.3050052589514654</v>
      </c>
      <c r="F128" s="93" t="s">
        <v>1767</v>
      </c>
      <c r="G128" s="93" t="b">
        <v>0</v>
      </c>
      <c r="H128" s="93" t="b">
        <v>0</v>
      </c>
      <c r="I128" s="93" t="b">
        <v>0</v>
      </c>
      <c r="J128" s="93" t="b">
        <v>0</v>
      </c>
      <c r="K128" s="93" t="b">
        <v>0</v>
      </c>
      <c r="L128" s="93" t="b">
        <v>0</v>
      </c>
    </row>
    <row r="129" spans="1:12" ht="15">
      <c r="A129" s="93" t="s">
        <v>1338</v>
      </c>
      <c r="B129" s="93" t="s">
        <v>1732</v>
      </c>
      <c r="C129" s="93">
        <v>2</v>
      </c>
      <c r="D129" s="132">
        <v>0.0017824866339329582</v>
      </c>
      <c r="E129" s="132">
        <v>1.8827966755524908</v>
      </c>
      <c r="F129" s="93" t="s">
        <v>1767</v>
      </c>
      <c r="G129" s="93" t="b">
        <v>0</v>
      </c>
      <c r="H129" s="93" t="b">
        <v>0</v>
      </c>
      <c r="I129" s="93" t="b">
        <v>0</v>
      </c>
      <c r="J129" s="93" t="b">
        <v>0</v>
      </c>
      <c r="K129" s="93" t="b">
        <v>0</v>
      </c>
      <c r="L129" s="93" t="b">
        <v>0</v>
      </c>
    </row>
    <row r="130" spans="1:12" ht="15">
      <c r="A130" s="93" t="s">
        <v>1732</v>
      </c>
      <c r="B130" s="93" t="s">
        <v>1733</v>
      </c>
      <c r="C130" s="93">
        <v>2</v>
      </c>
      <c r="D130" s="132">
        <v>0.0017824866339329582</v>
      </c>
      <c r="E130" s="132">
        <v>2.9434945159061026</v>
      </c>
      <c r="F130" s="93" t="s">
        <v>1767</v>
      </c>
      <c r="G130" s="93" t="b">
        <v>0</v>
      </c>
      <c r="H130" s="93" t="b">
        <v>0</v>
      </c>
      <c r="I130" s="93" t="b">
        <v>0</v>
      </c>
      <c r="J130" s="93" t="b">
        <v>0</v>
      </c>
      <c r="K130" s="93" t="b">
        <v>0</v>
      </c>
      <c r="L130" s="93" t="b">
        <v>0</v>
      </c>
    </row>
    <row r="131" spans="1:12" ht="15">
      <c r="A131" s="93" t="s">
        <v>1733</v>
      </c>
      <c r="B131" s="93" t="s">
        <v>1734</v>
      </c>
      <c r="C131" s="93">
        <v>2</v>
      </c>
      <c r="D131" s="132">
        <v>0.0017824866339329582</v>
      </c>
      <c r="E131" s="132">
        <v>2.9434945159061026</v>
      </c>
      <c r="F131" s="93" t="s">
        <v>1767</v>
      </c>
      <c r="G131" s="93" t="b">
        <v>0</v>
      </c>
      <c r="H131" s="93" t="b">
        <v>0</v>
      </c>
      <c r="I131" s="93" t="b">
        <v>0</v>
      </c>
      <c r="J131" s="93" t="b">
        <v>0</v>
      </c>
      <c r="K131" s="93" t="b">
        <v>0</v>
      </c>
      <c r="L131" s="93" t="b">
        <v>0</v>
      </c>
    </row>
    <row r="132" spans="1:12" ht="15">
      <c r="A132" s="93" t="s">
        <v>1734</v>
      </c>
      <c r="B132" s="93" t="s">
        <v>1735</v>
      </c>
      <c r="C132" s="93">
        <v>2</v>
      </c>
      <c r="D132" s="132">
        <v>0.0017824866339329582</v>
      </c>
      <c r="E132" s="132">
        <v>2.9434945159061026</v>
      </c>
      <c r="F132" s="93" t="s">
        <v>1767</v>
      </c>
      <c r="G132" s="93" t="b">
        <v>0</v>
      </c>
      <c r="H132" s="93" t="b">
        <v>0</v>
      </c>
      <c r="I132" s="93" t="b">
        <v>0</v>
      </c>
      <c r="J132" s="93" t="b">
        <v>0</v>
      </c>
      <c r="K132" s="93" t="b">
        <v>0</v>
      </c>
      <c r="L132" s="93" t="b">
        <v>0</v>
      </c>
    </row>
    <row r="133" spans="1:12" ht="15">
      <c r="A133" s="93" t="s">
        <v>1735</v>
      </c>
      <c r="B133" s="93" t="s">
        <v>1736</v>
      </c>
      <c r="C133" s="93">
        <v>2</v>
      </c>
      <c r="D133" s="132">
        <v>0.0017824866339329582</v>
      </c>
      <c r="E133" s="132">
        <v>2.9434945159061026</v>
      </c>
      <c r="F133" s="93" t="s">
        <v>1767</v>
      </c>
      <c r="G133" s="93" t="b">
        <v>0</v>
      </c>
      <c r="H133" s="93" t="b">
        <v>0</v>
      </c>
      <c r="I133" s="93" t="b">
        <v>0</v>
      </c>
      <c r="J133" s="93" t="b">
        <v>0</v>
      </c>
      <c r="K133" s="93" t="b">
        <v>0</v>
      </c>
      <c r="L133" s="93" t="b">
        <v>0</v>
      </c>
    </row>
    <row r="134" spans="1:12" ht="15">
      <c r="A134" s="93" t="s">
        <v>1736</v>
      </c>
      <c r="B134" s="93" t="s">
        <v>1447</v>
      </c>
      <c r="C134" s="93">
        <v>2</v>
      </c>
      <c r="D134" s="132">
        <v>0.0017824866339329582</v>
      </c>
      <c r="E134" s="132">
        <v>2.6424645202421213</v>
      </c>
      <c r="F134" s="93" t="s">
        <v>1767</v>
      </c>
      <c r="G134" s="93" t="b">
        <v>0</v>
      </c>
      <c r="H134" s="93" t="b">
        <v>0</v>
      </c>
      <c r="I134" s="93" t="b">
        <v>0</v>
      </c>
      <c r="J134" s="93" t="b">
        <v>0</v>
      </c>
      <c r="K134" s="93" t="b">
        <v>0</v>
      </c>
      <c r="L134" s="93" t="b">
        <v>0</v>
      </c>
    </row>
    <row r="135" spans="1:12" ht="15">
      <c r="A135" s="93" t="s">
        <v>1448</v>
      </c>
      <c r="B135" s="93" t="s">
        <v>1737</v>
      </c>
      <c r="C135" s="93">
        <v>2</v>
      </c>
      <c r="D135" s="132">
        <v>0.0017824866339329582</v>
      </c>
      <c r="E135" s="132">
        <v>2.6424645202421213</v>
      </c>
      <c r="F135" s="93" t="s">
        <v>1767</v>
      </c>
      <c r="G135" s="93" t="b">
        <v>0</v>
      </c>
      <c r="H135" s="93" t="b">
        <v>0</v>
      </c>
      <c r="I135" s="93" t="b">
        <v>0</v>
      </c>
      <c r="J135" s="93" t="b">
        <v>0</v>
      </c>
      <c r="K135" s="93" t="b">
        <v>0</v>
      </c>
      <c r="L135" s="93" t="b">
        <v>0</v>
      </c>
    </row>
    <row r="136" spans="1:12" ht="15">
      <c r="A136" s="93" t="s">
        <v>1737</v>
      </c>
      <c r="B136" s="93" t="s">
        <v>1738</v>
      </c>
      <c r="C136" s="93">
        <v>2</v>
      </c>
      <c r="D136" s="132">
        <v>0.0017824866339329582</v>
      </c>
      <c r="E136" s="132">
        <v>2.9434945159061026</v>
      </c>
      <c r="F136" s="93" t="s">
        <v>1767</v>
      </c>
      <c r="G136" s="93" t="b">
        <v>0</v>
      </c>
      <c r="H136" s="93" t="b">
        <v>0</v>
      </c>
      <c r="I136" s="93" t="b">
        <v>0</v>
      </c>
      <c r="J136" s="93" t="b">
        <v>0</v>
      </c>
      <c r="K136" s="93" t="b">
        <v>0</v>
      </c>
      <c r="L136" s="93" t="b">
        <v>0</v>
      </c>
    </row>
    <row r="137" spans="1:12" ht="15">
      <c r="A137" s="93" t="s">
        <v>1738</v>
      </c>
      <c r="B137" s="93" t="s">
        <v>1391</v>
      </c>
      <c r="C137" s="93">
        <v>2</v>
      </c>
      <c r="D137" s="132">
        <v>0.0017824866339329582</v>
      </c>
      <c r="E137" s="132">
        <v>1.5202486419692947</v>
      </c>
      <c r="F137" s="93" t="s">
        <v>1767</v>
      </c>
      <c r="G137" s="93" t="b">
        <v>0</v>
      </c>
      <c r="H137" s="93" t="b">
        <v>0</v>
      </c>
      <c r="I137" s="93" t="b">
        <v>0</v>
      </c>
      <c r="J137" s="93" t="b">
        <v>0</v>
      </c>
      <c r="K137" s="93" t="b">
        <v>0</v>
      </c>
      <c r="L137" s="93" t="b">
        <v>0</v>
      </c>
    </row>
    <row r="138" spans="1:12" ht="15">
      <c r="A138" s="93" t="s">
        <v>1442</v>
      </c>
      <c r="B138" s="93" t="s">
        <v>1443</v>
      </c>
      <c r="C138" s="93">
        <v>2</v>
      </c>
      <c r="D138" s="132">
        <v>0.0017824866339329582</v>
      </c>
      <c r="E138" s="132">
        <v>2.9434945159061026</v>
      </c>
      <c r="F138" s="93" t="s">
        <v>1767</v>
      </c>
      <c r="G138" s="93" t="b">
        <v>1</v>
      </c>
      <c r="H138" s="93" t="b">
        <v>0</v>
      </c>
      <c r="I138" s="93" t="b">
        <v>0</v>
      </c>
      <c r="J138" s="93" t="b">
        <v>1</v>
      </c>
      <c r="K138" s="93" t="b">
        <v>0</v>
      </c>
      <c r="L138" s="93" t="b">
        <v>0</v>
      </c>
    </row>
    <row r="139" spans="1:12" ht="15">
      <c r="A139" s="93" t="s">
        <v>1443</v>
      </c>
      <c r="B139" s="93" t="s">
        <v>308</v>
      </c>
      <c r="C139" s="93">
        <v>2</v>
      </c>
      <c r="D139" s="132">
        <v>0.0017824866339329582</v>
      </c>
      <c r="E139" s="132">
        <v>2.9434945159061026</v>
      </c>
      <c r="F139" s="93" t="s">
        <v>1767</v>
      </c>
      <c r="G139" s="93" t="b">
        <v>1</v>
      </c>
      <c r="H139" s="93" t="b">
        <v>0</v>
      </c>
      <c r="I139" s="93" t="b">
        <v>0</v>
      </c>
      <c r="J139" s="93" t="b">
        <v>0</v>
      </c>
      <c r="K139" s="93" t="b">
        <v>0</v>
      </c>
      <c r="L139" s="93" t="b">
        <v>0</v>
      </c>
    </row>
    <row r="140" spans="1:12" ht="15">
      <c r="A140" s="93" t="s">
        <v>308</v>
      </c>
      <c r="B140" s="93" t="s">
        <v>1444</v>
      </c>
      <c r="C140" s="93">
        <v>2</v>
      </c>
      <c r="D140" s="132">
        <v>0.0017824866339329582</v>
      </c>
      <c r="E140" s="132">
        <v>1.6763227875030888</v>
      </c>
      <c r="F140" s="93" t="s">
        <v>1767</v>
      </c>
      <c r="G140" s="93" t="b">
        <v>0</v>
      </c>
      <c r="H140" s="93" t="b">
        <v>0</v>
      </c>
      <c r="I140" s="93" t="b">
        <v>0</v>
      </c>
      <c r="J140" s="93" t="b">
        <v>0</v>
      </c>
      <c r="K140" s="93" t="b">
        <v>0</v>
      </c>
      <c r="L140" s="93" t="b">
        <v>0</v>
      </c>
    </row>
    <row r="141" spans="1:12" ht="15">
      <c r="A141" s="93" t="s">
        <v>1444</v>
      </c>
      <c r="B141" s="93" t="s">
        <v>1445</v>
      </c>
      <c r="C141" s="93">
        <v>2</v>
      </c>
      <c r="D141" s="132">
        <v>0.0017824866339329582</v>
      </c>
      <c r="E141" s="132">
        <v>1.6763227875030888</v>
      </c>
      <c r="F141" s="93" t="s">
        <v>1767</v>
      </c>
      <c r="G141" s="93" t="b">
        <v>0</v>
      </c>
      <c r="H141" s="93" t="b">
        <v>0</v>
      </c>
      <c r="I141" s="93" t="b">
        <v>0</v>
      </c>
      <c r="J141" s="93" t="b">
        <v>0</v>
      </c>
      <c r="K141" s="93" t="b">
        <v>0</v>
      </c>
      <c r="L141" s="93" t="b">
        <v>0</v>
      </c>
    </row>
    <row r="142" spans="1:12" ht="15">
      <c r="A142" s="93" t="s">
        <v>1445</v>
      </c>
      <c r="B142" s="93" t="s">
        <v>1446</v>
      </c>
      <c r="C142" s="93">
        <v>2</v>
      </c>
      <c r="D142" s="132">
        <v>0.0017824866339329582</v>
      </c>
      <c r="E142" s="132">
        <v>2.9434945159061026</v>
      </c>
      <c r="F142" s="93" t="s">
        <v>1767</v>
      </c>
      <c r="G142" s="93" t="b">
        <v>0</v>
      </c>
      <c r="H142" s="93" t="b">
        <v>0</v>
      </c>
      <c r="I142" s="93" t="b">
        <v>0</v>
      </c>
      <c r="J142" s="93" t="b">
        <v>0</v>
      </c>
      <c r="K142" s="93" t="b">
        <v>0</v>
      </c>
      <c r="L142" s="93" t="b">
        <v>0</v>
      </c>
    </row>
    <row r="143" spans="1:12" ht="15">
      <c r="A143" s="93" t="s">
        <v>1446</v>
      </c>
      <c r="B143" s="93" t="s">
        <v>1447</v>
      </c>
      <c r="C143" s="93">
        <v>2</v>
      </c>
      <c r="D143" s="132">
        <v>0.0017824866339329582</v>
      </c>
      <c r="E143" s="132">
        <v>2.6424645202421213</v>
      </c>
      <c r="F143" s="93" t="s">
        <v>1767</v>
      </c>
      <c r="G143" s="93" t="b">
        <v>0</v>
      </c>
      <c r="H143" s="93" t="b">
        <v>0</v>
      </c>
      <c r="I143" s="93" t="b">
        <v>0</v>
      </c>
      <c r="J143" s="93" t="b">
        <v>0</v>
      </c>
      <c r="K143" s="93" t="b">
        <v>0</v>
      </c>
      <c r="L143" s="93" t="b">
        <v>0</v>
      </c>
    </row>
    <row r="144" spans="1:12" ht="15">
      <c r="A144" s="93" t="s">
        <v>1448</v>
      </c>
      <c r="B144" s="93" t="s">
        <v>1449</v>
      </c>
      <c r="C144" s="93">
        <v>2</v>
      </c>
      <c r="D144" s="132">
        <v>0.0017824866339329582</v>
      </c>
      <c r="E144" s="132">
        <v>2.6424645202421213</v>
      </c>
      <c r="F144" s="93" t="s">
        <v>1767</v>
      </c>
      <c r="G144" s="93" t="b">
        <v>0</v>
      </c>
      <c r="H144" s="93" t="b">
        <v>0</v>
      </c>
      <c r="I144" s="93" t="b">
        <v>0</v>
      </c>
      <c r="J144" s="93" t="b">
        <v>0</v>
      </c>
      <c r="K144" s="93" t="b">
        <v>0</v>
      </c>
      <c r="L144" s="93" t="b">
        <v>0</v>
      </c>
    </row>
    <row r="145" spans="1:12" ht="15">
      <c r="A145" s="93" t="s">
        <v>1449</v>
      </c>
      <c r="B145" s="93" t="s">
        <v>1391</v>
      </c>
      <c r="C145" s="93">
        <v>2</v>
      </c>
      <c r="D145" s="132">
        <v>0.0017824866339329582</v>
      </c>
      <c r="E145" s="132">
        <v>1.5202486419692947</v>
      </c>
      <c r="F145" s="93" t="s">
        <v>1767</v>
      </c>
      <c r="G145" s="93" t="b">
        <v>0</v>
      </c>
      <c r="H145" s="93" t="b">
        <v>0</v>
      </c>
      <c r="I145" s="93" t="b">
        <v>0</v>
      </c>
      <c r="J145" s="93" t="b">
        <v>0</v>
      </c>
      <c r="K145" s="93" t="b">
        <v>0</v>
      </c>
      <c r="L145" s="93" t="b">
        <v>0</v>
      </c>
    </row>
    <row r="146" spans="1:12" ht="15">
      <c r="A146" s="93" t="s">
        <v>1739</v>
      </c>
      <c r="B146" s="93" t="s">
        <v>1440</v>
      </c>
      <c r="C146" s="93">
        <v>2</v>
      </c>
      <c r="D146" s="132">
        <v>0.0017824866339329582</v>
      </c>
      <c r="E146" s="132">
        <v>1.846584502898046</v>
      </c>
      <c r="F146" s="93" t="s">
        <v>1767</v>
      </c>
      <c r="G146" s="93" t="b">
        <v>0</v>
      </c>
      <c r="H146" s="93" t="b">
        <v>0</v>
      </c>
      <c r="I146" s="93" t="b">
        <v>0</v>
      </c>
      <c r="J146" s="93" t="b">
        <v>0</v>
      </c>
      <c r="K146" s="93" t="b">
        <v>0</v>
      </c>
      <c r="L146" s="93" t="b">
        <v>0</v>
      </c>
    </row>
    <row r="147" spans="1:12" ht="15">
      <c r="A147" s="93" t="s">
        <v>1422</v>
      </c>
      <c r="B147" s="93" t="s">
        <v>1716</v>
      </c>
      <c r="C147" s="93">
        <v>2</v>
      </c>
      <c r="D147" s="132">
        <v>0.0017824866339329582</v>
      </c>
      <c r="E147" s="132">
        <v>1.9021018307478776</v>
      </c>
      <c r="F147" s="93" t="s">
        <v>1767</v>
      </c>
      <c r="G147" s="93" t="b">
        <v>0</v>
      </c>
      <c r="H147" s="93" t="b">
        <v>0</v>
      </c>
      <c r="I147" s="93" t="b">
        <v>0</v>
      </c>
      <c r="J147" s="93" t="b">
        <v>0</v>
      </c>
      <c r="K147" s="93" t="b">
        <v>0</v>
      </c>
      <c r="L147" s="93" t="b">
        <v>0</v>
      </c>
    </row>
    <row r="148" spans="1:12" ht="15">
      <c r="A148" s="93" t="s">
        <v>1716</v>
      </c>
      <c r="B148" s="93" t="s">
        <v>1740</v>
      </c>
      <c r="C148" s="93">
        <v>2</v>
      </c>
      <c r="D148" s="132">
        <v>0.0017824866339329582</v>
      </c>
      <c r="E148" s="132">
        <v>2.6424645202421213</v>
      </c>
      <c r="F148" s="93" t="s">
        <v>1767</v>
      </c>
      <c r="G148" s="93" t="b">
        <v>0</v>
      </c>
      <c r="H148" s="93" t="b">
        <v>0</v>
      </c>
      <c r="I148" s="93" t="b">
        <v>0</v>
      </c>
      <c r="J148" s="93" t="b">
        <v>0</v>
      </c>
      <c r="K148" s="93" t="b">
        <v>0</v>
      </c>
      <c r="L148" s="93" t="b">
        <v>0</v>
      </c>
    </row>
    <row r="149" spans="1:12" ht="15">
      <c r="A149" s="93" t="s">
        <v>1740</v>
      </c>
      <c r="B149" s="93" t="s">
        <v>1392</v>
      </c>
      <c r="C149" s="93">
        <v>2</v>
      </c>
      <c r="D149" s="132">
        <v>0.0017824866339329582</v>
      </c>
      <c r="E149" s="132">
        <v>1.3050052589514654</v>
      </c>
      <c r="F149" s="93" t="s">
        <v>1767</v>
      </c>
      <c r="G149" s="93" t="b">
        <v>0</v>
      </c>
      <c r="H149" s="93" t="b">
        <v>0</v>
      </c>
      <c r="I149" s="93" t="b">
        <v>0</v>
      </c>
      <c r="J149" s="93" t="b">
        <v>0</v>
      </c>
      <c r="K149" s="93" t="b">
        <v>0</v>
      </c>
      <c r="L149" s="93" t="b">
        <v>0</v>
      </c>
    </row>
    <row r="150" spans="1:12" ht="15">
      <c r="A150" s="93" t="s">
        <v>1392</v>
      </c>
      <c r="B150" s="93" t="s">
        <v>1741</v>
      </c>
      <c r="C150" s="93">
        <v>2</v>
      </c>
      <c r="D150" s="132">
        <v>0.0017824866339329582</v>
      </c>
      <c r="E150" s="132">
        <v>1.3050052589514654</v>
      </c>
      <c r="F150" s="93" t="s">
        <v>1767</v>
      </c>
      <c r="G150" s="93" t="b">
        <v>0</v>
      </c>
      <c r="H150" s="93" t="b">
        <v>0</v>
      </c>
      <c r="I150" s="93" t="b">
        <v>0</v>
      </c>
      <c r="J150" s="93" t="b">
        <v>0</v>
      </c>
      <c r="K150" s="93" t="b">
        <v>0</v>
      </c>
      <c r="L150" s="93" t="b">
        <v>0</v>
      </c>
    </row>
    <row r="151" spans="1:12" ht="15">
      <c r="A151" s="93" t="s">
        <v>1741</v>
      </c>
      <c r="B151" s="93" t="s">
        <v>1411</v>
      </c>
      <c r="C151" s="93">
        <v>2</v>
      </c>
      <c r="D151" s="132">
        <v>0.0017824866339329582</v>
      </c>
      <c r="E151" s="132">
        <v>1.846584502898046</v>
      </c>
      <c r="F151" s="93" t="s">
        <v>1767</v>
      </c>
      <c r="G151" s="93" t="b">
        <v>0</v>
      </c>
      <c r="H151" s="93" t="b">
        <v>0</v>
      </c>
      <c r="I151" s="93" t="b">
        <v>0</v>
      </c>
      <c r="J151" s="93" t="b">
        <v>0</v>
      </c>
      <c r="K151" s="93" t="b">
        <v>0</v>
      </c>
      <c r="L151" s="93" t="b">
        <v>0</v>
      </c>
    </row>
    <row r="152" spans="1:12" ht="15">
      <c r="A152" s="93" t="s">
        <v>1743</v>
      </c>
      <c r="B152" s="93" t="s">
        <v>1744</v>
      </c>
      <c r="C152" s="93">
        <v>2</v>
      </c>
      <c r="D152" s="132">
        <v>0.0017824866339329582</v>
      </c>
      <c r="E152" s="132">
        <v>2.9434945159061026</v>
      </c>
      <c r="F152" s="93" t="s">
        <v>1767</v>
      </c>
      <c r="G152" s="93" t="b">
        <v>0</v>
      </c>
      <c r="H152" s="93" t="b">
        <v>0</v>
      </c>
      <c r="I152" s="93" t="b">
        <v>0</v>
      </c>
      <c r="J152" s="93" t="b">
        <v>0</v>
      </c>
      <c r="K152" s="93" t="b">
        <v>0</v>
      </c>
      <c r="L152" s="93" t="b">
        <v>0</v>
      </c>
    </row>
    <row r="153" spans="1:12" ht="15">
      <c r="A153" s="93" t="s">
        <v>1745</v>
      </c>
      <c r="B153" s="93" t="s">
        <v>1746</v>
      </c>
      <c r="C153" s="93">
        <v>2</v>
      </c>
      <c r="D153" s="132">
        <v>0.0017824866339329582</v>
      </c>
      <c r="E153" s="132">
        <v>2.9434945159061026</v>
      </c>
      <c r="F153" s="93" t="s">
        <v>1767</v>
      </c>
      <c r="G153" s="93" t="b">
        <v>0</v>
      </c>
      <c r="H153" s="93" t="b">
        <v>0</v>
      </c>
      <c r="I153" s="93" t="b">
        <v>0</v>
      </c>
      <c r="J153" s="93" t="b">
        <v>0</v>
      </c>
      <c r="K153" s="93" t="b">
        <v>0</v>
      </c>
      <c r="L153" s="93" t="b">
        <v>0</v>
      </c>
    </row>
    <row r="154" spans="1:12" ht="15">
      <c r="A154" s="93" t="s">
        <v>1746</v>
      </c>
      <c r="B154" s="93" t="s">
        <v>1747</v>
      </c>
      <c r="C154" s="93">
        <v>2</v>
      </c>
      <c r="D154" s="132">
        <v>0.0017824866339329582</v>
      </c>
      <c r="E154" s="132">
        <v>2.9434945159061026</v>
      </c>
      <c r="F154" s="93" t="s">
        <v>1767</v>
      </c>
      <c r="G154" s="93" t="b">
        <v>0</v>
      </c>
      <c r="H154" s="93" t="b">
        <v>0</v>
      </c>
      <c r="I154" s="93" t="b">
        <v>0</v>
      </c>
      <c r="J154" s="93" t="b">
        <v>0</v>
      </c>
      <c r="K154" s="93" t="b">
        <v>0</v>
      </c>
      <c r="L154" s="93" t="b">
        <v>0</v>
      </c>
    </row>
    <row r="155" spans="1:12" ht="15">
      <c r="A155" s="93" t="s">
        <v>1747</v>
      </c>
      <c r="B155" s="93" t="s">
        <v>1748</v>
      </c>
      <c r="C155" s="93">
        <v>2</v>
      </c>
      <c r="D155" s="132">
        <v>0.0017824866339329582</v>
      </c>
      <c r="E155" s="132">
        <v>2.9434945159061026</v>
      </c>
      <c r="F155" s="93" t="s">
        <v>1767</v>
      </c>
      <c r="G155" s="93" t="b">
        <v>0</v>
      </c>
      <c r="H155" s="93" t="b">
        <v>0</v>
      </c>
      <c r="I155" s="93" t="b">
        <v>0</v>
      </c>
      <c r="J155" s="93" t="b">
        <v>0</v>
      </c>
      <c r="K155" s="93" t="b">
        <v>0</v>
      </c>
      <c r="L155" s="93" t="b">
        <v>0</v>
      </c>
    </row>
    <row r="156" spans="1:12" ht="15">
      <c r="A156" s="93" t="s">
        <v>1748</v>
      </c>
      <c r="B156" s="93" t="s">
        <v>1749</v>
      </c>
      <c r="C156" s="93">
        <v>2</v>
      </c>
      <c r="D156" s="132">
        <v>0.0017824866339329582</v>
      </c>
      <c r="E156" s="132">
        <v>2.9434945159061026</v>
      </c>
      <c r="F156" s="93" t="s">
        <v>1767</v>
      </c>
      <c r="G156" s="93" t="b">
        <v>0</v>
      </c>
      <c r="H156" s="93" t="b">
        <v>0</v>
      </c>
      <c r="I156" s="93" t="b">
        <v>0</v>
      </c>
      <c r="J156" s="93" t="b">
        <v>0</v>
      </c>
      <c r="K156" s="93" t="b">
        <v>0</v>
      </c>
      <c r="L156" s="93" t="b">
        <v>0</v>
      </c>
    </row>
    <row r="157" spans="1:12" ht="15">
      <c r="A157" s="93" t="s">
        <v>1749</v>
      </c>
      <c r="B157" s="93" t="s">
        <v>1750</v>
      </c>
      <c r="C157" s="93">
        <v>2</v>
      </c>
      <c r="D157" s="132">
        <v>0.0017824866339329582</v>
      </c>
      <c r="E157" s="132">
        <v>2.9434945159061026</v>
      </c>
      <c r="F157" s="93" t="s">
        <v>1767</v>
      </c>
      <c r="G157" s="93" t="b">
        <v>0</v>
      </c>
      <c r="H157" s="93" t="b">
        <v>0</v>
      </c>
      <c r="I157" s="93" t="b">
        <v>0</v>
      </c>
      <c r="J157" s="93" t="b">
        <v>0</v>
      </c>
      <c r="K157" s="93" t="b">
        <v>0</v>
      </c>
      <c r="L157" s="93" t="b">
        <v>0</v>
      </c>
    </row>
    <row r="158" spans="1:12" ht="15">
      <c r="A158" s="93" t="s">
        <v>1750</v>
      </c>
      <c r="B158" s="93" t="s">
        <v>1392</v>
      </c>
      <c r="C158" s="93">
        <v>2</v>
      </c>
      <c r="D158" s="132">
        <v>0.0017824866339329582</v>
      </c>
      <c r="E158" s="132">
        <v>1.3050052589514654</v>
      </c>
      <c r="F158" s="93" t="s">
        <v>1767</v>
      </c>
      <c r="G158" s="93" t="b">
        <v>0</v>
      </c>
      <c r="H158" s="93" t="b">
        <v>0</v>
      </c>
      <c r="I158" s="93" t="b">
        <v>0</v>
      </c>
      <c r="J158" s="93" t="b">
        <v>0</v>
      </c>
      <c r="K158" s="93" t="b">
        <v>0</v>
      </c>
      <c r="L158" s="93" t="b">
        <v>0</v>
      </c>
    </row>
    <row r="159" spans="1:12" ht="15">
      <c r="A159" s="93" t="s">
        <v>1393</v>
      </c>
      <c r="B159" s="93" t="s">
        <v>1751</v>
      </c>
      <c r="C159" s="93">
        <v>2</v>
      </c>
      <c r="D159" s="132">
        <v>0.0017824866339329582</v>
      </c>
      <c r="E159" s="132">
        <v>1.6534599045435845</v>
      </c>
      <c r="F159" s="93" t="s">
        <v>1767</v>
      </c>
      <c r="G159" s="93" t="b">
        <v>0</v>
      </c>
      <c r="H159" s="93" t="b">
        <v>1</v>
      </c>
      <c r="I159" s="93" t="b">
        <v>0</v>
      </c>
      <c r="J159" s="93" t="b">
        <v>0</v>
      </c>
      <c r="K159" s="93" t="b">
        <v>0</v>
      </c>
      <c r="L159" s="93" t="b">
        <v>0</v>
      </c>
    </row>
    <row r="160" spans="1:12" ht="15">
      <c r="A160" s="93" t="s">
        <v>1751</v>
      </c>
      <c r="B160" s="93" t="s">
        <v>1752</v>
      </c>
      <c r="C160" s="93">
        <v>2</v>
      </c>
      <c r="D160" s="132">
        <v>0.0017824866339329582</v>
      </c>
      <c r="E160" s="132">
        <v>2.9434945159061026</v>
      </c>
      <c r="F160" s="93" t="s">
        <v>1767</v>
      </c>
      <c r="G160" s="93" t="b">
        <v>0</v>
      </c>
      <c r="H160" s="93" t="b">
        <v>0</v>
      </c>
      <c r="I160" s="93" t="b">
        <v>0</v>
      </c>
      <c r="J160" s="93" t="b">
        <v>1</v>
      </c>
      <c r="K160" s="93" t="b">
        <v>0</v>
      </c>
      <c r="L160" s="93" t="b">
        <v>0</v>
      </c>
    </row>
    <row r="161" spans="1:12" ht="15">
      <c r="A161" s="93" t="s">
        <v>1752</v>
      </c>
      <c r="B161" s="93" t="s">
        <v>1753</v>
      </c>
      <c r="C161" s="93">
        <v>2</v>
      </c>
      <c r="D161" s="132">
        <v>0.0017824866339329582</v>
      </c>
      <c r="E161" s="132">
        <v>2.9434945159061026</v>
      </c>
      <c r="F161" s="93" t="s">
        <v>1767</v>
      </c>
      <c r="G161" s="93" t="b">
        <v>1</v>
      </c>
      <c r="H161" s="93" t="b">
        <v>0</v>
      </c>
      <c r="I161" s="93" t="b">
        <v>0</v>
      </c>
      <c r="J161" s="93" t="b">
        <v>0</v>
      </c>
      <c r="K161" s="93" t="b">
        <v>0</v>
      </c>
      <c r="L161" s="93" t="b">
        <v>0</v>
      </c>
    </row>
    <row r="162" spans="1:12" ht="15">
      <c r="A162" s="93" t="s">
        <v>1753</v>
      </c>
      <c r="B162" s="93" t="s">
        <v>1754</v>
      </c>
      <c r="C162" s="93">
        <v>2</v>
      </c>
      <c r="D162" s="132">
        <v>0.0017824866339329582</v>
      </c>
      <c r="E162" s="132">
        <v>2.9434945159061026</v>
      </c>
      <c r="F162" s="93" t="s">
        <v>1767</v>
      </c>
      <c r="G162" s="93" t="b">
        <v>0</v>
      </c>
      <c r="H162" s="93" t="b">
        <v>0</v>
      </c>
      <c r="I162" s="93" t="b">
        <v>0</v>
      </c>
      <c r="J162" s="93" t="b">
        <v>0</v>
      </c>
      <c r="K162" s="93" t="b">
        <v>0</v>
      </c>
      <c r="L162" s="93" t="b">
        <v>0</v>
      </c>
    </row>
    <row r="163" spans="1:12" ht="15">
      <c r="A163" s="93" t="s">
        <v>1754</v>
      </c>
      <c r="B163" s="93" t="s">
        <v>1755</v>
      </c>
      <c r="C163" s="93">
        <v>2</v>
      </c>
      <c r="D163" s="132">
        <v>0.0017824866339329582</v>
      </c>
      <c r="E163" s="132">
        <v>2.9434945159061026</v>
      </c>
      <c r="F163" s="93" t="s">
        <v>1767</v>
      </c>
      <c r="G163" s="93" t="b">
        <v>0</v>
      </c>
      <c r="H163" s="93" t="b">
        <v>0</v>
      </c>
      <c r="I163" s="93" t="b">
        <v>0</v>
      </c>
      <c r="J163" s="93" t="b">
        <v>0</v>
      </c>
      <c r="K163" s="93" t="b">
        <v>0</v>
      </c>
      <c r="L163" s="93" t="b">
        <v>0</v>
      </c>
    </row>
    <row r="164" spans="1:12" ht="15">
      <c r="A164" s="93" t="s">
        <v>1755</v>
      </c>
      <c r="B164" s="93" t="s">
        <v>1391</v>
      </c>
      <c r="C164" s="93">
        <v>2</v>
      </c>
      <c r="D164" s="132">
        <v>0.0017824866339329582</v>
      </c>
      <c r="E164" s="132">
        <v>1.5202486419692947</v>
      </c>
      <c r="F164" s="93" t="s">
        <v>1767</v>
      </c>
      <c r="G164" s="93" t="b">
        <v>0</v>
      </c>
      <c r="H164" s="93" t="b">
        <v>0</v>
      </c>
      <c r="I164" s="93" t="b">
        <v>0</v>
      </c>
      <c r="J164" s="93" t="b">
        <v>0</v>
      </c>
      <c r="K164" s="93" t="b">
        <v>0</v>
      </c>
      <c r="L164" s="93" t="b">
        <v>0</v>
      </c>
    </row>
    <row r="165" spans="1:12" ht="15">
      <c r="A165" s="93" t="s">
        <v>1391</v>
      </c>
      <c r="B165" s="93" t="s">
        <v>1756</v>
      </c>
      <c r="C165" s="93">
        <v>2</v>
      </c>
      <c r="D165" s="132">
        <v>0.0017824866339329582</v>
      </c>
      <c r="E165" s="132">
        <v>1.358033786397602</v>
      </c>
      <c r="F165" s="93" t="s">
        <v>1767</v>
      </c>
      <c r="G165" s="93" t="b">
        <v>0</v>
      </c>
      <c r="H165" s="93" t="b">
        <v>0</v>
      </c>
      <c r="I165" s="93" t="b">
        <v>0</v>
      </c>
      <c r="J165" s="93" t="b">
        <v>0</v>
      </c>
      <c r="K165" s="93" t="b">
        <v>0</v>
      </c>
      <c r="L165" s="93" t="b">
        <v>0</v>
      </c>
    </row>
    <row r="166" spans="1:12" ht="15">
      <c r="A166" s="93" t="s">
        <v>1427</v>
      </c>
      <c r="B166" s="93" t="s">
        <v>1428</v>
      </c>
      <c r="C166" s="93">
        <v>2</v>
      </c>
      <c r="D166" s="132">
        <v>0.0017824866339329582</v>
      </c>
      <c r="E166" s="132">
        <v>2.9434945159061026</v>
      </c>
      <c r="F166" s="93" t="s">
        <v>1767</v>
      </c>
      <c r="G166" s="93" t="b">
        <v>1</v>
      </c>
      <c r="H166" s="93" t="b">
        <v>0</v>
      </c>
      <c r="I166" s="93" t="b">
        <v>0</v>
      </c>
      <c r="J166" s="93" t="b">
        <v>0</v>
      </c>
      <c r="K166" s="93" t="b">
        <v>0</v>
      </c>
      <c r="L166" s="93" t="b">
        <v>0</v>
      </c>
    </row>
    <row r="167" spans="1:12" ht="15">
      <c r="A167" s="93" t="s">
        <v>1428</v>
      </c>
      <c r="B167" s="93" t="s">
        <v>1429</v>
      </c>
      <c r="C167" s="93">
        <v>2</v>
      </c>
      <c r="D167" s="132">
        <v>0.0017824866339329582</v>
      </c>
      <c r="E167" s="132">
        <v>2.0140755901918097</v>
      </c>
      <c r="F167" s="93" t="s">
        <v>1767</v>
      </c>
      <c r="G167" s="93" t="b">
        <v>0</v>
      </c>
      <c r="H167" s="93" t="b">
        <v>0</v>
      </c>
      <c r="I167" s="93" t="b">
        <v>0</v>
      </c>
      <c r="J167" s="93" t="b">
        <v>0</v>
      </c>
      <c r="K167" s="93" t="b">
        <v>0</v>
      </c>
      <c r="L167" s="93" t="b">
        <v>0</v>
      </c>
    </row>
    <row r="168" spans="1:12" ht="15">
      <c r="A168" s="93" t="s">
        <v>1429</v>
      </c>
      <c r="B168" s="93" t="s">
        <v>1392</v>
      </c>
      <c r="C168" s="93">
        <v>2</v>
      </c>
      <c r="D168" s="132">
        <v>0.0017824866339329582</v>
      </c>
      <c r="E168" s="132">
        <v>0.37558633323717244</v>
      </c>
      <c r="F168" s="93" t="s">
        <v>1767</v>
      </c>
      <c r="G168" s="93" t="b">
        <v>0</v>
      </c>
      <c r="H168" s="93" t="b">
        <v>0</v>
      </c>
      <c r="I168" s="93" t="b">
        <v>0</v>
      </c>
      <c r="J168" s="93" t="b">
        <v>0</v>
      </c>
      <c r="K168" s="93" t="b">
        <v>0</v>
      </c>
      <c r="L168" s="93" t="b">
        <v>0</v>
      </c>
    </row>
    <row r="169" spans="1:12" ht="15">
      <c r="A169" s="93" t="s">
        <v>1392</v>
      </c>
      <c r="B169" s="93" t="s">
        <v>1430</v>
      </c>
      <c r="C169" s="93">
        <v>2</v>
      </c>
      <c r="D169" s="132">
        <v>0.0017824866339329582</v>
      </c>
      <c r="E169" s="132">
        <v>1.3050052589514654</v>
      </c>
      <c r="F169" s="93" t="s">
        <v>1767</v>
      </c>
      <c r="G169" s="93" t="b">
        <v>0</v>
      </c>
      <c r="H169" s="93" t="b">
        <v>0</v>
      </c>
      <c r="I169" s="93" t="b">
        <v>0</v>
      </c>
      <c r="J169" s="93" t="b">
        <v>0</v>
      </c>
      <c r="K169" s="93" t="b">
        <v>0</v>
      </c>
      <c r="L169" s="93" t="b">
        <v>0</v>
      </c>
    </row>
    <row r="170" spans="1:12" ht="15">
      <c r="A170" s="93" t="s">
        <v>1430</v>
      </c>
      <c r="B170" s="93" t="s">
        <v>1338</v>
      </c>
      <c r="C170" s="93">
        <v>2</v>
      </c>
      <c r="D170" s="132">
        <v>0.0017824866339329582</v>
      </c>
      <c r="E170" s="132">
        <v>1.8643132698584777</v>
      </c>
      <c r="F170" s="93" t="s">
        <v>1767</v>
      </c>
      <c r="G170" s="93" t="b">
        <v>0</v>
      </c>
      <c r="H170" s="93" t="b">
        <v>0</v>
      </c>
      <c r="I170" s="93" t="b">
        <v>0</v>
      </c>
      <c r="J170" s="93" t="b">
        <v>0</v>
      </c>
      <c r="K170" s="93" t="b">
        <v>0</v>
      </c>
      <c r="L170" s="93" t="b">
        <v>0</v>
      </c>
    </row>
    <row r="171" spans="1:12" ht="15">
      <c r="A171" s="93" t="s">
        <v>1338</v>
      </c>
      <c r="B171" s="93" t="s">
        <v>1431</v>
      </c>
      <c r="C171" s="93">
        <v>2</v>
      </c>
      <c r="D171" s="132">
        <v>0.0017824866339329582</v>
      </c>
      <c r="E171" s="132">
        <v>1.8827966755524908</v>
      </c>
      <c r="F171" s="93" t="s">
        <v>1767</v>
      </c>
      <c r="G171" s="93" t="b">
        <v>0</v>
      </c>
      <c r="H171" s="93" t="b">
        <v>0</v>
      </c>
      <c r="I171" s="93" t="b">
        <v>0</v>
      </c>
      <c r="J171" s="93" t="b">
        <v>0</v>
      </c>
      <c r="K171" s="93" t="b">
        <v>0</v>
      </c>
      <c r="L171" s="93" t="b">
        <v>0</v>
      </c>
    </row>
    <row r="172" spans="1:12" ht="15">
      <c r="A172" s="93" t="s">
        <v>1431</v>
      </c>
      <c r="B172" s="93" t="s">
        <v>1432</v>
      </c>
      <c r="C172" s="93">
        <v>2</v>
      </c>
      <c r="D172" s="132">
        <v>0.0017824866339329582</v>
      </c>
      <c r="E172" s="132">
        <v>2.9434945159061026</v>
      </c>
      <c r="F172" s="93" t="s">
        <v>1767</v>
      </c>
      <c r="G172" s="93" t="b">
        <v>0</v>
      </c>
      <c r="H172" s="93" t="b">
        <v>0</v>
      </c>
      <c r="I172" s="93" t="b">
        <v>0</v>
      </c>
      <c r="J172" s="93" t="b">
        <v>0</v>
      </c>
      <c r="K172" s="93" t="b">
        <v>0</v>
      </c>
      <c r="L172" s="93" t="b">
        <v>0</v>
      </c>
    </row>
    <row r="173" spans="1:12" ht="15">
      <c r="A173" s="93" t="s">
        <v>1432</v>
      </c>
      <c r="B173" s="93" t="s">
        <v>306</v>
      </c>
      <c r="C173" s="93">
        <v>2</v>
      </c>
      <c r="D173" s="132">
        <v>0.0017824866339329582</v>
      </c>
      <c r="E173" s="132">
        <v>2.9434945159061026</v>
      </c>
      <c r="F173" s="93" t="s">
        <v>1767</v>
      </c>
      <c r="G173" s="93" t="b">
        <v>0</v>
      </c>
      <c r="H173" s="93" t="b">
        <v>0</v>
      </c>
      <c r="I173" s="93" t="b">
        <v>0</v>
      </c>
      <c r="J173" s="93" t="b">
        <v>0</v>
      </c>
      <c r="K173" s="93" t="b">
        <v>0</v>
      </c>
      <c r="L173" s="93" t="b">
        <v>0</v>
      </c>
    </row>
    <row r="174" spans="1:12" ht="15">
      <c r="A174" s="93" t="s">
        <v>306</v>
      </c>
      <c r="B174" s="93" t="s">
        <v>305</v>
      </c>
      <c r="C174" s="93">
        <v>2</v>
      </c>
      <c r="D174" s="132">
        <v>0.0017824866339329582</v>
      </c>
      <c r="E174" s="132">
        <v>2.9434945159061026</v>
      </c>
      <c r="F174" s="93" t="s">
        <v>1767</v>
      </c>
      <c r="G174" s="93" t="b">
        <v>0</v>
      </c>
      <c r="H174" s="93" t="b">
        <v>0</v>
      </c>
      <c r="I174" s="93" t="b">
        <v>0</v>
      </c>
      <c r="J174" s="93" t="b">
        <v>0</v>
      </c>
      <c r="K174" s="93" t="b">
        <v>0</v>
      </c>
      <c r="L174" s="93" t="b">
        <v>0</v>
      </c>
    </row>
    <row r="175" spans="1:12" ht="15">
      <c r="A175" s="93" t="s">
        <v>305</v>
      </c>
      <c r="B175" s="93" t="s">
        <v>1757</v>
      </c>
      <c r="C175" s="93">
        <v>2</v>
      </c>
      <c r="D175" s="132">
        <v>0.0017824866339329582</v>
      </c>
      <c r="E175" s="132">
        <v>2.9434945159061026</v>
      </c>
      <c r="F175" s="93" t="s">
        <v>1767</v>
      </c>
      <c r="G175" s="93" t="b">
        <v>0</v>
      </c>
      <c r="H175" s="93" t="b">
        <v>0</v>
      </c>
      <c r="I175" s="93" t="b">
        <v>0</v>
      </c>
      <c r="J175" s="93" t="b">
        <v>1</v>
      </c>
      <c r="K175" s="93" t="b">
        <v>0</v>
      </c>
      <c r="L175" s="93" t="b">
        <v>0</v>
      </c>
    </row>
    <row r="176" spans="1:12" ht="15">
      <c r="A176" s="93" t="s">
        <v>1757</v>
      </c>
      <c r="B176" s="93" t="s">
        <v>1758</v>
      </c>
      <c r="C176" s="93">
        <v>2</v>
      </c>
      <c r="D176" s="132">
        <v>0.0017824866339329582</v>
      </c>
      <c r="E176" s="132">
        <v>2.9434945159061026</v>
      </c>
      <c r="F176" s="93" t="s">
        <v>1767</v>
      </c>
      <c r="G176" s="93" t="b">
        <v>1</v>
      </c>
      <c r="H176" s="93" t="b">
        <v>0</v>
      </c>
      <c r="I176" s="93" t="b">
        <v>0</v>
      </c>
      <c r="J176" s="93" t="b">
        <v>0</v>
      </c>
      <c r="K176" s="93" t="b">
        <v>0</v>
      </c>
      <c r="L176" s="93" t="b">
        <v>0</v>
      </c>
    </row>
    <row r="177" spans="1:12" ht="15">
      <c r="A177" s="93" t="s">
        <v>1758</v>
      </c>
      <c r="B177" s="93" t="s">
        <v>1759</v>
      </c>
      <c r="C177" s="93">
        <v>2</v>
      </c>
      <c r="D177" s="132">
        <v>0.0017824866339329582</v>
      </c>
      <c r="E177" s="132">
        <v>2.9434945159061026</v>
      </c>
      <c r="F177" s="93" t="s">
        <v>1767</v>
      </c>
      <c r="G177" s="93" t="b">
        <v>0</v>
      </c>
      <c r="H177" s="93" t="b">
        <v>0</v>
      </c>
      <c r="I177" s="93" t="b">
        <v>0</v>
      </c>
      <c r="J177" s="93" t="b">
        <v>0</v>
      </c>
      <c r="K177" s="93" t="b">
        <v>0</v>
      </c>
      <c r="L177" s="93" t="b">
        <v>0</v>
      </c>
    </row>
    <row r="178" spans="1:12" ht="15">
      <c r="A178" s="93" t="s">
        <v>1759</v>
      </c>
      <c r="B178" s="93" t="s">
        <v>1760</v>
      </c>
      <c r="C178" s="93">
        <v>2</v>
      </c>
      <c r="D178" s="132">
        <v>0.0017824866339329582</v>
      </c>
      <c r="E178" s="132">
        <v>2.9434945159061026</v>
      </c>
      <c r="F178" s="93" t="s">
        <v>1767</v>
      </c>
      <c r="G178" s="93" t="b">
        <v>0</v>
      </c>
      <c r="H178" s="93" t="b">
        <v>0</v>
      </c>
      <c r="I178" s="93" t="b">
        <v>0</v>
      </c>
      <c r="J178" s="93" t="b">
        <v>0</v>
      </c>
      <c r="K178" s="93" t="b">
        <v>0</v>
      </c>
      <c r="L178" s="93" t="b">
        <v>0</v>
      </c>
    </row>
    <row r="179" spans="1:12" ht="15">
      <c r="A179" s="93" t="s">
        <v>1760</v>
      </c>
      <c r="B179" s="93" t="s">
        <v>1761</v>
      </c>
      <c r="C179" s="93">
        <v>2</v>
      </c>
      <c r="D179" s="132">
        <v>0.0017824866339329582</v>
      </c>
      <c r="E179" s="132">
        <v>2.9434945159061026</v>
      </c>
      <c r="F179" s="93" t="s">
        <v>1767</v>
      </c>
      <c r="G179" s="93" t="b">
        <v>0</v>
      </c>
      <c r="H179" s="93" t="b">
        <v>0</v>
      </c>
      <c r="I179" s="93" t="b">
        <v>0</v>
      </c>
      <c r="J179" s="93" t="b">
        <v>0</v>
      </c>
      <c r="K179" s="93" t="b">
        <v>0</v>
      </c>
      <c r="L179" s="93" t="b">
        <v>0</v>
      </c>
    </row>
    <row r="180" spans="1:12" ht="15">
      <c r="A180" s="93" t="s">
        <v>1761</v>
      </c>
      <c r="B180" s="93" t="s">
        <v>1762</v>
      </c>
      <c r="C180" s="93">
        <v>2</v>
      </c>
      <c r="D180" s="132">
        <v>0.0017824866339329582</v>
      </c>
      <c r="E180" s="132">
        <v>2.9434945159061026</v>
      </c>
      <c r="F180" s="93" t="s">
        <v>1767</v>
      </c>
      <c r="G180" s="93" t="b">
        <v>0</v>
      </c>
      <c r="H180" s="93" t="b">
        <v>0</v>
      </c>
      <c r="I180" s="93" t="b">
        <v>0</v>
      </c>
      <c r="J180" s="93" t="b">
        <v>0</v>
      </c>
      <c r="K180" s="93" t="b">
        <v>0</v>
      </c>
      <c r="L180" s="93" t="b">
        <v>0</v>
      </c>
    </row>
    <row r="181" spans="1:12" ht="15">
      <c r="A181" s="93" t="s">
        <v>1762</v>
      </c>
      <c r="B181" s="93" t="s">
        <v>1763</v>
      </c>
      <c r="C181" s="93">
        <v>2</v>
      </c>
      <c r="D181" s="132">
        <v>0.0017824866339329582</v>
      </c>
      <c r="E181" s="132">
        <v>2.9434945159061026</v>
      </c>
      <c r="F181" s="93" t="s">
        <v>1767</v>
      </c>
      <c r="G181" s="93" t="b">
        <v>0</v>
      </c>
      <c r="H181" s="93" t="b">
        <v>0</v>
      </c>
      <c r="I181" s="93" t="b">
        <v>0</v>
      </c>
      <c r="J181" s="93" t="b">
        <v>0</v>
      </c>
      <c r="K181" s="93" t="b">
        <v>0</v>
      </c>
      <c r="L181" s="93" t="b">
        <v>0</v>
      </c>
    </row>
    <row r="182" spans="1:12" ht="15">
      <c r="A182" s="93" t="s">
        <v>1763</v>
      </c>
      <c r="B182" s="93" t="s">
        <v>1764</v>
      </c>
      <c r="C182" s="93">
        <v>2</v>
      </c>
      <c r="D182" s="132">
        <v>0.0017824866339329582</v>
      </c>
      <c r="E182" s="132">
        <v>2.9434945159061026</v>
      </c>
      <c r="F182" s="93" t="s">
        <v>1767</v>
      </c>
      <c r="G182" s="93" t="b">
        <v>0</v>
      </c>
      <c r="H182" s="93" t="b">
        <v>0</v>
      </c>
      <c r="I182" s="93" t="b">
        <v>0</v>
      </c>
      <c r="J182" s="93" t="b">
        <v>0</v>
      </c>
      <c r="K182" s="93" t="b">
        <v>0</v>
      </c>
      <c r="L182" s="93" t="b">
        <v>0</v>
      </c>
    </row>
    <row r="183" spans="1:12" ht="15">
      <c r="A183" s="93" t="s">
        <v>1764</v>
      </c>
      <c r="B183" s="93" t="s">
        <v>1391</v>
      </c>
      <c r="C183" s="93">
        <v>2</v>
      </c>
      <c r="D183" s="132">
        <v>0.0017824866339329582</v>
      </c>
      <c r="E183" s="132">
        <v>1.5202486419692947</v>
      </c>
      <c r="F183" s="93" t="s">
        <v>1767</v>
      </c>
      <c r="G183" s="93" t="b">
        <v>0</v>
      </c>
      <c r="H183" s="93" t="b">
        <v>0</v>
      </c>
      <c r="I183" s="93" t="b">
        <v>0</v>
      </c>
      <c r="J183" s="93" t="b">
        <v>0</v>
      </c>
      <c r="K183" s="93" t="b">
        <v>0</v>
      </c>
      <c r="L183" s="93" t="b">
        <v>0</v>
      </c>
    </row>
    <row r="184" spans="1:12" ht="15">
      <c r="A184" s="93" t="s">
        <v>1391</v>
      </c>
      <c r="B184" s="93" t="s">
        <v>1397</v>
      </c>
      <c r="C184" s="93">
        <v>35</v>
      </c>
      <c r="D184" s="132">
        <v>0</v>
      </c>
      <c r="E184" s="132">
        <v>1.301029995663981</v>
      </c>
      <c r="F184" s="93" t="s">
        <v>1266</v>
      </c>
      <c r="G184" s="93" t="b">
        <v>0</v>
      </c>
      <c r="H184" s="93" t="b">
        <v>0</v>
      </c>
      <c r="I184" s="93" t="b">
        <v>0</v>
      </c>
      <c r="J184" s="93" t="b">
        <v>0</v>
      </c>
      <c r="K184" s="93" t="b">
        <v>0</v>
      </c>
      <c r="L184" s="93" t="b">
        <v>0</v>
      </c>
    </row>
    <row r="185" spans="1:12" ht="15">
      <c r="A185" s="93" t="s">
        <v>1397</v>
      </c>
      <c r="B185" s="93" t="s">
        <v>1398</v>
      </c>
      <c r="C185" s="93">
        <v>35</v>
      </c>
      <c r="D185" s="132">
        <v>0</v>
      </c>
      <c r="E185" s="132">
        <v>1.301029995663981</v>
      </c>
      <c r="F185" s="93" t="s">
        <v>1266</v>
      </c>
      <c r="G185" s="93" t="b">
        <v>0</v>
      </c>
      <c r="H185" s="93" t="b">
        <v>0</v>
      </c>
      <c r="I185" s="93" t="b">
        <v>0</v>
      </c>
      <c r="J185" s="93" t="b">
        <v>0</v>
      </c>
      <c r="K185" s="93" t="b">
        <v>0</v>
      </c>
      <c r="L185" s="93" t="b">
        <v>0</v>
      </c>
    </row>
    <row r="186" spans="1:12" ht="15">
      <c r="A186" s="93" t="s">
        <v>1398</v>
      </c>
      <c r="B186" s="93" t="s">
        <v>1399</v>
      </c>
      <c r="C186" s="93">
        <v>35</v>
      </c>
      <c r="D186" s="132">
        <v>0</v>
      </c>
      <c r="E186" s="132">
        <v>1.301029995663981</v>
      </c>
      <c r="F186" s="93" t="s">
        <v>1266</v>
      </c>
      <c r="G186" s="93" t="b">
        <v>0</v>
      </c>
      <c r="H186" s="93" t="b">
        <v>0</v>
      </c>
      <c r="I186" s="93" t="b">
        <v>0</v>
      </c>
      <c r="J186" s="93" t="b">
        <v>0</v>
      </c>
      <c r="K186" s="93" t="b">
        <v>0</v>
      </c>
      <c r="L186" s="93" t="b">
        <v>0</v>
      </c>
    </row>
    <row r="187" spans="1:12" ht="15">
      <c r="A187" s="93" t="s">
        <v>1399</v>
      </c>
      <c r="B187" s="93" t="s">
        <v>1392</v>
      </c>
      <c r="C187" s="93">
        <v>35</v>
      </c>
      <c r="D187" s="132">
        <v>0</v>
      </c>
      <c r="E187" s="132">
        <v>1.301029995663981</v>
      </c>
      <c r="F187" s="93" t="s">
        <v>1266</v>
      </c>
      <c r="G187" s="93" t="b">
        <v>0</v>
      </c>
      <c r="H187" s="93" t="b">
        <v>0</v>
      </c>
      <c r="I187" s="93" t="b">
        <v>0</v>
      </c>
      <c r="J187" s="93" t="b">
        <v>0</v>
      </c>
      <c r="K187" s="93" t="b">
        <v>0</v>
      </c>
      <c r="L187" s="93" t="b">
        <v>0</v>
      </c>
    </row>
    <row r="188" spans="1:12" ht="15">
      <c r="A188" s="93" t="s">
        <v>1392</v>
      </c>
      <c r="B188" s="93" t="s">
        <v>1394</v>
      </c>
      <c r="C188" s="93">
        <v>35</v>
      </c>
      <c r="D188" s="132">
        <v>0</v>
      </c>
      <c r="E188" s="132">
        <v>1.301029995663981</v>
      </c>
      <c r="F188" s="93" t="s">
        <v>1266</v>
      </c>
      <c r="G188" s="93" t="b">
        <v>0</v>
      </c>
      <c r="H188" s="93" t="b">
        <v>0</v>
      </c>
      <c r="I188" s="93" t="b">
        <v>0</v>
      </c>
      <c r="J188" s="93" t="b">
        <v>0</v>
      </c>
      <c r="K188" s="93" t="b">
        <v>0</v>
      </c>
      <c r="L188" s="93" t="b">
        <v>0</v>
      </c>
    </row>
    <row r="189" spans="1:12" ht="15">
      <c r="A189" s="93" t="s">
        <v>1394</v>
      </c>
      <c r="B189" s="93" t="s">
        <v>1393</v>
      </c>
      <c r="C189" s="93">
        <v>35</v>
      </c>
      <c r="D189" s="132">
        <v>0</v>
      </c>
      <c r="E189" s="132">
        <v>1.301029995663981</v>
      </c>
      <c r="F189" s="93" t="s">
        <v>1266</v>
      </c>
      <c r="G189" s="93" t="b">
        <v>0</v>
      </c>
      <c r="H189" s="93" t="b">
        <v>0</v>
      </c>
      <c r="I189" s="93" t="b">
        <v>0</v>
      </c>
      <c r="J189" s="93" t="b">
        <v>0</v>
      </c>
      <c r="K189" s="93" t="b">
        <v>1</v>
      </c>
      <c r="L189" s="93" t="b">
        <v>0</v>
      </c>
    </row>
    <row r="190" spans="1:12" ht="15">
      <c r="A190" s="93" t="s">
        <v>1393</v>
      </c>
      <c r="B190" s="93" t="s">
        <v>1400</v>
      </c>
      <c r="C190" s="93">
        <v>35</v>
      </c>
      <c r="D190" s="132">
        <v>0</v>
      </c>
      <c r="E190" s="132">
        <v>1.301029995663981</v>
      </c>
      <c r="F190" s="93" t="s">
        <v>1266</v>
      </c>
      <c r="G190" s="93" t="b">
        <v>0</v>
      </c>
      <c r="H190" s="93" t="b">
        <v>1</v>
      </c>
      <c r="I190" s="93" t="b">
        <v>0</v>
      </c>
      <c r="J190" s="93" t="b">
        <v>0</v>
      </c>
      <c r="K190" s="93" t="b">
        <v>0</v>
      </c>
      <c r="L190" s="93" t="b">
        <v>0</v>
      </c>
    </row>
    <row r="191" spans="1:12" ht="15">
      <c r="A191" s="93" t="s">
        <v>1400</v>
      </c>
      <c r="B191" s="93" t="s">
        <v>1401</v>
      </c>
      <c r="C191" s="93">
        <v>35</v>
      </c>
      <c r="D191" s="132">
        <v>0</v>
      </c>
      <c r="E191" s="132">
        <v>1.301029995663981</v>
      </c>
      <c r="F191" s="93" t="s">
        <v>1266</v>
      </c>
      <c r="G191" s="93" t="b">
        <v>0</v>
      </c>
      <c r="H191" s="93" t="b">
        <v>0</v>
      </c>
      <c r="I191" s="93" t="b">
        <v>0</v>
      </c>
      <c r="J191" s="93" t="b">
        <v>0</v>
      </c>
      <c r="K191" s="93" t="b">
        <v>0</v>
      </c>
      <c r="L191" s="93" t="b">
        <v>0</v>
      </c>
    </row>
    <row r="192" spans="1:12" ht="15">
      <c r="A192" s="93" t="s">
        <v>1401</v>
      </c>
      <c r="B192" s="93" t="s">
        <v>1402</v>
      </c>
      <c r="C192" s="93">
        <v>35</v>
      </c>
      <c r="D192" s="132">
        <v>0</v>
      </c>
      <c r="E192" s="132">
        <v>1.301029995663981</v>
      </c>
      <c r="F192" s="93" t="s">
        <v>1266</v>
      </c>
      <c r="G192" s="93" t="b">
        <v>0</v>
      </c>
      <c r="H192" s="93" t="b">
        <v>0</v>
      </c>
      <c r="I192" s="93" t="b">
        <v>0</v>
      </c>
      <c r="J192" s="93" t="b">
        <v>0</v>
      </c>
      <c r="K192" s="93" t="b">
        <v>0</v>
      </c>
      <c r="L192" s="93" t="b">
        <v>0</v>
      </c>
    </row>
    <row r="193" spans="1:12" ht="15">
      <c r="A193" s="93" t="s">
        <v>1402</v>
      </c>
      <c r="B193" s="93" t="s">
        <v>1395</v>
      </c>
      <c r="C193" s="93">
        <v>35</v>
      </c>
      <c r="D193" s="132">
        <v>0</v>
      </c>
      <c r="E193" s="132">
        <v>1.301029995663981</v>
      </c>
      <c r="F193" s="93" t="s">
        <v>1266</v>
      </c>
      <c r="G193" s="93" t="b">
        <v>0</v>
      </c>
      <c r="H193" s="93" t="b">
        <v>0</v>
      </c>
      <c r="I193" s="93" t="b">
        <v>0</v>
      </c>
      <c r="J193" s="93" t="b">
        <v>0</v>
      </c>
      <c r="K193" s="93" t="b">
        <v>0</v>
      </c>
      <c r="L193" s="93" t="b">
        <v>0</v>
      </c>
    </row>
    <row r="194" spans="1:12" ht="15">
      <c r="A194" s="93" t="s">
        <v>1395</v>
      </c>
      <c r="B194" s="93" t="s">
        <v>1682</v>
      </c>
      <c r="C194" s="93">
        <v>35</v>
      </c>
      <c r="D194" s="132">
        <v>0</v>
      </c>
      <c r="E194" s="132">
        <v>1.301029995663981</v>
      </c>
      <c r="F194" s="93" t="s">
        <v>1266</v>
      </c>
      <c r="G194" s="93" t="b">
        <v>0</v>
      </c>
      <c r="H194" s="93" t="b">
        <v>0</v>
      </c>
      <c r="I194" s="93" t="b">
        <v>0</v>
      </c>
      <c r="J194" s="93" t="b">
        <v>0</v>
      </c>
      <c r="K194" s="93" t="b">
        <v>0</v>
      </c>
      <c r="L194" s="93" t="b">
        <v>0</v>
      </c>
    </row>
    <row r="195" spans="1:12" ht="15">
      <c r="A195" s="93" t="s">
        <v>1682</v>
      </c>
      <c r="B195" s="93" t="s">
        <v>1683</v>
      </c>
      <c r="C195" s="93">
        <v>35</v>
      </c>
      <c r="D195" s="132">
        <v>0</v>
      </c>
      <c r="E195" s="132">
        <v>1.301029995663981</v>
      </c>
      <c r="F195" s="93" t="s">
        <v>1266</v>
      </c>
      <c r="G195" s="93" t="b">
        <v>0</v>
      </c>
      <c r="H195" s="93" t="b">
        <v>0</v>
      </c>
      <c r="I195" s="93" t="b">
        <v>0</v>
      </c>
      <c r="J195" s="93" t="b">
        <v>0</v>
      </c>
      <c r="K195" s="93" t="b">
        <v>0</v>
      </c>
      <c r="L195" s="93" t="b">
        <v>0</v>
      </c>
    </row>
    <row r="196" spans="1:12" ht="15">
      <c r="A196" s="93" t="s">
        <v>1683</v>
      </c>
      <c r="B196" s="93" t="s">
        <v>1684</v>
      </c>
      <c r="C196" s="93">
        <v>35</v>
      </c>
      <c r="D196" s="132">
        <v>0</v>
      </c>
      <c r="E196" s="132">
        <v>1.301029995663981</v>
      </c>
      <c r="F196" s="93" t="s">
        <v>1266</v>
      </c>
      <c r="G196" s="93" t="b">
        <v>0</v>
      </c>
      <c r="H196" s="93" t="b">
        <v>0</v>
      </c>
      <c r="I196" s="93" t="b">
        <v>0</v>
      </c>
      <c r="J196" s="93" t="b">
        <v>0</v>
      </c>
      <c r="K196" s="93" t="b">
        <v>0</v>
      </c>
      <c r="L196" s="93" t="b">
        <v>0</v>
      </c>
    </row>
    <row r="197" spans="1:12" ht="15">
      <c r="A197" s="93" t="s">
        <v>1684</v>
      </c>
      <c r="B197" s="93" t="s">
        <v>1444</v>
      </c>
      <c r="C197" s="93">
        <v>35</v>
      </c>
      <c r="D197" s="132">
        <v>0</v>
      </c>
      <c r="E197" s="132">
        <v>1.301029995663981</v>
      </c>
      <c r="F197" s="93" t="s">
        <v>1266</v>
      </c>
      <c r="G197" s="93" t="b">
        <v>0</v>
      </c>
      <c r="H197" s="93" t="b">
        <v>0</v>
      </c>
      <c r="I197" s="93" t="b">
        <v>0</v>
      </c>
      <c r="J197" s="93" t="b">
        <v>0</v>
      </c>
      <c r="K197" s="93" t="b">
        <v>0</v>
      </c>
      <c r="L197" s="93" t="b">
        <v>0</v>
      </c>
    </row>
    <row r="198" spans="1:12" ht="15">
      <c r="A198" s="93" t="s">
        <v>1444</v>
      </c>
      <c r="B198" s="93" t="s">
        <v>1685</v>
      </c>
      <c r="C198" s="93">
        <v>35</v>
      </c>
      <c r="D198" s="132">
        <v>0</v>
      </c>
      <c r="E198" s="132">
        <v>1.301029995663981</v>
      </c>
      <c r="F198" s="93" t="s">
        <v>1266</v>
      </c>
      <c r="G198" s="93" t="b">
        <v>0</v>
      </c>
      <c r="H198" s="93" t="b">
        <v>0</v>
      </c>
      <c r="I198" s="93" t="b">
        <v>0</v>
      </c>
      <c r="J198" s="93" t="b">
        <v>0</v>
      </c>
      <c r="K198" s="93" t="b">
        <v>0</v>
      </c>
      <c r="L198" s="93" t="b">
        <v>0</v>
      </c>
    </row>
    <row r="199" spans="1:12" ht="15">
      <c r="A199" s="93" t="s">
        <v>1685</v>
      </c>
      <c r="B199" s="93" t="s">
        <v>1686</v>
      </c>
      <c r="C199" s="93">
        <v>35</v>
      </c>
      <c r="D199" s="132">
        <v>0</v>
      </c>
      <c r="E199" s="132">
        <v>1.301029995663981</v>
      </c>
      <c r="F199" s="93" t="s">
        <v>1266</v>
      </c>
      <c r="G199" s="93" t="b">
        <v>0</v>
      </c>
      <c r="H199" s="93" t="b">
        <v>0</v>
      </c>
      <c r="I199" s="93" t="b">
        <v>0</v>
      </c>
      <c r="J199" s="93" t="b">
        <v>0</v>
      </c>
      <c r="K199" s="93" t="b">
        <v>0</v>
      </c>
      <c r="L199" s="93" t="b">
        <v>0</v>
      </c>
    </row>
    <row r="200" spans="1:12" ht="15">
      <c r="A200" s="93" t="s">
        <v>1686</v>
      </c>
      <c r="B200" s="93" t="s">
        <v>1687</v>
      </c>
      <c r="C200" s="93">
        <v>35</v>
      </c>
      <c r="D200" s="132">
        <v>0</v>
      </c>
      <c r="E200" s="132">
        <v>1.301029995663981</v>
      </c>
      <c r="F200" s="93" t="s">
        <v>1266</v>
      </c>
      <c r="G200" s="93" t="b">
        <v>0</v>
      </c>
      <c r="H200" s="93" t="b">
        <v>0</v>
      </c>
      <c r="I200" s="93" t="b">
        <v>0</v>
      </c>
      <c r="J200" s="93" t="b">
        <v>0</v>
      </c>
      <c r="K200" s="93" t="b">
        <v>0</v>
      </c>
      <c r="L200" s="93" t="b">
        <v>0</v>
      </c>
    </row>
    <row r="201" spans="1:12" ht="15">
      <c r="A201" s="93" t="s">
        <v>1687</v>
      </c>
      <c r="B201" s="93" t="s">
        <v>1688</v>
      </c>
      <c r="C201" s="93">
        <v>35</v>
      </c>
      <c r="D201" s="132">
        <v>0</v>
      </c>
      <c r="E201" s="132">
        <v>1.301029995663981</v>
      </c>
      <c r="F201" s="93" t="s">
        <v>1266</v>
      </c>
      <c r="G201" s="93" t="b">
        <v>0</v>
      </c>
      <c r="H201" s="93" t="b">
        <v>0</v>
      </c>
      <c r="I201" s="93" t="b">
        <v>0</v>
      </c>
      <c r="J201" s="93" t="b">
        <v>0</v>
      </c>
      <c r="K201" s="93" t="b">
        <v>0</v>
      </c>
      <c r="L201" s="93" t="b">
        <v>0</v>
      </c>
    </row>
    <row r="202" spans="1:12" ht="15">
      <c r="A202" s="93" t="s">
        <v>1688</v>
      </c>
      <c r="B202" s="93" t="s">
        <v>1689</v>
      </c>
      <c r="C202" s="93">
        <v>35</v>
      </c>
      <c r="D202" s="132">
        <v>0</v>
      </c>
      <c r="E202" s="132">
        <v>1.301029995663981</v>
      </c>
      <c r="F202" s="93" t="s">
        <v>1266</v>
      </c>
      <c r="G202" s="93" t="b">
        <v>0</v>
      </c>
      <c r="H202" s="93" t="b">
        <v>0</v>
      </c>
      <c r="I202" s="93" t="b">
        <v>0</v>
      </c>
      <c r="J202" s="93" t="b">
        <v>0</v>
      </c>
      <c r="K202" s="93" t="b">
        <v>0</v>
      </c>
      <c r="L202" s="93" t="b">
        <v>0</v>
      </c>
    </row>
    <row r="203" spans="1:12" ht="15">
      <c r="A203" s="93" t="s">
        <v>1689</v>
      </c>
      <c r="B203" s="93" t="s">
        <v>1690</v>
      </c>
      <c r="C203" s="93">
        <v>35</v>
      </c>
      <c r="D203" s="132">
        <v>0</v>
      </c>
      <c r="E203" s="132">
        <v>1.301029995663981</v>
      </c>
      <c r="F203" s="93" t="s">
        <v>1266</v>
      </c>
      <c r="G203" s="93" t="b">
        <v>0</v>
      </c>
      <c r="H203" s="93" t="b">
        <v>0</v>
      </c>
      <c r="I203" s="93" t="b">
        <v>0</v>
      </c>
      <c r="J203" s="93" t="b">
        <v>0</v>
      </c>
      <c r="K203" s="93" t="b">
        <v>0</v>
      </c>
      <c r="L203" s="93" t="b">
        <v>0</v>
      </c>
    </row>
    <row r="204" spans="1:12" ht="15">
      <c r="A204" s="93" t="s">
        <v>1392</v>
      </c>
      <c r="B204" s="93" t="s">
        <v>1338</v>
      </c>
      <c r="C204" s="93">
        <v>3</v>
      </c>
      <c r="D204" s="132">
        <v>0.010762133565105168</v>
      </c>
      <c r="E204" s="132">
        <v>1.0653929615619917</v>
      </c>
      <c r="F204" s="93" t="s">
        <v>1267</v>
      </c>
      <c r="G204" s="93" t="b">
        <v>0</v>
      </c>
      <c r="H204" s="93" t="b">
        <v>0</v>
      </c>
      <c r="I204" s="93" t="b">
        <v>0</v>
      </c>
      <c r="J204" s="93" t="b">
        <v>0</v>
      </c>
      <c r="K204" s="93" t="b">
        <v>0</v>
      </c>
      <c r="L204" s="93" t="b">
        <v>0</v>
      </c>
    </row>
    <row r="205" spans="1:12" ht="15">
      <c r="A205" s="93" t="s">
        <v>1743</v>
      </c>
      <c r="B205" s="93" t="s">
        <v>1744</v>
      </c>
      <c r="C205" s="93">
        <v>2</v>
      </c>
      <c r="D205" s="132">
        <v>0.009822744568050282</v>
      </c>
      <c r="E205" s="132">
        <v>1.792391689498254</v>
      </c>
      <c r="F205" s="93" t="s">
        <v>1267</v>
      </c>
      <c r="G205" s="93" t="b">
        <v>0</v>
      </c>
      <c r="H205" s="93" t="b">
        <v>0</v>
      </c>
      <c r="I205" s="93" t="b">
        <v>0</v>
      </c>
      <c r="J205" s="93" t="b">
        <v>0</v>
      </c>
      <c r="K205" s="93" t="b">
        <v>0</v>
      </c>
      <c r="L205" s="93" t="b">
        <v>0</v>
      </c>
    </row>
    <row r="206" spans="1:12" ht="15">
      <c r="A206" s="93" t="s">
        <v>1745</v>
      </c>
      <c r="B206" s="93" t="s">
        <v>1746</v>
      </c>
      <c r="C206" s="93">
        <v>2</v>
      </c>
      <c r="D206" s="132">
        <v>0.009822744568050282</v>
      </c>
      <c r="E206" s="132">
        <v>1.792391689498254</v>
      </c>
      <c r="F206" s="93" t="s">
        <v>1267</v>
      </c>
      <c r="G206" s="93" t="b">
        <v>0</v>
      </c>
      <c r="H206" s="93" t="b">
        <v>0</v>
      </c>
      <c r="I206" s="93" t="b">
        <v>0</v>
      </c>
      <c r="J206" s="93" t="b">
        <v>0</v>
      </c>
      <c r="K206" s="93" t="b">
        <v>0</v>
      </c>
      <c r="L206" s="93" t="b">
        <v>0</v>
      </c>
    </row>
    <row r="207" spans="1:12" ht="15">
      <c r="A207" s="93" t="s">
        <v>1746</v>
      </c>
      <c r="B207" s="93" t="s">
        <v>1747</v>
      </c>
      <c r="C207" s="93">
        <v>2</v>
      </c>
      <c r="D207" s="132">
        <v>0.009822744568050282</v>
      </c>
      <c r="E207" s="132">
        <v>1.792391689498254</v>
      </c>
      <c r="F207" s="93" t="s">
        <v>1267</v>
      </c>
      <c r="G207" s="93" t="b">
        <v>0</v>
      </c>
      <c r="H207" s="93" t="b">
        <v>0</v>
      </c>
      <c r="I207" s="93" t="b">
        <v>0</v>
      </c>
      <c r="J207" s="93" t="b">
        <v>0</v>
      </c>
      <c r="K207" s="93" t="b">
        <v>0</v>
      </c>
      <c r="L207" s="93" t="b">
        <v>0</v>
      </c>
    </row>
    <row r="208" spans="1:12" ht="15">
      <c r="A208" s="93" t="s">
        <v>1747</v>
      </c>
      <c r="B208" s="93" t="s">
        <v>1748</v>
      </c>
      <c r="C208" s="93">
        <v>2</v>
      </c>
      <c r="D208" s="132">
        <v>0.009822744568050282</v>
      </c>
      <c r="E208" s="132">
        <v>1.792391689498254</v>
      </c>
      <c r="F208" s="93" t="s">
        <v>1267</v>
      </c>
      <c r="G208" s="93" t="b">
        <v>0</v>
      </c>
      <c r="H208" s="93" t="b">
        <v>0</v>
      </c>
      <c r="I208" s="93" t="b">
        <v>0</v>
      </c>
      <c r="J208" s="93" t="b">
        <v>0</v>
      </c>
      <c r="K208" s="93" t="b">
        <v>0</v>
      </c>
      <c r="L208" s="93" t="b">
        <v>0</v>
      </c>
    </row>
    <row r="209" spans="1:12" ht="15">
      <c r="A209" s="93" t="s">
        <v>1748</v>
      </c>
      <c r="B209" s="93" t="s">
        <v>1749</v>
      </c>
      <c r="C209" s="93">
        <v>2</v>
      </c>
      <c r="D209" s="132">
        <v>0.009822744568050282</v>
      </c>
      <c r="E209" s="132">
        <v>1.792391689498254</v>
      </c>
      <c r="F209" s="93" t="s">
        <v>1267</v>
      </c>
      <c r="G209" s="93" t="b">
        <v>0</v>
      </c>
      <c r="H209" s="93" t="b">
        <v>0</v>
      </c>
      <c r="I209" s="93" t="b">
        <v>0</v>
      </c>
      <c r="J209" s="93" t="b">
        <v>0</v>
      </c>
      <c r="K209" s="93" t="b">
        <v>0</v>
      </c>
      <c r="L209" s="93" t="b">
        <v>0</v>
      </c>
    </row>
    <row r="210" spans="1:12" ht="15">
      <c r="A210" s="93" t="s">
        <v>1749</v>
      </c>
      <c r="B210" s="93" t="s">
        <v>1750</v>
      </c>
      <c r="C210" s="93">
        <v>2</v>
      </c>
      <c r="D210" s="132">
        <v>0.009822744568050282</v>
      </c>
      <c r="E210" s="132">
        <v>1.792391689498254</v>
      </c>
      <c r="F210" s="93" t="s">
        <v>1267</v>
      </c>
      <c r="G210" s="93" t="b">
        <v>0</v>
      </c>
      <c r="H210" s="93" t="b">
        <v>0</v>
      </c>
      <c r="I210" s="93" t="b">
        <v>0</v>
      </c>
      <c r="J210" s="93" t="b">
        <v>0</v>
      </c>
      <c r="K210" s="93" t="b">
        <v>0</v>
      </c>
      <c r="L210" s="93" t="b">
        <v>0</v>
      </c>
    </row>
    <row r="211" spans="1:12" ht="15">
      <c r="A211" s="93" t="s">
        <v>1750</v>
      </c>
      <c r="B211" s="93" t="s">
        <v>1392</v>
      </c>
      <c r="C211" s="93">
        <v>2</v>
      </c>
      <c r="D211" s="132">
        <v>0.009822744568050282</v>
      </c>
      <c r="E211" s="132">
        <v>1.1903316981702916</v>
      </c>
      <c r="F211" s="93" t="s">
        <v>1267</v>
      </c>
      <c r="G211" s="93" t="b">
        <v>0</v>
      </c>
      <c r="H211" s="93" t="b">
        <v>0</v>
      </c>
      <c r="I211" s="93" t="b">
        <v>0</v>
      </c>
      <c r="J211" s="93" t="b">
        <v>0</v>
      </c>
      <c r="K211" s="93" t="b">
        <v>0</v>
      </c>
      <c r="L211" s="93" t="b">
        <v>0</v>
      </c>
    </row>
    <row r="212" spans="1:12" ht="15">
      <c r="A212" s="93" t="s">
        <v>1392</v>
      </c>
      <c r="B212" s="93" t="s">
        <v>1394</v>
      </c>
      <c r="C212" s="93">
        <v>2</v>
      </c>
      <c r="D212" s="132">
        <v>0.009822744568050282</v>
      </c>
      <c r="E212" s="132">
        <v>1.0142404391146103</v>
      </c>
      <c r="F212" s="93" t="s">
        <v>1267</v>
      </c>
      <c r="G212" s="93" t="b">
        <v>0</v>
      </c>
      <c r="H212" s="93" t="b">
        <v>0</v>
      </c>
      <c r="I212" s="93" t="b">
        <v>0</v>
      </c>
      <c r="J212" s="93" t="b">
        <v>0</v>
      </c>
      <c r="K212" s="93" t="b">
        <v>0</v>
      </c>
      <c r="L212" s="93" t="b">
        <v>0</v>
      </c>
    </row>
    <row r="213" spans="1:12" ht="15">
      <c r="A213" s="93" t="s">
        <v>1394</v>
      </c>
      <c r="B213" s="93" t="s">
        <v>1393</v>
      </c>
      <c r="C213" s="93">
        <v>2</v>
      </c>
      <c r="D213" s="132">
        <v>0.009822744568050282</v>
      </c>
      <c r="E213" s="132">
        <v>1.6163004304425728</v>
      </c>
      <c r="F213" s="93" t="s">
        <v>1267</v>
      </c>
      <c r="G213" s="93" t="b">
        <v>0</v>
      </c>
      <c r="H213" s="93" t="b">
        <v>0</v>
      </c>
      <c r="I213" s="93" t="b">
        <v>0</v>
      </c>
      <c r="J213" s="93" t="b">
        <v>0</v>
      </c>
      <c r="K213" s="93" t="b">
        <v>1</v>
      </c>
      <c r="L213" s="93" t="b">
        <v>0</v>
      </c>
    </row>
    <row r="214" spans="1:12" ht="15">
      <c r="A214" s="93" t="s">
        <v>1393</v>
      </c>
      <c r="B214" s="93" t="s">
        <v>1751</v>
      </c>
      <c r="C214" s="93">
        <v>2</v>
      </c>
      <c r="D214" s="132">
        <v>0.009822744568050282</v>
      </c>
      <c r="E214" s="132">
        <v>1.792391689498254</v>
      </c>
      <c r="F214" s="93" t="s">
        <v>1267</v>
      </c>
      <c r="G214" s="93" t="b">
        <v>0</v>
      </c>
      <c r="H214" s="93" t="b">
        <v>1</v>
      </c>
      <c r="I214" s="93" t="b">
        <v>0</v>
      </c>
      <c r="J214" s="93" t="b">
        <v>0</v>
      </c>
      <c r="K214" s="93" t="b">
        <v>0</v>
      </c>
      <c r="L214" s="93" t="b">
        <v>0</v>
      </c>
    </row>
    <row r="215" spans="1:12" ht="15">
      <c r="A215" s="93" t="s">
        <v>1751</v>
      </c>
      <c r="B215" s="93" t="s">
        <v>1752</v>
      </c>
      <c r="C215" s="93">
        <v>2</v>
      </c>
      <c r="D215" s="132">
        <v>0.009822744568050282</v>
      </c>
      <c r="E215" s="132">
        <v>1.792391689498254</v>
      </c>
      <c r="F215" s="93" t="s">
        <v>1267</v>
      </c>
      <c r="G215" s="93" t="b">
        <v>0</v>
      </c>
      <c r="H215" s="93" t="b">
        <v>0</v>
      </c>
      <c r="I215" s="93" t="b">
        <v>0</v>
      </c>
      <c r="J215" s="93" t="b">
        <v>1</v>
      </c>
      <c r="K215" s="93" t="b">
        <v>0</v>
      </c>
      <c r="L215" s="93" t="b">
        <v>0</v>
      </c>
    </row>
    <row r="216" spans="1:12" ht="15">
      <c r="A216" s="93" t="s">
        <v>1752</v>
      </c>
      <c r="B216" s="93" t="s">
        <v>1753</v>
      </c>
      <c r="C216" s="93">
        <v>2</v>
      </c>
      <c r="D216" s="132">
        <v>0.009822744568050282</v>
      </c>
      <c r="E216" s="132">
        <v>1.792391689498254</v>
      </c>
      <c r="F216" s="93" t="s">
        <v>1267</v>
      </c>
      <c r="G216" s="93" t="b">
        <v>1</v>
      </c>
      <c r="H216" s="93" t="b">
        <v>0</v>
      </c>
      <c r="I216" s="93" t="b">
        <v>0</v>
      </c>
      <c r="J216" s="93" t="b">
        <v>0</v>
      </c>
      <c r="K216" s="93" t="b">
        <v>0</v>
      </c>
      <c r="L216" s="93" t="b">
        <v>0</v>
      </c>
    </row>
    <row r="217" spans="1:12" ht="15">
      <c r="A217" s="93" t="s">
        <v>1753</v>
      </c>
      <c r="B217" s="93" t="s">
        <v>1754</v>
      </c>
      <c r="C217" s="93">
        <v>2</v>
      </c>
      <c r="D217" s="132">
        <v>0.009822744568050282</v>
      </c>
      <c r="E217" s="132">
        <v>1.792391689498254</v>
      </c>
      <c r="F217" s="93" t="s">
        <v>1267</v>
      </c>
      <c r="G217" s="93" t="b">
        <v>0</v>
      </c>
      <c r="H217" s="93" t="b">
        <v>0</v>
      </c>
      <c r="I217" s="93" t="b">
        <v>0</v>
      </c>
      <c r="J217" s="93" t="b">
        <v>0</v>
      </c>
      <c r="K217" s="93" t="b">
        <v>0</v>
      </c>
      <c r="L217" s="93" t="b">
        <v>0</v>
      </c>
    </row>
    <row r="218" spans="1:12" ht="15">
      <c r="A218" s="93" t="s">
        <v>1754</v>
      </c>
      <c r="B218" s="93" t="s">
        <v>1755</v>
      </c>
      <c r="C218" s="93">
        <v>2</v>
      </c>
      <c r="D218" s="132">
        <v>0.009822744568050282</v>
      </c>
      <c r="E218" s="132">
        <v>1.792391689498254</v>
      </c>
      <c r="F218" s="93" t="s">
        <v>1267</v>
      </c>
      <c r="G218" s="93" t="b">
        <v>0</v>
      </c>
      <c r="H218" s="93" t="b">
        <v>0</v>
      </c>
      <c r="I218" s="93" t="b">
        <v>0</v>
      </c>
      <c r="J218" s="93" t="b">
        <v>0</v>
      </c>
      <c r="K218" s="93" t="b">
        <v>0</v>
      </c>
      <c r="L218" s="93" t="b">
        <v>0</v>
      </c>
    </row>
    <row r="219" spans="1:12" ht="15">
      <c r="A219" s="93" t="s">
        <v>1755</v>
      </c>
      <c r="B219" s="93" t="s">
        <v>1391</v>
      </c>
      <c r="C219" s="93">
        <v>2</v>
      </c>
      <c r="D219" s="132">
        <v>0.009822744568050282</v>
      </c>
      <c r="E219" s="132">
        <v>1.1391791757229102</v>
      </c>
      <c r="F219" s="93" t="s">
        <v>1267</v>
      </c>
      <c r="G219" s="93" t="b">
        <v>0</v>
      </c>
      <c r="H219" s="93" t="b">
        <v>0</v>
      </c>
      <c r="I219" s="93" t="b">
        <v>0</v>
      </c>
      <c r="J219" s="93" t="b">
        <v>0</v>
      </c>
      <c r="K219" s="93" t="b">
        <v>0</v>
      </c>
      <c r="L219" s="93" t="b">
        <v>0</v>
      </c>
    </row>
    <row r="220" spans="1:12" ht="15">
      <c r="A220" s="93" t="s">
        <v>1391</v>
      </c>
      <c r="B220" s="93" t="s">
        <v>1756</v>
      </c>
      <c r="C220" s="93">
        <v>2</v>
      </c>
      <c r="D220" s="132">
        <v>0.009822744568050282</v>
      </c>
      <c r="E220" s="132">
        <v>1.1903316981702916</v>
      </c>
      <c r="F220" s="93" t="s">
        <v>1267</v>
      </c>
      <c r="G220" s="93" t="b">
        <v>0</v>
      </c>
      <c r="H220" s="93" t="b">
        <v>0</v>
      </c>
      <c r="I220" s="93" t="b">
        <v>0</v>
      </c>
      <c r="J220" s="93" t="b">
        <v>0</v>
      </c>
      <c r="K220" s="93" t="b">
        <v>0</v>
      </c>
      <c r="L220" s="93" t="b">
        <v>0</v>
      </c>
    </row>
    <row r="221" spans="1:12" ht="15">
      <c r="A221" s="93" t="s">
        <v>1729</v>
      </c>
      <c r="B221" s="93" t="s">
        <v>1730</v>
      </c>
      <c r="C221" s="93">
        <v>2</v>
      </c>
      <c r="D221" s="132">
        <v>0.009822744568050282</v>
      </c>
      <c r="E221" s="132">
        <v>1.792391689498254</v>
      </c>
      <c r="F221" s="93" t="s">
        <v>1267</v>
      </c>
      <c r="G221" s="93" t="b">
        <v>0</v>
      </c>
      <c r="H221" s="93" t="b">
        <v>0</v>
      </c>
      <c r="I221" s="93" t="b">
        <v>0</v>
      </c>
      <c r="J221" s="93" t="b">
        <v>1</v>
      </c>
      <c r="K221" s="93" t="b">
        <v>0</v>
      </c>
      <c r="L221" s="93" t="b">
        <v>0</v>
      </c>
    </row>
    <row r="222" spans="1:12" ht="15">
      <c r="A222" s="93" t="s">
        <v>303</v>
      </c>
      <c r="B222" s="93" t="s">
        <v>1410</v>
      </c>
      <c r="C222" s="93">
        <v>21</v>
      </c>
      <c r="D222" s="132">
        <v>0</v>
      </c>
      <c r="E222" s="132">
        <v>1.3424226808222062</v>
      </c>
      <c r="F222" s="93" t="s">
        <v>1268</v>
      </c>
      <c r="G222" s="93" t="b">
        <v>0</v>
      </c>
      <c r="H222" s="93" t="b">
        <v>0</v>
      </c>
      <c r="I222" s="93" t="b">
        <v>0</v>
      </c>
      <c r="J222" s="93" t="b">
        <v>0</v>
      </c>
      <c r="K222" s="93" t="b">
        <v>0</v>
      </c>
      <c r="L222" s="93" t="b">
        <v>0</v>
      </c>
    </row>
    <row r="223" spans="1:12" ht="15">
      <c r="A223" s="93" t="s">
        <v>1410</v>
      </c>
      <c r="B223" s="93" t="s">
        <v>1392</v>
      </c>
      <c r="C223" s="93">
        <v>21</v>
      </c>
      <c r="D223" s="132">
        <v>0</v>
      </c>
      <c r="E223" s="132">
        <v>1.3424226808222062</v>
      </c>
      <c r="F223" s="93" t="s">
        <v>1268</v>
      </c>
      <c r="G223" s="93" t="b">
        <v>0</v>
      </c>
      <c r="H223" s="93" t="b">
        <v>0</v>
      </c>
      <c r="I223" s="93" t="b">
        <v>0</v>
      </c>
      <c r="J223" s="93" t="b">
        <v>0</v>
      </c>
      <c r="K223" s="93" t="b">
        <v>0</v>
      </c>
      <c r="L223" s="93" t="b">
        <v>0</v>
      </c>
    </row>
    <row r="224" spans="1:12" ht="15">
      <c r="A224" s="93" t="s">
        <v>1392</v>
      </c>
      <c r="B224" s="93" t="s">
        <v>1411</v>
      </c>
      <c r="C224" s="93">
        <v>21</v>
      </c>
      <c r="D224" s="132">
        <v>0</v>
      </c>
      <c r="E224" s="132">
        <v>1.3424226808222062</v>
      </c>
      <c r="F224" s="93" t="s">
        <v>1268</v>
      </c>
      <c r="G224" s="93" t="b">
        <v>0</v>
      </c>
      <c r="H224" s="93" t="b">
        <v>0</v>
      </c>
      <c r="I224" s="93" t="b">
        <v>0</v>
      </c>
      <c r="J224" s="93" t="b">
        <v>0</v>
      </c>
      <c r="K224" s="93" t="b">
        <v>0</v>
      </c>
      <c r="L224" s="93" t="b">
        <v>0</v>
      </c>
    </row>
    <row r="225" spans="1:12" ht="15">
      <c r="A225" s="93" t="s">
        <v>1411</v>
      </c>
      <c r="B225" s="93" t="s">
        <v>1412</v>
      </c>
      <c r="C225" s="93">
        <v>21</v>
      </c>
      <c r="D225" s="132">
        <v>0</v>
      </c>
      <c r="E225" s="132">
        <v>1.3424226808222062</v>
      </c>
      <c r="F225" s="93" t="s">
        <v>1268</v>
      </c>
      <c r="G225" s="93" t="b">
        <v>0</v>
      </c>
      <c r="H225" s="93" t="b">
        <v>0</v>
      </c>
      <c r="I225" s="93" t="b">
        <v>0</v>
      </c>
      <c r="J225" s="93" t="b">
        <v>0</v>
      </c>
      <c r="K225" s="93" t="b">
        <v>0</v>
      </c>
      <c r="L225" s="93" t="b">
        <v>0</v>
      </c>
    </row>
    <row r="226" spans="1:12" ht="15">
      <c r="A226" s="93" t="s">
        <v>1412</v>
      </c>
      <c r="B226" s="93" t="s">
        <v>1413</v>
      </c>
      <c r="C226" s="93">
        <v>21</v>
      </c>
      <c r="D226" s="132">
        <v>0</v>
      </c>
      <c r="E226" s="132">
        <v>1.3424226808222062</v>
      </c>
      <c r="F226" s="93" t="s">
        <v>1268</v>
      </c>
      <c r="G226" s="93" t="b">
        <v>0</v>
      </c>
      <c r="H226" s="93" t="b">
        <v>0</v>
      </c>
      <c r="I226" s="93" t="b">
        <v>0</v>
      </c>
      <c r="J226" s="93" t="b">
        <v>0</v>
      </c>
      <c r="K226" s="93" t="b">
        <v>0</v>
      </c>
      <c r="L226" s="93" t="b">
        <v>0</v>
      </c>
    </row>
    <row r="227" spans="1:12" ht="15">
      <c r="A227" s="93" t="s">
        <v>1413</v>
      </c>
      <c r="B227" s="93" t="s">
        <v>1414</v>
      </c>
      <c r="C227" s="93">
        <v>21</v>
      </c>
      <c r="D227" s="132">
        <v>0</v>
      </c>
      <c r="E227" s="132">
        <v>1.3424226808222062</v>
      </c>
      <c r="F227" s="93" t="s">
        <v>1268</v>
      </c>
      <c r="G227" s="93" t="b">
        <v>0</v>
      </c>
      <c r="H227" s="93" t="b">
        <v>0</v>
      </c>
      <c r="I227" s="93" t="b">
        <v>0</v>
      </c>
      <c r="J227" s="93" t="b">
        <v>0</v>
      </c>
      <c r="K227" s="93" t="b">
        <v>0</v>
      </c>
      <c r="L227" s="93" t="b">
        <v>0</v>
      </c>
    </row>
    <row r="228" spans="1:12" ht="15">
      <c r="A228" s="93" t="s">
        <v>1414</v>
      </c>
      <c r="B228" s="93" t="s">
        <v>1415</v>
      </c>
      <c r="C228" s="93">
        <v>21</v>
      </c>
      <c r="D228" s="132">
        <v>0</v>
      </c>
      <c r="E228" s="132">
        <v>1.3424226808222062</v>
      </c>
      <c r="F228" s="93" t="s">
        <v>1268</v>
      </c>
      <c r="G228" s="93" t="b">
        <v>0</v>
      </c>
      <c r="H228" s="93" t="b">
        <v>0</v>
      </c>
      <c r="I228" s="93" t="b">
        <v>0</v>
      </c>
      <c r="J228" s="93" t="b">
        <v>0</v>
      </c>
      <c r="K228" s="93" t="b">
        <v>0</v>
      </c>
      <c r="L228" s="93" t="b">
        <v>0</v>
      </c>
    </row>
    <row r="229" spans="1:12" ht="15">
      <c r="A229" s="93" t="s">
        <v>1415</v>
      </c>
      <c r="B229" s="93" t="s">
        <v>1416</v>
      </c>
      <c r="C229" s="93">
        <v>21</v>
      </c>
      <c r="D229" s="132">
        <v>0</v>
      </c>
      <c r="E229" s="132">
        <v>1.3424226808222062</v>
      </c>
      <c r="F229" s="93" t="s">
        <v>1268</v>
      </c>
      <c r="G229" s="93" t="b">
        <v>0</v>
      </c>
      <c r="H229" s="93" t="b">
        <v>0</v>
      </c>
      <c r="I229" s="93" t="b">
        <v>0</v>
      </c>
      <c r="J229" s="93" t="b">
        <v>0</v>
      </c>
      <c r="K229" s="93" t="b">
        <v>0</v>
      </c>
      <c r="L229" s="93" t="b">
        <v>0</v>
      </c>
    </row>
    <row r="230" spans="1:12" ht="15">
      <c r="A230" s="93" t="s">
        <v>1416</v>
      </c>
      <c r="B230" s="93" t="s">
        <v>1417</v>
      </c>
      <c r="C230" s="93">
        <v>21</v>
      </c>
      <c r="D230" s="132">
        <v>0</v>
      </c>
      <c r="E230" s="132">
        <v>1.3424226808222062</v>
      </c>
      <c r="F230" s="93" t="s">
        <v>1268</v>
      </c>
      <c r="G230" s="93" t="b">
        <v>0</v>
      </c>
      <c r="H230" s="93" t="b">
        <v>0</v>
      </c>
      <c r="I230" s="93" t="b">
        <v>0</v>
      </c>
      <c r="J230" s="93" t="b">
        <v>0</v>
      </c>
      <c r="K230" s="93" t="b">
        <v>0</v>
      </c>
      <c r="L230" s="93" t="b">
        <v>0</v>
      </c>
    </row>
    <row r="231" spans="1:12" ht="15">
      <c r="A231" s="93" t="s">
        <v>1417</v>
      </c>
      <c r="B231" s="93" t="s">
        <v>1391</v>
      </c>
      <c r="C231" s="93">
        <v>21</v>
      </c>
      <c r="D231" s="132">
        <v>0</v>
      </c>
      <c r="E231" s="132">
        <v>1.3424226808222062</v>
      </c>
      <c r="F231" s="93" t="s">
        <v>1268</v>
      </c>
      <c r="G231" s="93" t="b">
        <v>0</v>
      </c>
      <c r="H231" s="93" t="b">
        <v>0</v>
      </c>
      <c r="I231" s="93" t="b">
        <v>0</v>
      </c>
      <c r="J231" s="93" t="b">
        <v>0</v>
      </c>
      <c r="K231" s="93" t="b">
        <v>0</v>
      </c>
      <c r="L231" s="93" t="b">
        <v>0</v>
      </c>
    </row>
    <row r="232" spans="1:12" ht="15">
      <c r="A232" s="93" t="s">
        <v>1391</v>
      </c>
      <c r="B232" s="93" t="s">
        <v>1691</v>
      </c>
      <c r="C232" s="93">
        <v>21</v>
      </c>
      <c r="D232" s="132">
        <v>0</v>
      </c>
      <c r="E232" s="132">
        <v>1.3424226808222062</v>
      </c>
      <c r="F232" s="93" t="s">
        <v>1268</v>
      </c>
      <c r="G232" s="93" t="b">
        <v>0</v>
      </c>
      <c r="H232" s="93" t="b">
        <v>0</v>
      </c>
      <c r="I232" s="93" t="b">
        <v>0</v>
      </c>
      <c r="J232" s="93" t="b">
        <v>0</v>
      </c>
      <c r="K232" s="93" t="b">
        <v>0</v>
      </c>
      <c r="L232" s="93" t="b">
        <v>0</v>
      </c>
    </row>
    <row r="233" spans="1:12" ht="15">
      <c r="A233" s="93" t="s">
        <v>1691</v>
      </c>
      <c r="B233" s="93" t="s">
        <v>1692</v>
      </c>
      <c r="C233" s="93">
        <v>21</v>
      </c>
      <c r="D233" s="132">
        <v>0</v>
      </c>
      <c r="E233" s="132">
        <v>1.3424226808222062</v>
      </c>
      <c r="F233" s="93" t="s">
        <v>1268</v>
      </c>
      <c r="G233" s="93" t="b">
        <v>0</v>
      </c>
      <c r="H233" s="93" t="b">
        <v>0</v>
      </c>
      <c r="I233" s="93" t="b">
        <v>0</v>
      </c>
      <c r="J233" s="93" t="b">
        <v>0</v>
      </c>
      <c r="K233" s="93" t="b">
        <v>0</v>
      </c>
      <c r="L233" s="93" t="b">
        <v>0</v>
      </c>
    </row>
    <row r="234" spans="1:12" ht="15">
      <c r="A234" s="93" t="s">
        <v>1692</v>
      </c>
      <c r="B234" s="93" t="s">
        <v>1693</v>
      </c>
      <c r="C234" s="93">
        <v>21</v>
      </c>
      <c r="D234" s="132">
        <v>0</v>
      </c>
      <c r="E234" s="132">
        <v>1.3424226808222062</v>
      </c>
      <c r="F234" s="93" t="s">
        <v>1268</v>
      </c>
      <c r="G234" s="93" t="b">
        <v>0</v>
      </c>
      <c r="H234" s="93" t="b">
        <v>0</v>
      </c>
      <c r="I234" s="93" t="b">
        <v>0</v>
      </c>
      <c r="J234" s="93" t="b">
        <v>0</v>
      </c>
      <c r="K234" s="93" t="b">
        <v>0</v>
      </c>
      <c r="L234" s="93" t="b">
        <v>0</v>
      </c>
    </row>
    <row r="235" spans="1:12" ht="15">
      <c r="A235" s="93" t="s">
        <v>1693</v>
      </c>
      <c r="B235" s="93" t="s">
        <v>1694</v>
      </c>
      <c r="C235" s="93">
        <v>21</v>
      </c>
      <c r="D235" s="132">
        <v>0</v>
      </c>
      <c r="E235" s="132">
        <v>1.3424226808222062</v>
      </c>
      <c r="F235" s="93" t="s">
        <v>1268</v>
      </c>
      <c r="G235" s="93" t="b">
        <v>0</v>
      </c>
      <c r="H235" s="93" t="b">
        <v>0</v>
      </c>
      <c r="I235" s="93" t="b">
        <v>0</v>
      </c>
      <c r="J235" s="93" t="b">
        <v>0</v>
      </c>
      <c r="K235" s="93" t="b">
        <v>0</v>
      </c>
      <c r="L235" s="93" t="b">
        <v>0</v>
      </c>
    </row>
    <row r="236" spans="1:12" ht="15">
      <c r="A236" s="93" t="s">
        <v>1694</v>
      </c>
      <c r="B236" s="93" t="s">
        <v>1695</v>
      </c>
      <c r="C236" s="93">
        <v>21</v>
      </c>
      <c r="D236" s="132">
        <v>0</v>
      </c>
      <c r="E236" s="132">
        <v>1.3424226808222062</v>
      </c>
      <c r="F236" s="93" t="s">
        <v>1268</v>
      </c>
      <c r="G236" s="93" t="b">
        <v>0</v>
      </c>
      <c r="H236" s="93" t="b">
        <v>0</v>
      </c>
      <c r="I236" s="93" t="b">
        <v>0</v>
      </c>
      <c r="J236" s="93" t="b">
        <v>0</v>
      </c>
      <c r="K236" s="93" t="b">
        <v>0</v>
      </c>
      <c r="L236" s="93" t="b">
        <v>0</v>
      </c>
    </row>
    <row r="237" spans="1:12" ht="15">
      <c r="A237" s="93" t="s">
        <v>1695</v>
      </c>
      <c r="B237" s="93" t="s">
        <v>1440</v>
      </c>
      <c r="C237" s="93">
        <v>21</v>
      </c>
      <c r="D237" s="132">
        <v>0</v>
      </c>
      <c r="E237" s="132">
        <v>1.3424226808222062</v>
      </c>
      <c r="F237" s="93" t="s">
        <v>1268</v>
      </c>
      <c r="G237" s="93" t="b">
        <v>0</v>
      </c>
      <c r="H237" s="93" t="b">
        <v>0</v>
      </c>
      <c r="I237" s="93" t="b">
        <v>0</v>
      </c>
      <c r="J237" s="93" t="b">
        <v>0</v>
      </c>
      <c r="K237" s="93" t="b">
        <v>0</v>
      </c>
      <c r="L237" s="93" t="b">
        <v>0</v>
      </c>
    </row>
    <row r="238" spans="1:12" ht="15">
      <c r="A238" s="93" t="s">
        <v>1440</v>
      </c>
      <c r="B238" s="93" t="s">
        <v>1339</v>
      </c>
      <c r="C238" s="93">
        <v>21</v>
      </c>
      <c r="D238" s="132">
        <v>0</v>
      </c>
      <c r="E238" s="132">
        <v>1.3424226808222062</v>
      </c>
      <c r="F238" s="93" t="s">
        <v>1268</v>
      </c>
      <c r="G238" s="93" t="b">
        <v>0</v>
      </c>
      <c r="H238" s="93" t="b">
        <v>0</v>
      </c>
      <c r="I238" s="93" t="b">
        <v>0</v>
      </c>
      <c r="J238" s="93" t="b">
        <v>0</v>
      </c>
      <c r="K238" s="93" t="b">
        <v>0</v>
      </c>
      <c r="L238" s="93" t="b">
        <v>0</v>
      </c>
    </row>
    <row r="239" spans="1:12" ht="15">
      <c r="A239" s="93" t="s">
        <v>1339</v>
      </c>
      <c r="B239" s="93" t="s">
        <v>1696</v>
      </c>
      <c r="C239" s="93">
        <v>21</v>
      </c>
      <c r="D239" s="132">
        <v>0</v>
      </c>
      <c r="E239" s="132">
        <v>1.3424226808222062</v>
      </c>
      <c r="F239" s="93" t="s">
        <v>1268</v>
      </c>
      <c r="G239" s="93" t="b">
        <v>0</v>
      </c>
      <c r="H239" s="93" t="b">
        <v>0</v>
      </c>
      <c r="I239" s="93" t="b">
        <v>0</v>
      </c>
      <c r="J239" s="93" t="b">
        <v>0</v>
      </c>
      <c r="K239" s="93" t="b">
        <v>0</v>
      </c>
      <c r="L239" s="93" t="b">
        <v>0</v>
      </c>
    </row>
    <row r="240" spans="1:12" ht="15">
      <c r="A240" s="93" t="s">
        <v>1696</v>
      </c>
      <c r="B240" s="93" t="s">
        <v>1697</v>
      </c>
      <c r="C240" s="93">
        <v>21</v>
      </c>
      <c r="D240" s="132">
        <v>0</v>
      </c>
      <c r="E240" s="132">
        <v>1.3424226808222062</v>
      </c>
      <c r="F240" s="93" t="s">
        <v>1268</v>
      </c>
      <c r="G240" s="93" t="b">
        <v>0</v>
      </c>
      <c r="H240" s="93" t="b">
        <v>0</v>
      </c>
      <c r="I240" s="93" t="b">
        <v>0</v>
      </c>
      <c r="J240" s="93" t="b">
        <v>0</v>
      </c>
      <c r="K240" s="93" t="b">
        <v>0</v>
      </c>
      <c r="L240" s="93" t="b">
        <v>0</v>
      </c>
    </row>
    <row r="241" spans="1:12" ht="15">
      <c r="A241" s="93" t="s">
        <v>1697</v>
      </c>
      <c r="B241" s="93" t="s">
        <v>1698</v>
      </c>
      <c r="C241" s="93">
        <v>21</v>
      </c>
      <c r="D241" s="132">
        <v>0</v>
      </c>
      <c r="E241" s="132">
        <v>1.3424226808222062</v>
      </c>
      <c r="F241" s="93" t="s">
        <v>1268</v>
      </c>
      <c r="G241" s="93" t="b">
        <v>0</v>
      </c>
      <c r="H241" s="93" t="b">
        <v>0</v>
      </c>
      <c r="I241" s="93" t="b">
        <v>0</v>
      </c>
      <c r="J241" s="93" t="b">
        <v>0</v>
      </c>
      <c r="K241" s="93" t="b">
        <v>0</v>
      </c>
      <c r="L241" s="93" t="b">
        <v>0</v>
      </c>
    </row>
    <row r="242" spans="1:12" ht="15">
      <c r="A242" s="93" t="s">
        <v>1698</v>
      </c>
      <c r="B242" s="93" t="s">
        <v>1699</v>
      </c>
      <c r="C242" s="93">
        <v>21</v>
      </c>
      <c r="D242" s="132">
        <v>0</v>
      </c>
      <c r="E242" s="132">
        <v>1.3424226808222062</v>
      </c>
      <c r="F242" s="93" t="s">
        <v>1268</v>
      </c>
      <c r="G242" s="93" t="b">
        <v>0</v>
      </c>
      <c r="H242" s="93" t="b">
        <v>0</v>
      </c>
      <c r="I242" s="93" t="b">
        <v>0</v>
      </c>
      <c r="J242" s="93" t="b">
        <v>0</v>
      </c>
      <c r="K242" s="93" t="b">
        <v>0</v>
      </c>
      <c r="L242" s="93" t="b">
        <v>0</v>
      </c>
    </row>
    <row r="243" spans="1:12" ht="15">
      <c r="A243" s="93" t="s">
        <v>1699</v>
      </c>
      <c r="B243" s="93" t="s">
        <v>1700</v>
      </c>
      <c r="C243" s="93">
        <v>21</v>
      </c>
      <c r="D243" s="132">
        <v>0</v>
      </c>
      <c r="E243" s="132">
        <v>1.3424226808222062</v>
      </c>
      <c r="F243" s="93" t="s">
        <v>1268</v>
      </c>
      <c r="G243" s="93" t="b">
        <v>0</v>
      </c>
      <c r="H243" s="93" t="b">
        <v>0</v>
      </c>
      <c r="I243" s="93" t="b">
        <v>0</v>
      </c>
      <c r="J243" s="93" t="b">
        <v>0</v>
      </c>
      <c r="K243" s="93" t="b">
        <v>0</v>
      </c>
      <c r="L243" s="93" t="b">
        <v>0</v>
      </c>
    </row>
    <row r="244" spans="1:12" ht="15">
      <c r="A244" s="93" t="s">
        <v>1419</v>
      </c>
      <c r="B244" s="93" t="s">
        <v>1420</v>
      </c>
      <c r="C244" s="93">
        <v>7</v>
      </c>
      <c r="D244" s="132">
        <v>0</v>
      </c>
      <c r="E244" s="132">
        <v>1.4313637641589874</v>
      </c>
      <c r="F244" s="93" t="s">
        <v>1269</v>
      </c>
      <c r="G244" s="93" t="b">
        <v>0</v>
      </c>
      <c r="H244" s="93" t="b">
        <v>0</v>
      </c>
      <c r="I244" s="93" t="b">
        <v>0</v>
      </c>
      <c r="J244" s="93" t="b">
        <v>0</v>
      </c>
      <c r="K244" s="93" t="b">
        <v>0</v>
      </c>
      <c r="L244" s="93" t="b">
        <v>0</v>
      </c>
    </row>
    <row r="245" spans="1:12" ht="15">
      <c r="A245" s="93" t="s">
        <v>1420</v>
      </c>
      <c r="B245" s="93" t="s">
        <v>1370</v>
      </c>
      <c r="C245" s="93">
        <v>7</v>
      </c>
      <c r="D245" s="132">
        <v>0</v>
      </c>
      <c r="E245" s="132">
        <v>1.130333768495006</v>
      </c>
      <c r="F245" s="93" t="s">
        <v>1269</v>
      </c>
      <c r="G245" s="93" t="b">
        <v>0</v>
      </c>
      <c r="H245" s="93" t="b">
        <v>0</v>
      </c>
      <c r="I245" s="93" t="b">
        <v>0</v>
      </c>
      <c r="J245" s="93" t="b">
        <v>0</v>
      </c>
      <c r="K245" s="93" t="b">
        <v>0</v>
      </c>
      <c r="L245" s="93" t="b">
        <v>0</v>
      </c>
    </row>
    <row r="246" spans="1:12" ht="15">
      <c r="A246" s="93" t="s">
        <v>1370</v>
      </c>
      <c r="B246" s="93" t="s">
        <v>1421</v>
      </c>
      <c r="C246" s="93">
        <v>7</v>
      </c>
      <c r="D246" s="132">
        <v>0</v>
      </c>
      <c r="E246" s="132">
        <v>1.130333768495006</v>
      </c>
      <c r="F246" s="93" t="s">
        <v>1269</v>
      </c>
      <c r="G246" s="93" t="b">
        <v>0</v>
      </c>
      <c r="H246" s="93" t="b">
        <v>0</v>
      </c>
      <c r="I246" s="93" t="b">
        <v>0</v>
      </c>
      <c r="J246" s="93" t="b">
        <v>1</v>
      </c>
      <c r="K246" s="93" t="b">
        <v>0</v>
      </c>
      <c r="L246" s="93" t="b">
        <v>0</v>
      </c>
    </row>
    <row r="247" spans="1:12" ht="15">
      <c r="A247" s="93" t="s">
        <v>1421</v>
      </c>
      <c r="B247" s="93" t="s">
        <v>1392</v>
      </c>
      <c r="C247" s="93">
        <v>7</v>
      </c>
      <c r="D247" s="132">
        <v>0</v>
      </c>
      <c r="E247" s="132">
        <v>1.4313637641589874</v>
      </c>
      <c r="F247" s="93" t="s">
        <v>1269</v>
      </c>
      <c r="G247" s="93" t="b">
        <v>1</v>
      </c>
      <c r="H247" s="93" t="b">
        <v>0</v>
      </c>
      <c r="I247" s="93" t="b">
        <v>0</v>
      </c>
      <c r="J247" s="93" t="b">
        <v>0</v>
      </c>
      <c r="K247" s="93" t="b">
        <v>0</v>
      </c>
      <c r="L247" s="93" t="b">
        <v>0</v>
      </c>
    </row>
    <row r="248" spans="1:12" ht="15">
      <c r="A248" s="93" t="s">
        <v>1392</v>
      </c>
      <c r="B248" s="93" t="s">
        <v>1338</v>
      </c>
      <c r="C248" s="93">
        <v>7</v>
      </c>
      <c r="D248" s="132">
        <v>0</v>
      </c>
      <c r="E248" s="132">
        <v>1.4313637641589874</v>
      </c>
      <c r="F248" s="93" t="s">
        <v>1269</v>
      </c>
      <c r="G248" s="93" t="b">
        <v>0</v>
      </c>
      <c r="H248" s="93" t="b">
        <v>0</v>
      </c>
      <c r="I248" s="93" t="b">
        <v>0</v>
      </c>
      <c r="J248" s="93" t="b">
        <v>0</v>
      </c>
      <c r="K248" s="93" t="b">
        <v>0</v>
      </c>
      <c r="L248" s="93" t="b">
        <v>0</v>
      </c>
    </row>
    <row r="249" spans="1:12" ht="15">
      <c r="A249" s="93" t="s">
        <v>1338</v>
      </c>
      <c r="B249" s="93" t="s">
        <v>1422</v>
      </c>
      <c r="C249" s="93">
        <v>7</v>
      </c>
      <c r="D249" s="132">
        <v>0</v>
      </c>
      <c r="E249" s="132">
        <v>1.4313637641589874</v>
      </c>
      <c r="F249" s="93" t="s">
        <v>1269</v>
      </c>
      <c r="G249" s="93" t="b">
        <v>0</v>
      </c>
      <c r="H249" s="93" t="b">
        <v>0</v>
      </c>
      <c r="I249" s="93" t="b">
        <v>0</v>
      </c>
      <c r="J249" s="93" t="b">
        <v>0</v>
      </c>
      <c r="K249" s="93" t="b">
        <v>0</v>
      </c>
      <c r="L249" s="93" t="b">
        <v>0</v>
      </c>
    </row>
    <row r="250" spans="1:12" ht="15">
      <c r="A250" s="93" t="s">
        <v>1422</v>
      </c>
      <c r="B250" s="93" t="s">
        <v>1423</v>
      </c>
      <c r="C250" s="93">
        <v>7</v>
      </c>
      <c r="D250" s="132">
        <v>0</v>
      </c>
      <c r="E250" s="132">
        <v>1.4313637641589874</v>
      </c>
      <c r="F250" s="93" t="s">
        <v>1269</v>
      </c>
      <c r="G250" s="93" t="b">
        <v>0</v>
      </c>
      <c r="H250" s="93" t="b">
        <v>0</v>
      </c>
      <c r="I250" s="93" t="b">
        <v>0</v>
      </c>
      <c r="J250" s="93" t="b">
        <v>0</v>
      </c>
      <c r="K250" s="93" t="b">
        <v>0</v>
      </c>
      <c r="L250" s="93" t="b">
        <v>0</v>
      </c>
    </row>
    <row r="251" spans="1:12" ht="15">
      <c r="A251" s="93" t="s">
        <v>1423</v>
      </c>
      <c r="B251" s="93" t="s">
        <v>1424</v>
      </c>
      <c r="C251" s="93">
        <v>7</v>
      </c>
      <c r="D251" s="132">
        <v>0</v>
      </c>
      <c r="E251" s="132">
        <v>1.4313637641589874</v>
      </c>
      <c r="F251" s="93" t="s">
        <v>1269</v>
      </c>
      <c r="G251" s="93" t="b">
        <v>0</v>
      </c>
      <c r="H251" s="93" t="b">
        <v>0</v>
      </c>
      <c r="I251" s="93" t="b">
        <v>0</v>
      </c>
      <c r="J251" s="93" t="b">
        <v>0</v>
      </c>
      <c r="K251" s="93" t="b">
        <v>0</v>
      </c>
      <c r="L251" s="93" t="b">
        <v>0</v>
      </c>
    </row>
    <row r="252" spans="1:12" ht="15">
      <c r="A252" s="93" t="s">
        <v>1424</v>
      </c>
      <c r="B252" s="93" t="s">
        <v>1425</v>
      </c>
      <c r="C252" s="93">
        <v>7</v>
      </c>
      <c r="D252" s="132">
        <v>0</v>
      </c>
      <c r="E252" s="132">
        <v>1.4313637641589874</v>
      </c>
      <c r="F252" s="93" t="s">
        <v>1269</v>
      </c>
      <c r="G252" s="93" t="b">
        <v>0</v>
      </c>
      <c r="H252" s="93" t="b">
        <v>0</v>
      </c>
      <c r="I252" s="93" t="b">
        <v>0</v>
      </c>
      <c r="J252" s="93" t="b">
        <v>0</v>
      </c>
      <c r="K252" s="93" t="b">
        <v>0</v>
      </c>
      <c r="L252" s="93" t="b">
        <v>0</v>
      </c>
    </row>
    <row r="253" spans="1:12" ht="15">
      <c r="A253" s="93" t="s">
        <v>1425</v>
      </c>
      <c r="B253" s="93" t="s">
        <v>1370</v>
      </c>
      <c r="C253" s="93">
        <v>7</v>
      </c>
      <c r="D253" s="132">
        <v>0</v>
      </c>
      <c r="E253" s="132">
        <v>1.130333768495006</v>
      </c>
      <c r="F253" s="93" t="s">
        <v>1269</v>
      </c>
      <c r="G253" s="93" t="b">
        <v>0</v>
      </c>
      <c r="H253" s="93" t="b">
        <v>0</v>
      </c>
      <c r="I253" s="93" t="b">
        <v>0</v>
      </c>
      <c r="J253" s="93" t="b">
        <v>0</v>
      </c>
      <c r="K253" s="93" t="b">
        <v>0</v>
      </c>
      <c r="L253" s="93" t="b">
        <v>0</v>
      </c>
    </row>
    <row r="254" spans="1:12" ht="15">
      <c r="A254" s="93" t="s">
        <v>1370</v>
      </c>
      <c r="B254" s="93" t="s">
        <v>1701</v>
      </c>
      <c r="C254" s="93">
        <v>7</v>
      </c>
      <c r="D254" s="132">
        <v>0</v>
      </c>
      <c r="E254" s="132">
        <v>1.130333768495006</v>
      </c>
      <c r="F254" s="93" t="s">
        <v>1269</v>
      </c>
      <c r="G254" s="93" t="b">
        <v>0</v>
      </c>
      <c r="H254" s="93" t="b">
        <v>0</v>
      </c>
      <c r="I254" s="93" t="b">
        <v>0</v>
      </c>
      <c r="J254" s="93" t="b">
        <v>0</v>
      </c>
      <c r="K254" s="93" t="b">
        <v>0</v>
      </c>
      <c r="L254" s="93" t="b">
        <v>0</v>
      </c>
    </row>
    <row r="255" spans="1:12" ht="15">
      <c r="A255" s="93" t="s">
        <v>1701</v>
      </c>
      <c r="B255" s="93" t="s">
        <v>1362</v>
      </c>
      <c r="C255" s="93">
        <v>7</v>
      </c>
      <c r="D255" s="132">
        <v>0</v>
      </c>
      <c r="E255" s="132">
        <v>1.4313637641589874</v>
      </c>
      <c r="F255" s="93" t="s">
        <v>1269</v>
      </c>
      <c r="G255" s="93" t="b">
        <v>0</v>
      </c>
      <c r="H255" s="93" t="b">
        <v>0</v>
      </c>
      <c r="I255" s="93" t="b">
        <v>0</v>
      </c>
      <c r="J255" s="93" t="b">
        <v>0</v>
      </c>
      <c r="K255" s="93" t="b">
        <v>0</v>
      </c>
      <c r="L255" s="93" t="b">
        <v>0</v>
      </c>
    </row>
    <row r="256" spans="1:12" ht="15">
      <c r="A256" s="93" t="s">
        <v>1362</v>
      </c>
      <c r="B256" s="93" t="s">
        <v>1704</v>
      </c>
      <c r="C256" s="93">
        <v>7</v>
      </c>
      <c r="D256" s="132">
        <v>0</v>
      </c>
      <c r="E256" s="132">
        <v>1.4313637641589874</v>
      </c>
      <c r="F256" s="93" t="s">
        <v>1269</v>
      </c>
      <c r="G256" s="93" t="b">
        <v>0</v>
      </c>
      <c r="H256" s="93" t="b">
        <v>0</v>
      </c>
      <c r="I256" s="93" t="b">
        <v>0</v>
      </c>
      <c r="J256" s="93" t="b">
        <v>0</v>
      </c>
      <c r="K256" s="93" t="b">
        <v>0</v>
      </c>
      <c r="L256" s="93" t="b">
        <v>0</v>
      </c>
    </row>
    <row r="257" spans="1:12" ht="15">
      <c r="A257" s="93" t="s">
        <v>1704</v>
      </c>
      <c r="B257" s="93" t="s">
        <v>1705</v>
      </c>
      <c r="C257" s="93">
        <v>7</v>
      </c>
      <c r="D257" s="132">
        <v>0</v>
      </c>
      <c r="E257" s="132">
        <v>1.4313637641589874</v>
      </c>
      <c r="F257" s="93" t="s">
        <v>1269</v>
      </c>
      <c r="G257" s="93" t="b">
        <v>0</v>
      </c>
      <c r="H257" s="93" t="b">
        <v>0</v>
      </c>
      <c r="I257" s="93" t="b">
        <v>0</v>
      </c>
      <c r="J257" s="93" t="b">
        <v>0</v>
      </c>
      <c r="K257" s="93" t="b">
        <v>0</v>
      </c>
      <c r="L257" s="93" t="b">
        <v>0</v>
      </c>
    </row>
    <row r="258" spans="1:12" ht="15">
      <c r="A258" s="93" t="s">
        <v>1705</v>
      </c>
      <c r="B258" s="93" t="s">
        <v>1706</v>
      </c>
      <c r="C258" s="93">
        <v>7</v>
      </c>
      <c r="D258" s="132">
        <v>0</v>
      </c>
      <c r="E258" s="132">
        <v>1.4313637641589874</v>
      </c>
      <c r="F258" s="93" t="s">
        <v>1269</v>
      </c>
      <c r="G258" s="93" t="b">
        <v>0</v>
      </c>
      <c r="H258" s="93" t="b">
        <v>0</v>
      </c>
      <c r="I258" s="93" t="b">
        <v>0</v>
      </c>
      <c r="J258" s="93" t="b">
        <v>0</v>
      </c>
      <c r="K258" s="93" t="b">
        <v>0</v>
      </c>
      <c r="L258" s="93" t="b">
        <v>0</v>
      </c>
    </row>
    <row r="259" spans="1:12" ht="15">
      <c r="A259" s="93" t="s">
        <v>1706</v>
      </c>
      <c r="B259" s="93" t="s">
        <v>1707</v>
      </c>
      <c r="C259" s="93">
        <v>7</v>
      </c>
      <c r="D259" s="132">
        <v>0</v>
      </c>
      <c r="E259" s="132">
        <v>1.4313637641589874</v>
      </c>
      <c r="F259" s="93" t="s">
        <v>1269</v>
      </c>
      <c r="G259" s="93" t="b">
        <v>0</v>
      </c>
      <c r="H259" s="93" t="b">
        <v>0</v>
      </c>
      <c r="I259" s="93" t="b">
        <v>0</v>
      </c>
      <c r="J259" s="93" t="b">
        <v>1</v>
      </c>
      <c r="K259" s="93" t="b">
        <v>0</v>
      </c>
      <c r="L259" s="93" t="b">
        <v>0</v>
      </c>
    </row>
    <row r="260" spans="1:12" ht="15">
      <c r="A260" s="93" t="s">
        <v>1707</v>
      </c>
      <c r="B260" s="93" t="s">
        <v>1708</v>
      </c>
      <c r="C260" s="93">
        <v>7</v>
      </c>
      <c r="D260" s="132">
        <v>0</v>
      </c>
      <c r="E260" s="132">
        <v>1.4313637641589874</v>
      </c>
      <c r="F260" s="93" t="s">
        <v>1269</v>
      </c>
      <c r="G260" s="93" t="b">
        <v>1</v>
      </c>
      <c r="H260" s="93" t="b">
        <v>0</v>
      </c>
      <c r="I260" s="93" t="b">
        <v>0</v>
      </c>
      <c r="J260" s="93" t="b">
        <v>0</v>
      </c>
      <c r="K260" s="93" t="b">
        <v>0</v>
      </c>
      <c r="L260" s="93" t="b">
        <v>0</v>
      </c>
    </row>
    <row r="261" spans="1:12" ht="15">
      <c r="A261" s="93" t="s">
        <v>1708</v>
      </c>
      <c r="B261" s="93" t="s">
        <v>1709</v>
      </c>
      <c r="C261" s="93">
        <v>7</v>
      </c>
      <c r="D261" s="132">
        <v>0</v>
      </c>
      <c r="E261" s="132">
        <v>1.4313637641589874</v>
      </c>
      <c r="F261" s="93" t="s">
        <v>1269</v>
      </c>
      <c r="G261" s="93" t="b">
        <v>0</v>
      </c>
      <c r="H261" s="93" t="b">
        <v>0</v>
      </c>
      <c r="I261" s="93" t="b">
        <v>0</v>
      </c>
      <c r="J261" s="93" t="b">
        <v>0</v>
      </c>
      <c r="K261" s="93" t="b">
        <v>0</v>
      </c>
      <c r="L261" s="93" t="b">
        <v>0</v>
      </c>
    </row>
    <row r="262" spans="1:12" ht="15">
      <c r="A262" s="93" t="s">
        <v>1709</v>
      </c>
      <c r="B262" s="93" t="s">
        <v>1429</v>
      </c>
      <c r="C262" s="93">
        <v>7</v>
      </c>
      <c r="D262" s="132">
        <v>0</v>
      </c>
      <c r="E262" s="132">
        <v>1.4313637641589874</v>
      </c>
      <c r="F262" s="93" t="s">
        <v>1269</v>
      </c>
      <c r="G262" s="93" t="b">
        <v>0</v>
      </c>
      <c r="H262" s="93" t="b">
        <v>0</v>
      </c>
      <c r="I262" s="93" t="b">
        <v>0</v>
      </c>
      <c r="J262" s="93" t="b">
        <v>0</v>
      </c>
      <c r="K262" s="93" t="b">
        <v>0</v>
      </c>
      <c r="L262" s="93" t="b">
        <v>0</v>
      </c>
    </row>
    <row r="263" spans="1:12" ht="15">
      <c r="A263" s="93" t="s">
        <v>1429</v>
      </c>
      <c r="B263" s="93" t="s">
        <v>1407</v>
      </c>
      <c r="C263" s="93">
        <v>7</v>
      </c>
      <c r="D263" s="132">
        <v>0</v>
      </c>
      <c r="E263" s="132">
        <v>1.4313637641589874</v>
      </c>
      <c r="F263" s="93" t="s">
        <v>1269</v>
      </c>
      <c r="G263" s="93" t="b">
        <v>0</v>
      </c>
      <c r="H263" s="93" t="b">
        <v>0</v>
      </c>
      <c r="I263" s="93" t="b">
        <v>0</v>
      </c>
      <c r="J263" s="93" t="b">
        <v>0</v>
      </c>
      <c r="K263" s="93" t="b">
        <v>0</v>
      </c>
      <c r="L263" s="93" t="b">
        <v>0</v>
      </c>
    </row>
    <row r="264" spans="1:12" ht="15">
      <c r="A264" s="93" t="s">
        <v>1407</v>
      </c>
      <c r="B264" s="93" t="s">
        <v>1710</v>
      </c>
      <c r="C264" s="93">
        <v>7</v>
      </c>
      <c r="D264" s="132">
        <v>0</v>
      </c>
      <c r="E264" s="132">
        <v>1.4313637641589874</v>
      </c>
      <c r="F264" s="93" t="s">
        <v>1269</v>
      </c>
      <c r="G264" s="93" t="b">
        <v>0</v>
      </c>
      <c r="H264" s="93" t="b">
        <v>0</v>
      </c>
      <c r="I264" s="93" t="b">
        <v>0</v>
      </c>
      <c r="J264" s="93" t="b">
        <v>0</v>
      </c>
      <c r="K264" s="93" t="b">
        <v>0</v>
      </c>
      <c r="L264" s="93" t="b">
        <v>0</v>
      </c>
    </row>
    <row r="265" spans="1:12" ht="15">
      <c r="A265" s="93" t="s">
        <v>1710</v>
      </c>
      <c r="B265" s="93" t="s">
        <v>1711</v>
      </c>
      <c r="C265" s="93">
        <v>7</v>
      </c>
      <c r="D265" s="132">
        <v>0</v>
      </c>
      <c r="E265" s="132">
        <v>1.4313637641589874</v>
      </c>
      <c r="F265" s="93" t="s">
        <v>1269</v>
      </c>
      <c r="G265" s="93" t="b">
        <v>0</v>
      </c>
      <c r="H265" s="93" t="b">
        <v>0</v>
      </c>
      <c r="I265" s="93" t="b">
        <v>0</v>
      </c>
      <c r="J265" s="93" t="b">
        <v>0</v>
      </c>
      <c r="K265" s="93" t="b">
        <v>0</v>
      </c>
      <c r="L265" s="93" t="b">
        <v>0</v>
      </c>
    </row>
    <row r="266" spans="1:12" ht="15">
      <c r="A266" s="93" t="s">
        <v>1711</v>
      </c>
      <c r="B266" s="93" t="s">
        <v>1712</v>
      </c>
      <c r="C266" s="93">
        <v>7</v>
      </c>
      <c r="D266" s="132">
        <v>0</v>
      </c>
      <c r="E266" s="132">
        <v>1.4313637641589874</v>
      </c>
      <c r="F266" s="93" t="s">
        <v>1269</v>
      </c>
      <c r="G266" s="93" t="b">
        <v>0</v>
      </c>
      <c r="H266" s="93" t="b">
        <v>0</v>
      </c>
      <c r="I266" s="93" t="b">
        <v>0</v>
      </c>
      <c r="J266" s="93" t="b">
        <v>0</v>
      </c>
      <c r="K266" s="93" t="b">
        <v>0</v>
      </c>
      <c r="L266" s="93" t="b">
        <v>0</v>
      </c>
    </row>
    <row r="267" spans="1:12" ht="15">
      <c r="A267" s="93" t="s">
        <v>1712</v>
      </c>
      <c r="B267" s="93" t="s">
        <v>1391</v>
      </c>
      <c r="C267" s="93">
        <v>7</v>
      </c>
      <c r="D267" s="132">
        <v>0</v>
      </c>
      <c r="E267" s="132">
        <v>1.4313637641589874</v>
      </c>
      <c r="F267" s="93" t="s">
        <v>1269</v>
      </c>
      <c r="G267" s="93" t="b">
        <v>0</v>
      </c>
      <c r="H267" s="93" t="b">
        <v>0</v>
      </c>
      <c r="I267" s="93" t="b">
        <v>0</v>
      </c>
      <c r="J267" s="93" t="b">
        <v>0</v>
      </c>
      <c r="K267" s="93" t="b">
        <v>0</v>
      </c>
      <c r="L267" s="93" t="b">
        <v>0</v>
      </c>
    </row>
    <row r="268" spans="1:12" ht="15">
      <c r="A268" s="93" t="s">
        <v>1391</v>
      </c>
      <c r="B268" s="93" t="s">
        <v>1713</v>
      </c>
      <c r="C268" s="93">
        <v>7</v>
      </c>
      <c r="D268" s="132">
        <v>0</v>
      </c>
      <c r="E268" s="132">
        <v>1.4313637641589874</v>
      </c>
      <c r="F268" s="93" t="s">
        <v>1269</v>
      </c>
      <c r="G268" s="93" t="b">
        <v>0</v>
      </c>
      <c r="H268" s="93" t="b">
        <v>0</v>
      </c>
      <c r="I268" s="93" t="b">
        <v>0</v>
      </c>
      <c r="J268" s="93" t="b">
        <v>0</v>
      </c>
      <c r="K268" s="93" t="b">
        <v>0</v>
      </c>
      <c r="L268" s="93" t="b">
        <v>0</v>
      </c>
    </row>
    <row r="269" spans="1:12" ht="15">
      <c r="A269" s="93" t="s">
        <v>1713</v>
      </c>
      <c r="B269" s="93" t="s">
        <v>1714</v>
      </c>
      <c r="C269" s="93">
        <v>7</v>
      </c>
      <c r="D269" s="132">
        <v>0</v>
      </c>
      <c r="E269" s="132">
        <v>1.4313637641589874</v>
      </c>
      <c r="F269" s="93" t="s">
        <v>1269</v>
      </c>
      <c r="G269" s="93" t="b">
        <v>0</v>
      </c>
      <c r="H269" s="93" t="b">
        <v>0</v>
      </c>
      <c r="I269" s="93" t="b">
        <v>0</v>
      </c>
      <c r="J269" s="93" t="b">
        <v>0</v>
      </c>
      <c r="K269" s="93" t="b">
        <v>0</v>
      </c>
      <c r="L269" s="93" t="b">
        <v>0</v>
      </c>
    </row>
    <row r="270" spans="1:12" ht="15">
      <c r="A270" s="93" t="s">
        <v>1714</v>
      </c>
      <c r="B270" s="93" t="s">
        <v>1715</v>
      </c>
      <c r="C270" s="93">
        <v>7</v>
      </c>
      <c r="D270" s="132">
        <v>0</v>
      </c>
      <c r="E270" s="132">
        <v>1.4313637641589874</v>
      </c>
      <c r="F270" s="93" t="s">
        <v>1269</v>
      </c>
      <c r="G270" s="93" t="b">
        <v>0</v>
      </c>
      <c r="H270" s="93" t="b">
        <v>0</v>
      </c>
      <c r="I270" s="93" t="b">
        <v>0</v>
      </c>
      <c r="J270" s="93" t="b">
        <v>0</v>
      </c>
      <c r="K270" s="93" t="b">
        <v>0</v>
      </c>
      <c r="L270" s="93" t="b">
        <v>0</v>
      </c>
    </row>
    <row r="271" spans="1:12" ht="15">
      <c r="A271" s="93" t="s">
        <v>1427</v>
      </c>
      <c r="B271" s="93" t="s">
        <v>1428</v>
      </c>
      <c r="C271" s="93">
        <v>2</v>
      </c>
      <c r="D271" s="132">
        <v>0</v>
      </c>
      <c r="E271" s="132">
        <v>1.255272505103306</v>
      </c>
      <c r="F271" s="93" t="s">
        <v>1270</v>
      </c>
      <c r="G271" s="93" t="b">
        <v>1</v>
      </c>
      <c r="H271" s="93" t="b">
        <v>0</v>
      </c>
      <c r="I271" s="93" t="b">
        <v>0</v>
      </c>
      <c r="J271" s="93" t="b">
        <v>0</v>
      </c>
      <c r="K271" s="93" t="b">
        <v>0</v>
      </c>
      <c r="L271" s="93" t="b">
        <v>0</v>
      </c>
    </row>
    <row r="272" spans="1:12" ht="15">
      <c r="A272" s="93" t="s">
        <v>1428</v>
      </c>
      <c r="B272" s="93" t="s">
        <v>1429</v>
      </c>
      <c r="C272" s="93">
        <v>2</v>
      </c>
      <c r="D272" s="132">
        <v>0</v>
      </c>
      <c r="E272" s="132">
        <v>1.255272505103306</v>
      </c>
      <c r="F272" s="93" t="s">
        <v>1270</v>
      </c>
      <c r="G272" s="93" t="b">
        <v>0</v>
      </c>
      <c r="H272" s="93" t="b">
        <v>0</v>
      </c>
      <c r="I272" s="93" t="b">
        <v>0</v>
      </c>
      <c r="J272" s="93" t="b">
        <v>0</v>
      </c>
      <c r="K272" s="93" t="b">
        <v>0</v>
      </c>
      <c r="L272" s="93" t="b">
        <v>0</v>
      </c>
    </row>
    <row r="273" spans="1:12" ht="15">
      <c r="A273" s="93" t="s">
        <v>1429</v>
      </c>
      <c r="B273" s="93" t="s">
        <v>1392</v>
      </c>
      <c r="C273" s="93">
        <v>2</v>
      </c>
      <c r="D273" s="132">
        <v>0</v>
      </c>
      <c r="E273" s="132">
        <v>1.255272505103306</v>
      </c>
      <c r="F273" s="93" t="s">
        <v>1270</v>
      </c>
      <c r="G273" s="93" t="b">
        <v>0</v>
      </c>
      <c r="H273" s="93" t="b">
        <v>0</v>
      </c>
      <c r="I273" s="93" t="b">
        <v>0</v>
      </c>
      <c r="J273" s="93" t="b">
        <v>0</v>
      </c>
      <c r="K273" s="93" t="b">
        <v>0</v>
      </c>
      <c r="L273" s="93" t="b">
        <v>0</v>
      </c>
    </row>
    <row r="274" spans="1:12" ht="15">
      <c r="A274" s="93" t="s">
        <v>1392</v>
      </c>
      <c r="B274" s="93" t="s">
        <v>1430</v>
      </c>
      <c r="C274" s="93">
        <v>2</v>
      </c>
      <c r="D274" s="132">
        <v>0</v>
      </c>
      <c r="E274" s="132">
        <v>1.255272505103306</v>
      </c>
      <c r="F274" s="93" t="s">
        <v>1270</v>
      </c>
      <c r="G274" s="93" t="b">
        <v>0</v>
      </c>
      <c r="H274" s="93" t="b">
        <v>0</v>
      </c>
      <c r="I274" s="93" t="b">
        <v>0</v>
      </c>
      <c r="J274" s="93" t="b">
        <v>0</v>
      </c>
      <c r="K274" s="93" t="b">
        <v>0</v>
      </c>
      <c r="L274" s="93" t="b">
        <v>0</v>
      </c>
    </row>
    <row r="275" spans="1:12" ht="15">
      <c r="A275" s="93" t="s">
        <v>1430</v>
      </c>
      <c r="B275" s="93" t="s">
        <v>1338</v>
      </c>
      <c r="C275" s="93">
        <v>2</v>
      </c>
      <c r="D275" s="132">
        <v>0</v>
      </c>
      <c r="E275" s="132">
        <v>1.255272505103306</v>
      </c>
      <c r="F275" s="93" t="s">
        <v>1270</v>
      </c>
      <c r="G275" s="93" t="b">
        <v>0</v>
      </c>
      <c r="H275" s="93" t="b">
        <v>0</v>
      </c>
      <c r="I275" s="93" t="b">
        <v>0</v>
      </c>
      <c r="J275" s="93" t="b">
        <v>0</v>
      </c>
      <c r="K275" s="93" t="b">
        <v>0</v>
      </c>
      <c r="L275" s="93" t="b">
        <v>0</v>
      </c>
    </row>
    <row r="276" spans="1:12" ht="15">
      <c r="A276" s="93" t="s">
        <v>1338</v>
      </c>
      <c r="B276" s="93" t="s">
        <v>1431</v>
      </c>
      <c r="C276" s="93">
        <v>2</v>
      </c>
      <c r="D276" s="132">
        <v>0</v>
      </c>
      <c r="E276" s="132">
        <v>1.255272505103306</v>
      </c>
      <c r="F276" s="93" t="s">
        <v>1270</v>
      </c>
      <c r="G276" s="93" t="b">
        <v>0</v>
      </c>
      <c r="H276" s="93" t="b">
        <v>0</v>
      </c>
      <c r="I276" s="93" t="b">
        <v>0</v>
      </c>
      <c r="J276" s="93" t="b">
        <v>0</v>
      </c>
      <c r="K276" s="93" t="b">
        <v>0</v>
      </c>
      <c r="L276" s="93" t="b">
        <v>0</v>
      </c>
    </row>
    <row r="277" spans="1:12" ht="15">
      <c r="A277" s="93" t="s">
        <v>1431</v>
      </c>
      <c r="B277" s="93" t="s">
        <v>1432</v>
      </c>
      <c r="C277" s="93">
        <v>2</v>
      </c>
      <c r="D277" s="132">
        <v>0</v>
      </c>
      <c r="E277" s="132">
        <v>1.255272505103306</v>
      </c>
      <c r="F277" s="93" t="s">
        <v>1270</v>
      </c>
      <c r="G277" s="93" t="b">
        <v>0</v>
      </c>
      <c r="H277" s="93" t="b">
        <v>0</v>
      </c>
      <c r="I277" s="93" t="b">
        <v>0</v>
      </c>
      <c r="J277" s="93" t="b">
        <v>0</v>
      </c>
      <c r="K277" s="93" t="b">
        <v>0</v>
      </c>
      <c r="L277" s="93" t="b">
        <v>0</v>
      </c>
    </row>
    <row r="278" spans="1:12" ht="15">
      <c r="A278" s="93" t="s">
        <v>1432</v>
      </c>
      <c r="B278" s="93" t="s">
        <v>306</v>
      </c>
      <c r="C278" s="93">
        <v>2</v>
      </c>
      <c r="D278" s="132">
        <v>0</v>
      </c>
      <c r="E278" s="132">
        <v>1.255272505103306</v>
      </c>
      <c r="F278" s="93" t="s">
        <v>1270</v>
      </c>
      <c r="G278" s="93" t="b">
        <v>0</v>
      </c>
      <c r="H278" s="93" t="b">
        <v>0</v>
      </c>
      <c r="I278" s="93" t="b">
        <v>0</v>
      </c>
      <c r="J278" s="93" t="b">
        <v>0</v>
      </c>
      <c r="K278" s="93" t="b">
        <v>0</v>
      </c>
      <c r="L278" s="93" t="b">
        <v>0</v>
      </c>
    </row>
    <row r="279" spans="1:12" ht="15">
      <c r="A279" s="93" t="s">
        <v>306</v>
      </c>
      <c r="B279" s="93" t="s">
        <v>305</v>
      </c>
      <c r="C279" s="93">
        <v>2</v>
      </c>
      <c r="D279" s="132">
        <v>0</v>
      </c>
      <c r="E279" s="132">
        <v>1.255272505103306</v>
      </c>
      <c r="F279" s="93" t="s">
        <v>1270</v>
      </c>
      <c r="G279" s="93" t="b">
        <v>0</v>
      </c>
      <c r="H279" s="93" t="b">
        <v>0</v>
      </c>
      <c r="I279" s="93" t="b">
        <v>0</v>
      </c>
      <c r="J279" s="93" t="b">
        <v>0</v>
      </c>
      <c r="K279" s="93" t="b">
        <v>0</v>
      </c>
      <c r="L279" s="93" t="b">
        <v>0</v>
      </c>
    </row>
    <row r="280" spans="1:12" ht="15">
      <c r="A280" s="93" t="s">
        <v>305</v>
      </c>
      <c r="B280" s="93" t="s">
        <v>1757</v>
      </c>
      <c r="C280" s="93">
        <v>2</v>
      </c>
      <c r="D280" s="132">
        <v>0</v>
      </c>
      <c r="E280" s="132">
        <v>1.255272505103306</v>
      </c>
      <c r="F280" s="93" t="s">
        <v>1270</v>
      </c>
      <c r="G280" s="93" t="b">
        <v>0</v>
      </c>
      <c r="H280" s="93" t="b">
        <v>0</v>
      </c>
      <c r="I280" s="93" t="b">
        <v>0</v>
      </c>
      <c r="J280" s="93" t="b">
        <v>1</v>
      </c>
      <c r="K280" s="93" t="b">
        <v>0</v>
      </c>
      <c r="L280" s="93" t="b">
        <v>0</v>
      </c>
    </row>
    <row r="281" spans="1:12" ht="15">
      <c r="A281" s="93" t="s">
        <v>1757</v>
      </c>
      <c r="B281" s="93" t="s">
        <v>1758</v>
      </c>
      <c r="C281" s="93">
        <v>2</v>
      </c>
      <c r="D281" s="132">
        <v>0</v>
      </c>
      <c r="E281" s="132">
        <v>1.255272505103306</v>
      </c>
      <c r="F281" s="93" t="s">
        <v>1270</v>
      </c>
      <c r="G281" s="93" t="b">
        <v>1</v>
      </c>
      <c r="H281" s="93" t="b">
        <v>0</v>
      </c>
      <c r="I281" s="93" t="b">
        <v>0</v>
      </c>
      <c r="J281" s="93" t="b">
        <v>0</v>
      </c>
      <c r="K281" s="93" t="b">
        <v>0</v>
      </c>
      <c r="L281" s="93" t="b">
        <v>0</v>
      </c>
    </row>
    <row r="282" spans="1:12" ht="15">
      <c r="A282" s="93" t="s">
        <v>1758</v>
      </c>
      <c r="B282" s="93" t="s">
        <v>1759</v>
      </c>
      <c r="C282" s="93">
        <v>2</v>
      </c>
      <c r="D282" s="132">
        <v>0</v>
      </c>
      <c r="E282" s="132">
        <v>1.255272505103306</v>
      </c>
      <c r="F282" s="93" t="s">
        <v>1270</v>
      </c>
      <c r="G282" s="93" t="b">
        <v>0</v>
      </c>
      <c r="H282" s="93" t="b">
        <v>0</v>
      </c>
      <c r="I282" s="93" t="b">
        <v>0</v>
      </c>
      <c r="J282" s="93" t="b">
        <v>0</v>
      </c>
      <c r="K282" s="93" t="b">
        <v>0</v>
      </c>
      <c r="L282" s="93" t="b">
        <v>0</v>
      </c>
    </row>
    <row r="283" spans="1:12" ht="15">
      <c r="A283" s="93" t="s">
        <v>1759</v>
      </c>
      <c r="B283" s="93" t="s">
        <v>1760</v>
      </c>
      <c r="C283" s="93">
        <v>2</v>
      </c>
      <c r="D283" s="132">
        <v>0</v>
      </c>
      <c r="E283" s="132">
        <v>1.255272505103306</v>
      </c>
      <c r="F283" s="93" t="s">
        <v>1270</v>
      </c>
      <c r="G283" s="93" t="b">
        <v>0</v>
      </c>
      <c r="H283" s="93" t="b">
        <v>0</v>
      </c>
      <c r="I283" s="93" t="b">
        <v>0</v>
      </c>
      <c r="J283" s="93" t="b">
        <v>0</v>
      </c>
      <c r="K283" s="93" t="b">
        <v>0</v>
      </c>
      <c r="L283" s="93" t="b">
        <v>0</v>
      </c>
    </row>
    <row r="284" spans="1:12" ht="15">
      <c r="A284" s="93" t="s">
        <v>1760</v>
      </c>
      <c r="B284" s="93" t="s">
        <v>1761</v>
      </c>
      <c r="C284" s="93">
        <v>2</v>
      </c>
      <c r="D284" s="132">
        <v>0</v>
      </c>
      <c r="E284" s="132">
        <v>1.255272505103306</v>
      </c>
      <c r="F284" s="93" t="s">
        <v>1270</v>
      </c>
      <c r="G284" s="93" t="b">
        <v>0</v>
      </c>
      <c r="H284" s="93" t="b">
        <v>0</v>
      </c>
      <c r="I284" s="93" t="b">
        <v>0</v>
      </c>
      <c r="J284" s="93" t="b">
        <v>0</v>
      </c>
      <c r="K284" s="93" t="b">
        <v>0</v>
      </c>
      <c r="L284" s="93" t="b">
        <v>0</v>
      </c>
    </row>
    <row r="285" spans="1:12" ht="15">
      <c r="A285" s="93" t="s">
        <v>1761</v>
      </c>
      <c r="B285" s="93" t="s">
        <v>1762</v>
      </c>
      <c r="C285" s="93">
        <v>2</v>
      </c>
      <c r="D285" s="132">
        <v>0</v>
      </c>
      <c r="E285" s="132">
        <v>1.255272505103306</v>
      </c>
      <c r="F285" s="93" t="s">
        <v>1270</v>
      </c>
      <c r="G285" s="93" t="b">
        <v>0</v>
      </c>
      <c r="H285" s="93" t="b">
        <v>0</v>
      </c>
      <c r="I285" s="93" t="b">
        <v>0</v>
      </c>
      <c r="J285" s="93" t="b">
        <v>0</v>
      </c>
      <c r="K285" s="93" t="b">
        <v>0</v>
      </c>
      <c r="L285" s="93" t="b">
        <v>0</v>
      </c>
    </row>
    <row r="286" spans="1:12" ht="15">
      <c r="A286" s="93" t="s">
        <v>1762</v>
      </c>
      <c r="B286" s="93" t="s">
        <v>1763</v>
      </c>
      <c r="C286" s="93">
        <v>2</v>
      </c>
      <c r="D286" s="132">
        <v>0</v>
      </c>
      <c r="E286" s="132">
        <v>1.255272505103306</v>
      </c>
      <c r="F286" s="93" t="s">
        <v>1270</v>
      </c>
      <c r="G286" s="93" t="b">
        <v>0</v>
      </c>
      <c r="H286" s="93" t="b">
        <v>0</v>
      </c>
      <c r="I286" s="93" t="b">
        <v>0</v>
      </c>
      <c r="J286" s="93" t="b">
        <v>0</v>
      </c>
      <c r="K286" s="93" t="b">
        <v>0</v>
      </c>
      <c r="L286" s="93" t="b">
        <v>0</v>
      </c>
    </row>
    <row r="287" spans="1:12" ht="15">
      <c r="A287" s="93" t="s">
        <v>1763</v>
      </c>
      <c r="B287" s="93" t="s">
        <v>1764</v>
      </c>
      <c r="C287" s="93">
        <v>2</v>
      </c>
      <c r="D287" s="132">
        <v>0</v>
      </c>
      <c r="E287" s="132">
        <v>1.255272505103306</v>
      </c>
      <c r="F287" s="93" t="s">
        <v>1270</v>
      </c>
      <c r="G287" s="93" t="b">
        <v>0</v>
      </c>
      <c r="H287" s="93" t="b">
        <v>0</v>
      </c>
      <c r="I287" s="93" t="b">
        <v>0</v>
      </c>
      <c r="J287" s="93" t="b">
        <v>0</v>
      </c>
      <c r="K287" s="93" t="b">
        <v>0</v>
      </c>
      <c r="L287" s="93" t="b">
        <v>0</v>
      </c>
    </row>
    <row r="288" spans="1:12" ht="15">
      <c r="A288" s="93" t="s">
        <v>1764</v>
      </c>
      <c r="B288" s="93" t="s">
        <v>1391</v>
      </c>
      <c r="C288" s="93">
        <v>2</v>
      </c>
      <c r="D288" s="132">
        <v>0</v>
      </c>
      <c r="E288" s="132">
        <v>1.255272505103306</v>
      </c>
      <c r="F288" s="93" t="s">
        <v>1270</v>
      </c>
      <c r="G288" s="93" t="b">
        <v>0</v>
      </c>
      <c r="H288" s="93" t="b">
        <v>0</v>
      </c>
      <c r="I288" s="93" t="b">
        <v>0</v>
      </c>
      <c r="J288" s="93" t="b">
        <v>0</v>
      </c>
      <c r="K288" s="93" t="b">
        <v>0</v>
      </c>
      <c r="L288" s="93" t="b">
        <v>0</v>
      </c>
    </row>
    <row r="289" spans="1:12" ht="15">
      <c r="A289" s="93" t="s">
        <v>1434</v>
      </c>
      <c r="B289" s="93" t="s">
        <v>1435</v>
      </c>
      <c r="C289" s="93">
        <v>2</v>
      </c>
      <c r="D289" s="132">
        <v>0</v>
      </c>
      <c r="E289" s="132">
        <v>1.146128035678238</v>
      </c>
      <c r="F289" s="93" t="s">
        <v>1271</v>
      </c>
      <c r="G289" s="93" t="b">
        <v>0</v>
      </c>
      <c r="H289" s="93" t="b">
        <v>0</v>
      </c>
      <c r="I289" s="93" t="b">
        <v>0</v>
      </c>
      <c r="J289" s="93" t="b">
        <v>0</v>
      </c>
      <c r="K289" s="93" t="b">
        <v>0</v>
      </c>
      <c r="L289" s="93" t="b">
        <v>0</v>
      </c>
    </row>
    <row r="290" spans="1:12" ht="15">
      <c r="A290" s="93" t="s">
        <v>1435</v>
      </c>
      <c r="B290" s="93" t="s">
        <v>1436</v>
      </c>
      <c r="C290" s="93">
        <v>2</v>
      </c>
      <c r="D290" s="132">
        <v>0</v>
      </c>
      <c r="E290" s="132">
        <v>1.146128035678238</v>
      </c>
      <c r="F290" s="93" t="s">
        <v>1271</v>
      </c>
      <c r="G290" s="93" t="b">
        <v>0</v>
      </c>
      <c r="H290" s="93" t="b">
        <v>0</v>
      </c>
      <c r="I290" s="93" t="b">
        <v>0</v>
      </c>
      <c r="J290" s="93" t="b">
        <v>0</v>
      </c>
      <c r="K290" s="93" t="b">
        <v>0</v>
      </c>
      <c r="L290" s="93" t="b">
        <v>0</v>
      </c>
    </row>
    <row r="291" spans="1:12" ht="15">
      <c r="A291" s="93" t="s">
        <v>1436</v>
      </c>
      <c r="B291" s="93" t="s">
        <v>1393</v>
      </c>
      <c r="C291" s="93">
        <v>2</v>
      </c>
      <c r="D291" s="132">
        <v>0</v>
      </c>
      <c r="E291" s="132">
        <v>1.146128035678238</v>
      </c>
      <c r="F291" s="93" t="s">
        <v>1271</v>
      </c>
      <c r="G291" s="93" t="b">
        <v>0</v>
      </c>
      <c r="H291" s="93" t="b">
        <v>0</v>
      </c>
      <c r="I291" s="93" t="b">
        <v>0</v>
      </c>
      <c r="J291" s="93" t="b">
        <v>0</v>
      </c>
      <c r="K291" s="93" t="b">
        <v>1</v>
      </c>
      <c r="L291" s="93" t="b">
        <v>0</v>
      </c>
    </row>
    <row r="292" spans="1:12" ht="15">
      <c r="A292" s="93" t="s">
        <v>1393</v>
      </c>
      <c r="B292" s="93" t="s">
        <v>1437</v>
      </c>
      <c r="C292" s="93">
        <v>2</v>
      </c>
      <c r="D292" s="132">
        <v>0</v>
      </c>
      <c r="E292" s="132">
        <v>1.146128035678238</v>
      </c>
      <c r="F292" s="93" t="s">
        <v>1271</v>
      </c>
      <c r="G292" s="93" t="b">
        <v>0</v>
      </c>
      <c r="H292" s="93" t="b">
        <v>1</v>
      </c>
      <c r="I292" s="93" t="b">
        <v>0</v>
      </c>
      <c r="J292" s="93" t="b">
        <v>0</v>
      </c>
      <c r="K292" s="93" t="b">
        <v>0</v>
      </c>
      <c r="L292" s="93" t="b">
        <v>0</v>
      </c>
    </row>
    <row r="293" spans="1:12" ht="15">
      <c r="A293" s="93" t="s">
        <v>1437</v>
      </c>
      <c r="B293" s="93" t="s">
        <v>1438</v>
      </c>
      <c r="C293" s="93">
        <v>2</v>
      </c>
      <c r="D293" s="132">
        <v>0</v>
      </c>
      <c r="E293" s="132">
        <v>1.146128035678238</v>
      </c>
      <c r="F293" s="93" t="s">
        <v>1271</v>
      </c>
      <c r="G293" s="93" t="b">
        <v>0</v>
      </c>
      <c r="H293" s="93" t="b">
        <v>0</v>
      </c>
      <c r="I293" s="93" t="b">
        <v>0</v>
      </c>
      <c r="J293" s="93" t="b">
        <v>0</v>
      </c>
      <c r="K293" s="93" t="b">
        <v>0</v>
      </c>
      <c r="L293" s="93" t="b">
        <v>0</v>
      </c>
    </row>
    <row r="294" spans="1:12" ht="15">
      <c r="A294" s="93" t="s">
        <v>1438</v>
      </c>
      <c r="B294" s="93" t="s">
        <v>1391</v>
      </c>
      <c r="C294" s="93">
        <v>2</v>
      </c>
      <c r="D294" s="132">
        <v>0</v>
      </c>
      <c r="E294" s="132">
        <v>1.146128035678238</v>
      </c>
      <c r="F294" s="93" t="s">
        <v>1271</v>
      </c>
      <c r="G294" s="93" t="b">
        <v>0</v>
      </c>
      <c r="H294" s="93" t="b">
        <v>0</v>
      </c>
      <c r="I294" s="93" t="b">
        <v>0</v>
      </c>
      <c r="J294" s="93" t="b">
        <v>0</v>
      </c>
      <c r="K294" s="93" t="b">
        <v>0</v>
      </c>
      <c r="L294" s="93" t="b">
        <v>0</v>
      </c>
    </row>
    <row r="295" spans="1:12" ht="15">
      <c r="A295" s="93" t="s">
        <v>1391</v>
      </c>
      <c r="B295" s="93" t="s">
        <v>1439</v>
      </c>
      <c r="C295" s="93">
        <v>2</v>
      </c>
      <c r="D295" s="132">
        <v>0</v>
      </c>
      <c r="E295" s="132">
        <v>1.146128035678238</v>
      </c>
      <c r="F295" s="93" t="s">
        <v>1271</v>
      </c>
      <c r="G295" s="93" t="b">
        <v>0</v>
      </c>
      <c r="H295" s="93" t="b">
        <v>0</v>
      </c>
      <c r="I295" s="93" t="b">
        <v>0</v>
      </c>
      <c r="J295" s="93" t="b">
        <v>0</v>
      </c>
      <c r="K295" s="93" t="b">
        <v>0</v>
      </c>
      <c r="L295" s="93" t="b">
        <v>0</v>
      </c>
    </row>
    <row r="296" spans="1:12" ht="15">
      <c r="A296" s="93" t="s">
        <v>1439</v>
      </c>
      <c r="B296" s="93" t="s">
        <v>1440</v>
      </c>
      <c r="C296" s="93">
        <v>2</v>
      </c>
      <c r="D296" s="132">
        <v>0</v>
      </c>
      <c r="E296" s="132">
        <v>1.146128035678238</v>
      </c>
      <c r="F296" s="93" t="s">
        <v>1271</v>
      </c>
      <c r="G296" s="93" t="b">
        <v>0</v>
      </c>
      <c r="H296" s="93" t="b">
        <v>0</v>
      </c>
      <c r="I296" s="93" t="b">
        <v>0</v>
      </c>
      <c r="J296" s="93" t="b">
        <v>0</v>
      </c>
      <c r="K296" s="93" t="b">
        <v>0</v>
      </c>
      <c r="L296" s="93" t="b">
        <v>0</v>
      </c>
    </row>
    <row r="297" spans="1:12" ht="15">
      <c r="A297" s="93" t="s">
        <v>1440</v>
      </c>
      <c r="B297" s="93" t="s">
        <v>1422</v>
      </c>
      <c r="C297" s="93">
        <v>2</v>
      </c>
      <c r="D297" s="132">
        <v>0</v>
      </c>
      <c r="E297" s="132">
        <v>1.146128035678238</v>
      </c>
      <c r="F297" s="93" t="s">
        <v>1271</v>
      </c>
      <c r="G297" s="93" t="b">
        <v>0</v>
      </c>
      <c r="H297" s="93" t="b">
        <v>0</v>
      </c>
      <c r="I297" s="93" t="b">
        <v>0</v>
      </c>
      <c r="J297" s="93" t="b">
        <v>0</v>
      </c>
      <c r="K297" s="93" t="b">
        <v>0</v>
      </c>
      <c r="L297" s="93" t="b">
        <v>0</v>
      </c>
    </row>
    <row r="298" spans="1:12" ht="15">
      <c r="A298" s="93" t="s">
        <v>1422</v>
      </c>
      <c r="B298" s="93" t="s">
        <v>1728</v>
      </c>
      <c r="C298" s="93">
        <v>2</v>
      </c>
      <c r="D298" s="132">
        <v>0</v>
      </c>
      <c r="E298" s="132">
        <v>1.146128035678238</v>
      </c>
      <c r="F298" s="93" t="s">
        <v>1271</v>
      </c>
      <c r="G298" s="93" t="b">
        <v>0</v>
      </c>
      <c r="H298" s="93" t="b">
        <v>0</v>
      </c>
      <c r="I298" s="93" t="b">
        <v>0</v>
      </c>
      <c r="J298" s="93" t="b">
        <v>0</v>
      </c>
      <c r="K298" s="93" t="b">
        <v>1</v>
      </c>
      <c r="L298" s="93" t="b">
        <v>0</v>
      </c>
    </row>
    <row r="299" spans="1:12" ht="15">
      <c r="A299" s="93" t="s">
        <v>1728</v>
      </c>
      <c r="B299" s="93" t="s">
        <v>1716</v>
      </c>
      <c r="C299" s="93">
        <v>2</v>
      </c>
      <c r="D299" s="132">
        <v>0</v>
      </c>
      <c r="E299" s="132">
        <v>1.146128035678238</v>
      </c>
      <c r="F299" s="93" t="s">
        <v>1271</v>
      </c>
      <c r="G299" s="93" t="b">
        <v>0</v>
      </c>
      <c r="H299" s="93" t="b">
        <v>1</v>
      </c>
      <c r="I299" s="93" t="b">
        <v>0</v>
      </c>
      <c r="J299" s="93" t="b">
        <v>0</v>
      </c>
      <c r="K299" s="93" t="b">
        <v>0</v>
      </c>
      <c r="L299" s="93" t="b">
        <v>0</v>
      </c>
    </row>
    <row r="300" spans="1:12" ht="15">
      <c r="A300" s="93" t="s">
        <v>1716</v>
      </c>
      <c r="B300" s="93" t="s">
        <v>1392</v>
      </c>
      <c r="C300" s="93">
        <v>2</v>
      </c>
      <c r="D300" s="132">
        <v>0</v>
      </c>
      <c r="E300" s="132">
        <v>1.146128035678238</v>
      </c>
      <c r="F300" s="93" t="s">
        <v>1271</v>
      </c>
      <c r="G300" s="93" t="b">
        <v>0</v>
      </c>
      <c r="H300" s="93" t="b">
        <v>0</v>
      </c>
      <c r="I300" s="93" t="b">
        <v>0</v>
      </c>
      <c r="J300" s="93" t="b">
        <v>0</v>
      </c>
      <c r="K300" s="93" t="b">
        <v>0</v>
      </c>
      <c r="L300" s="93" t="b">
        <v>0</v>
      </c>
    </row>
    <row r="301" spans="1:12" ht="15">
      <c r="A301" s="93" t="s">
        <v>1392</v>
      </c>
      <c r="B301" s="93" t="s">
        <v>1338</v>
      </c>
      <c r="C301" s="93">
        <v>2</v>
      </c>
      <c r="D301" s="132">
        <v>0</v>
      </c>
      <c r="E301" s="132">
        <v>1.146128035678238</v>
      </c>
      <c r="F301" s="93" t="s">
        <v>1271</v>
      </c>
      <c r="G301" s="93" t="b">
        <v>0</v>
      </c>
      <c r="H301" s="93" t="b">
        <v>0</v>
      </c>
      <c r="I301" s="93" t="b">
        <v>0</v>
      </c>
      <c r="J301" s="93" t="b">
        <v>0</v>
      </c>
      <c r="K301" s="93" t="b">
        <v>0</v>
      </c>
      <c r="L301" s="93" t="b">
        <v>0</v>
      </c>
    </row>
    <row r="302" spans="1:12" ht="15">
      <c r="A302" s="93" t="s">
        <v>1338</v>
      </c>
      <c r="B302" s="93" t="s">
        <v>309</v>
      </c>
      <c r="C302" s="93">
        <v>2</v>
      </c>
      <c r="D302" s="132">
        <v>0</v>
      </c>
      <c r="E302" s="132">
        <v>1.146128035678238</v>
      </c>
      <c r="F302" s="93" t="s">
        <v>1271</v>
      </c>
      <c r="G302" s="93" t="b">
        <v>0</v>
      </c>
      <c r="H302" s="93" t="b">
        <v>0</v>
      </c>
      <c r="I302" s="93" t="b">
        <v>0</v>
      </c>
      <c r="J302" s="93" t="b">
        <v>0</v>
      </c>
      <c r="K302" s="93" t="b">
        <v>0</v>
      </c>
      <c r="L302" s="93" t="b">
        <v>0</v>
      </c>
    </row>
    <row r="303" spans="1:12" ht="15">
      <c r="A303" s="93" t="s">
        <v>1442</v>
      </c>
      <c r="B303" s="93" t="s">
        <v>1443</v>
      </c>
      <c r="C303" s="93">
        <v>2</v>
      </c>
      <c r="D303" s="132">
        <v>0</v>
      </c>
      <c r="E303" s="132">
        <v>1.2671717284030137</v>
      </c>
      <c r="F303" s="93" t="s">
        <v>1272</v>
      </c>
      <c r="G303" s="93" t="b">
        <v>1</v>
      </c>
      <c r="H303" s="93" t="b">
        <v>0</v>
      </c>
      <c r="I303" s="93" t="b">
        <v>0</v>
      </c>
      <c r="J303" s="93" t="b">
        <v>1</v>
      </c>
      <c r="K303" s="93" t="b">
        <v>0</v>
      </c>
      <c r="L303" s="93" t="b">
        <v>0</v>
      </c>
    </row>
    <row r="304" spans="1:12" ht="15">
      <c r="A304" s="93" t="s">
        <v>1443</v>
      </c>
      <c r="B304" s="93" t="s">
        <v>308</v>
      </c>
      <c r="C304" s="93">
        <v>2</v>
      </c>
      <c r="D304" s="132">
        <v>0</v>
      </c>
      <c r="E304" s="132">
        <v>1.2671717284030137</v>
      </c>
      <c r="F304" s="93" t="s">
        <v>1272</v>
      </c>
      <c r="G304" s="93" t="b">
        <v>1</v>
      </c>
      <c r="H304" s="93" t="b">
        <v>0</v>
      </c>
      <c r="I304" s="93" t="b">
        <v>0</v>
      </c>
      <c r="J304" s="93" t="b">
        <v>0</v>
      </c>
      <c r="K304" s="93" t="b">
        <v>0</v>
      </c>
      <c r="L304" s="93" t="b">
        <v>0</v>
      </c>
    </row>
    <row r="305" spans="1:12" ht="15">
      <c r="A305" s="93" t="s">
        <v>308</v>
      </c>
      <c r="B305" s="93" t="s">
        <v>1444</v>
      </c>
      <c r="C305" s="93">
        <v>2</v>
      </c>
      <c r="D305" s="132">
        <v>0</v>
      </c>
      <c r="E305" s="132">
        <v>1.2671717284030137</v>
      </c>
      <c r="F305" s="93" t="s">
        <v>1272</v>
      </c>
      <c r="G305" s="93" t="b">
        <v>0</v>
      </c>
      <c r="H305" s="93" t="b">
        <v>0</v>
      </c>
      <c r="I305" s="93" t="b">
        <v>0</v>
      </c>
      <c r="J305" s="93" t="b">
        <v>0</v>
      </c>
      <c r="K305" s="93" t="b">
        <v>0</v>
      </c>
      <c r="L305" s="93" t="b">
        <v>0</v>
      </c>
    </row>
    <row r="306" spans="1:12" ht="15">
      <c r="A306" s="93" t="s">
        <v>1444</v>
      </c>
      <c r="B306" s="93" t="s">
        <v>1445</v>
      </c>
      <c r="C306" s="93">
        <v>2</v>
      </c>
      <c r="D306" s="132">
        <v>0</v>
      </c>
      <c r="E306" s="132">
        <v>1.2671717284030137</v>
      </c>
      <c r="F306" s="93" t="s">
        <v>1272</v>
      </c>
      <c r="G306" s="93" t="b">
        <v>0</v>
      </c>
      <c r="H306" s="93" t="b">
        <v>0</v>
      </c>
      <c r="I306" s="93" t="b">
        <v>0</v>
      </c>
      <c r="J306" s="93" t="b">
        <v>0</v>
      </c>
      <c r="K306" s="93" t="b">
        <v>0</v>
      </c>
      <c r="L306" s="93" t="b">
        <v>0</v>
      </c>
    </row>
    <row r="307" spans="1:12" ht="15">
      <c r="A307" s="93" t="s">
        <v>1445</v>
      </c>
      <c r="B307" s="93" t="s">
        <v>1446</v>
      </c>
      <c r="C307" s="93">
        <v>2</v>
      </c>
      <c r="D307" s="132">
        <v>0</v>
      </c>
      <c r="E307" s="132">
        <v>1.2671717284030137</v>
      </c>
      <c r="F307" s="93" t="s">
        <v>1272</v>
      </c>
      <c r="G307" s="93" t="b">
        <v>0</v>
      </c>
      <c r="H307" s="93" t="b">
        <v>0</v>
      </c>
      <c r="I307" s="93" t="b">
        <v>0</v>
      </c>
      <c r="J307" s="93" t="b">
        <v>0</v>
      </c>
      <c r="K307" s="93" t="b">
        <v>0</v>
      </c>
      <c r="L307" s="93" t="b">
        <v>0</v>
      </c>
    </row>
    <row r="308" spans="1:12" ht="15">
      <c r="A308" s="93" t="s">
        <v>1446</v>
      </c>
      <c r="B308" s="93" t="s">
        <v>1447</v>
      </c>
      <c r="C308" s="93">
        <v>2</v>
      </c>
      <c r="D308" s="132">
        <v>0</v>
      </c>
      <c r="E308" s="132">
        <v>1.2671717284030137</v>
      </c>
      <c r="F308" s="93" t="s">
        <v>1272</v>
      </c>
      <c r="G308" s="93" t="b">
        <v>0</v>
      </c>
      <c r="H308" s="93" t="b">
        <v>0</v>
      </c>
      <c r="I308" s="93" t="b">
        <v>0</v>
      </c>
      <c r="J308" s="93" t="b">
        <v>0</v>
      </c>
      <c r="K308" s="93" t="b">
        <v>0</v>
      </c>
      <c r="L308" s="93" t="b">
        <v>0</v>
      </c>
    </row>
    <row r="309" spans="1:12" ht="15">
      <c r="A309" s="93" t="s">
        <v>1447</v>
      </c>
      <c r="B309" s="93" t="s">
        <v>1448</v>
      </c>
      <c r="C309" s="93">
        <v>2</v>
      </c>
      <c r="D309" s="132">
        <v>0</v>
      </c>
      <c r="E309" s="132">
        <v>1.2671717284030137</v>
      </c>
      <c r="F309" s="93" t="s">
        <v>1272</v>
      </c>
      <c r="G309" s="93" t="b">
        <v>0</v>
      </c>
      <c r="H309" s="93" t="b">
        <v>0</v>
      </c>
      <c r="I309" s="93" t="b">
        <v>0</v>
      </c>
      <c r="J309" s="93" t="b">
        <v>0</v>
      </c>
      <c r="K309" s="93" t="b">
        <v>0</v>
      </c>
      <c r="L309" s="93" t="b">
        <v>0</v>
      </c>
    </row>
    <row r="310" spans="1:12" ht="15">
      <c r="A310" s="93" t="s">
        <v>1448</v>
      </c>
      <c r="B310" s="93" t="s">
        <v>1449</v>
      </c>
      <c r="C310" s="93">
        <v>2</v>
      </c>
      <c r="D310" s="132">
        <v>0</v>
      </c>
      <c r="E310" s="132">
        <v>1.2671717284030137</v>
      </c>
      <c r="F310" s="93" t="s">
        <v>1272</v>
      </c>
      <c r="G310" s="93" t="b">
        <v>0</v>
      </c>
      <c r="H310" s="93" t="b">
        <v>0</v>
      </c>
      <c r="I310" s="93" t="b">
        <v>0</v>
      </c>
      <c r="J310" s="93" t="b">
        <v>0</v>
      </c>
      <c r="K310" s="93" t="b">
        <v>0</v>
      </c>
      <c r="L310" s="93" t="b">
        <v>0</v>
      </c>
    </row>
    <row r="311" spans="1:12" ht="15">
      <c r="A311" s="93" t="s">
        <v>1449</v>
      </c>
      <c r="B311" s="93" t="s">
        <v>1391</v>
      </c>
      <c r="C311" s="93">
        <v>2</v>
      </c>
      <c r="D311" s="132">
        <v>0</v>
      </c>
      <c r="E311" s="132">
        <v>1.2671717284030137</v>
      </c>
      <c r="F311" s="93" t="s">
        <v>1272</v>
      </c>
      <c r="G311" s="93" t="b">
        <v>0</v>
      </c>
      <c r="H311" s="93" t="b">
        <v>0</v>
      </c>
      <c r="I311" s="93" t="b">
        <v>0</v>
      </c>
      <c r="J311" s="93" t="b">
        <v>0</v>
      </c>
      <c r="K311" s="93" t="b">
        <v>0</v>
      </c>
      <c r="L311" s="93" t="b">
        <v>0</v>
      </c>
    </row>
    <row r="312" spans="1:12" ht="15">
      <c r="A312" s="93" t="s">
        <v>1739</v>
      </c>
      <c r="B312" s="93" t="s">
        <v>1440</v>
      </c>
      <c r="C312" s="93">
        <v>2</v>
      </c>
      <c r="D312" s="132">
        <v>0</v>
      </c>
      <c r="E312" s="132">
        <v>1.2671717284030137</v>
      </c>
      <c r="F312" s="93" t="s">
        <v>1272</v>
      </c>
      <c r="G312" s="93" t="b">
        <v>0</v>
      </c>
      <c r="H312" s="93" t="b">
        <v>0</v>
      </c>
      <c r="I312" s="93" t="b">
        <v>0</v>
      </c>
      <c r="J312" s="93" t="b">
        <v>0</v>
      </c>
      <c r="K312" s="93" t="b">
        <v>0</v>
      </c>
      <c r="L312" s="93" t="b">
        <v>0</v>
      </c>
    </row>
    <row r="313" spans="1:12" ht="15">
      <c r="A313" s="93" t="s">
        <v>1440</v>
      </c>
      <c r="B313" s="93" t="s">
        <v>1422</v>
      </c>
      <c r="C313" s="93">
        <v>2</v>
      </c>
      <c r="D313" s="132">
        <v>0</v>
      </c>
      <c r="E313" s="132">
        <v>1.2671717284030137</v>
      </c>
      <c r="F313" s="93" t="s">
        <v>1272</v>
      </c>
      <c r="G313" s="93" t="b">
        <v>0</v>
      </c>
      <c r="H313" s="93" t="b">
        <v>0</v>
      </c>
      <c r="I313" s="93" t="b">
        <v>0</v>
      </c>
      <c r="J313" s="93" t="b">
        <v>0</v>
      </c>
      <c r="K313" s="93" t="b">
        <v>0</v>
      </c>
      <c r="L313" s="93" t="b">
        <v>0</v>
      </c>
    </row>
    <row r="314" spans="1:12" ht="15">
      <c r="A314" s="93" t="s">
        <v>1422</v>
      </c>
      <c r="B314" s="93" t="s">
        <v>1716</v>
      </c>
      <c r="C314" s="93">
        <v>2</v>
      </c>
      <c r="D314" s="132">
        <v>0</v>
      </c>
      <c r="E314" s="132">
        <v>1.2671717284030137</v>
      </c>
      <c r="F314" s="93" t="s">
        <v>1272</v>
      </c>
      <c r="G314" s="93" t="b">
        <v>0</v>
      </c>
      <c r="H314" s="93" t="b">
        <v>0</v>
      </c>
      <c r="I314" s="93" t="b">
        <v>0</v>
      </c>
      <c r="J314" s="93" t="b">
        <v>0</v>
      </c>
      <c r="K314" s="93" t="b">
        <v>0</v>
      </c>
      <c r="L314" s="93" t="b">
        <v>0</v>
      </c>
    </row>
    <row r="315" spans="1:12" ht="15">
      <c r="A315" s="93" t="s">
        <v>1716</v>
      </c>
      <c r="B315" s="93" t="s">
        <v>1740</v>
      </c>
      <c r="C315" s="93">
        <v>2</v>
      </c>
      <c r="D315" s="132">
        <v>0</v>
      </c>
      <c r="E315" s="132">
        <v>1.2671717284030137</v>
      </c>
      <c r="F315" s="93" t="s">
        <v>1272</v>
      </c>
      <c r="G315" s="93" t="b">
        <v>0</v>
      </c>
      <c r="H315" s="93" t="b">
        <v>0</v>
      </c>
      <c r="I315" s="93" t="b">
        <v>0</v>
      </c>
      <c r="J315" s="93" t="b">
        <v>0</v>
      </c>
      <c r="K315" s="93" t="b">
        <v>0</v>
      </c>
      <c r="L315" s="93" t="b">
        <v>0</v>
      </c>
    </row>
    <row r="316" spans="1:12" ht="15">
      <c r="A316" s="93" t="s">
        <v>1740</v>
      </c>
      <c r="B316" s="93" t="s">
        <v>1392</v>
      </c>
      <c r="C316" s="93">
        <v>2</v>
      </c>
      <c r="D316" s="132">
        <v>0</v>
      </c>
      <c r="E316" s="132">
        <v>1.2671717284030137</v>
      </c>
      <c r="F316" s="93" t="s">
        <v>1272</v>
      </c>
      <c r="G316" s="93" t="b">
        <v>0</v>
      </c>
      <c r="H316" s="93" t="b">
        <v>0</v>
      </c>
      <c r="I316" s="93" t="b">
        <v>0</v>
      </c>
      <c r="J316" s="93" t="b">
        <v>0</v>
      </c>
      <c r="K316" s="93" t="b">
        <v>0</v>
      </c>
      <c r="L316" s="93" t="b">
        <v>0</v>
      </c>
    </row>
    <row r="317" spans="1:12" ht="15">
      <c r="A317" s="93" t="s">
        <v>1392</v>
      </c>
      <c r="B317" s="93" t="s">
        <v>1741</v>
      </c>
      <c r="C317" s="93">
        <v>2</v>
      </c>
      <c r="D317" s="132">
        <v>0</v>
      </c>
      <c r="E317" s="132">
        <v>1.2671717284030137</v>
      </c>
      <c r="F317" s="93" t="s">
        <v>1272</v>
      </c>
      <c r="G317" s="93" t="b">
        <v>0</v>
      </c>
      <c r="H317" s="93" t="b">
        <v>0</v>
      </c>
      <c r="I317" s="93" t="b">
        <v>0</v>
      </c>
      <c r="J317" s="93" t="b">
        <v>0</v>
      </c>
      <c r="K317" s="93" t="b">
        <v>0</v>
      </c>
      <c r="L317" s="93" t="b">
        <v>0</v>
      </c>
    </row>
    <row r="318" spans="1:12" ht="15">
      <c r="A318" s="93" t="s">
        <v>1741</v>
      </c>
      <c r="B318" s="93" t="s">
        <v>1411</v>
      </c>
      <c r="C318" s="93">
        <v>2</v>
      </c>
      <c r="D318" s="132">
        <v>0</v>
      </c>
      <c r="E318" s="132">
        <v>1.2671717284030137</v>
      </c>
      <c r="F318" s="93" t="s">
        <v>1272</v>
      </c>
      <c r="G318" s="93" t="b">
        <v>0</v>
      </c>
      <c r="H318" s="93" t="b">
        <v>0</v>
      </c>
      <c r="I318" s="93" t="b">
        <v>0</v>
      </c>
      <c r="J318" s="93" t="b">
        <v>0</v>
      </c>
      <c r="K318" s="93" t="b">
        <v>0</v>
      </c>
      <c r="L318" s="93" t="b">
        <v>0</v>
      </c>
    </row>
    <row r="319" spans="1:12" ht="15">
      <c r="A319" s="93" t="s">
        <v>1451</v>
      </c>
      <c r="B319" s="93" t="s">
        <v>1452</v>
      </c>
      <c r="C319" s="93">
        <v>2</v>
      </c>
      <c r="D319" s="132">
        <v>0</v>
      </c>
      <c r="E319" s="132">
        <v>0.6989700043360187</v>
      </c>
      <c r="F319" s="93" t="s">
        <v>1273</v>
      </c>
      <c r="G319" s="93" t="b">
        <v>0</v>
      </c>
      <c r="H319" s="93" t="b">
        <v>0</v>
      </c>
      <c r="I319" s="93" t="b">
        <v>0</v>
      </c>
      <c r="J319" s="93" t="b">
        <v>0</v>
      </c>
      <c r="K319" s="93" t="b">
        <v>0</v>
      </c>
      <c r="L319" s="93" t="b">
        <v>0</v>
      </c>
    </row>
    <row r="320" spans="1:12" ht="15">
      <c r="A320" s="93" t="s">
        <v>1452</v>
      </c>
      <c r="B320" s="93" t="s">
        <v>1453</v>
      </c>
      <c r="C320" s="93">
        <v>2</v>
      </c>
      <c r="D320" s="132">
        <v>0</v>
      </c>
      <c r="E320" s="132">
        <v>0.9999999999999999</v>
      </c>
      <c r="F320" s="93" t="s">
        <v>1273</v>
      </c>
      <c r="G320" s="93" t="b">
        <v>0</v>
      </c>
      <c r="H320" s="93" t="b">
        <v>0</v>
      </c>
      <c r="I320" s="93" t="b">
        <v>0</v>
      </c>
      <c r="J320" s="93" t="b">
        <v>0</v>
      </c>
      <c r="K320" s="93" t="b">
        <v>0</v>
      </c>
      <c r="L320" s="93" t="b">
        <v>0</v>
      </c>
    </row>
    <row r="321" spans="1:12" ht="15">
      <c r="A321" s="93" t="s">
        <v>1453</v>
      </c>
      <c r="B321" s="93" t="s">
        <v>1370</v>
      </c>
      <c r="C321" s="93">
        <v>2</v>
      </c>
      <c r="D321" s="132">
        <v>0</v>
      </c>
      <c r="E321" s="132">
        <v>0.9999999999999999</v>
      </c>
      <c r="F321" s="93" t="s">
        <v>1273</v>
      </c>
      <c r="G321" s="93" t="b">
        <v>0</v>
      </c>
      <c r="H321" s="93" t="b">
        <v>0</v>
      </c>
      <c r="I321" s="93" t="b">
        <v>0</v>
      </c>
      <c r="J321" s="93" t="b">
        <v>0</v>
      </c>
      <c r="K321" s="93" t="b">
        <v>0</v>
      </c>
      <c r="L321" s="93" t="b">
        <v>0</v>
      </c>
    </row>
    <row r="322" spans="1:12" ht="15">
      <c r="A322" s="93" t="s">
        <v>1370</v>
      </c>
      <c r="B322" s="93" t="s">
        <v>1454</v>
      </c>
      <c r="C322" s="93">
        <v>2</v>
      </c>
      <c r="D322" s="132">
        <v>0</v>
      </c>
      <c r="E322" s="132">
        <v>0.9999999999999999</v>
      </c>
      <c r="F322" s="93" t="s">
        <v>1273</v>
      </c>
      <c r="G322" s="93" t="b">
        <v>0</v>
      </c>
      <c r="H322" s="93" t="b">
        <v>0</v>
      </c>
      <c r="I322" s="93" t="b">
        <v>0</v>
      </c>
      <c r="J322" s="93" t="b">
        <v>0</v>
      </c>
      <c r="K322" s="93" t="b">
        <v>0</v>
      </c>
      <c r="L322" s="93" t="b">
        <v>0</v>
      </c>
    </row>
    <row r="323" spans="1:12" ht="15">
      <c r="A323" s="93" t="s">
        <v>1454</v>
      </c>
      <c r="B323" s="93" t="s">
        <v>1392</v>
      </c>
      <c r="C323" s="93">
        <v>2</v>
      </c>
      <c r="D323" s="132">
        <v>0</v>
      </c>
      <c r="E323" s="132">
        <v>0.9999999999999999</v>
      </c>
      <c r="F323" s="93" t="s">
        <v>1273</v>
      </c>
      <c r="G323" s="93" t="b">
        <v>0</v>
      </c>
      <c r="H323" s="93" t="b">
        <v>0</v>
      </c>
      <c r="I323" s="93" t="b">
        <v>0</v>
      </c>
      <c r="J323" s="93" t="b">
        <v>0</v>
      </c>
      <c r="K323" s="93" t="b">
        <v>0</v>
      </c>
      <c r="L323" s="93" t="b">
        <v>0</v>
      </c>
    </row>
    <row r="324" spans="1:12" ht="15">
      <c r="A324" s="93" t="s">
        <v>1392</v>
      </c>
      <c r="B324" s="93" t="s">
        <v>1455</v>
      </c>
      <c r="C324" s="93">
        <v>2</v>
      </c>
      <c r="D324" s="132">
        <v>0</v>
      </c>
      <c r="E324" s="132">
        <v>0.9999999999999999</v>
      </c>
      <c r="F324" s="93" t="s">
        <v>1273</v>
      </c>
      <c r="G324" s="93" t="b">
        <v>0</v>
      </c>
      <c r="H324" s="93" t="b">
        <v>0</v>
      </c>
      <c r="I324" s="93" t="b">
        <v>0</v>
      </c>
      <c r="J324" s="93" t="b">
        <v>0</v>
      </c>
      <c r="K324" s="93" t="b">
        <v>0</v>
      </c>
      <c r="L324" s="93" t="b">
        <v>0</v>
      </c>
    </row>
    <row r="325" spans="1:12" ht="15">
      <c r="A325" s="93" t="s">
        <v>1455</v>
      </c>
      <c r="B325" s="93" t="s">
        <v>1338</v>
      </c>
      <c r="C325" s="93">
        <v>2</v>
      </c>
      <c r="D325" s="132">
        <v>0</v>
      </c>
      <c r="E325" s="132">
        <v>0.9999999999999999</v>
      </c>
      <c r="F325" s="93" t="s">
        <v>1273</v>
      </c>
      <c r="G325" s="93" t="b">
        <v>0</v>
      </c>
      <c r="H325" s="93" t="b">
        <v>0</v>
      </c>
      <c r="I325" s="93" t="b">
        <v>0</v>
      </c>
      <c r="J325" s="93" t="b">
        <v>0</v>
      </c>
      <c r="K325" s="93" t="b">
        <v>0</v>
      </c>
      <c r="L325" s="93" t="b">
        <v>0</v>
      </c>
    </row>
    <row r="326" spans="1:12" ht="15">
      <c r="A326" s="93" t="s">
        <v>1338</v>
      </c>
      <c r="B326" s="93" t="s">
        <v>1451</v>
      </c>
      <c r="C326" s="93">
        <v>2</v>
      </c>
      <c r="D326" s="132">
        <v>0</v>
      </c>
      <c r="E326" s="132">
        <v>0.9999999999999999</v>
      </c>
      <c r="F326" s="93" t="s">
        <v>1273</v>
      </c>
      <c r="G326" s="93" t="b">
        <v>0</v>
      </c>
      <c r="H326" s="93" t="b">
        <v>0</v>
      </c>
      <c r="I326" s="93" t="b">
        <v>0</v>
      </c>
      <c r="J326" s="93" t="b">
        <v>0</v>
      </c>
      <c r="K326" s="93" t="b">
        <v>0</v>
      </c>
      <c r="L326" s="93" t="b">
        <v>0</v>
      </c>
    </row>
    <row r="327" spans="1:12" ht="15">
      <c r="A327" s="93" t="s">
        <v>1451</v>
      </c>
      <c r="B327" s="93" t="s">
        <v>1456</v>
      </c>
      <c r="C327" s="93">
        <v>2</v>
      </c>
      <c r="D327" s="132">
        <v>0</v>
      </c>
      <c r="E327" s="132">
        <v>0.6989700043360187</v>
      </c>
      <c r="F327" s="93" t="s">
        <v>1273</v>
      </c>
      <c r="G327" s="93" t="b">
        <v>0</v>
      </c>
      <c r="H327" s="93" t="b">
        <v>0</v>
      </c>
      <c r="I327" s="93" t="b">
        <v>0</v>
      </c>
      <c r="J327" s="93" t="b">
        <v>0</v>
      </c>
      <c r="K327" s="93" t="b">
        <v>0</v>
      </c>
      <c r="L327" s="93" t="b">
        <v>0</v>
      </c>
    </row>
    <row r="328" spans="1:12" ht="15">
      <c r="A328" s="93" t="s">
        <v>1456</v>
      </c>
      <c r="B328" s="93" t="s">
        <v>1391</v>
      </c>
      <c r="C328" s="93">
        <v>2</v>
      </c>
      <c r="D328" s="132">
        <v>0</v>
      </c>
      <c r="E328" s="132">
        <v>0.9999999999999999</v>
      </c>
      <c r="F328" s="93" t="s">
        <v>1273</v>
      </c>
      <c r="G328" s="93" t="b">
        <v>0</v>
      </c>
      <c r="H328" s="93" t="b">
        <v>0</v>
      </c>
      <c r="I328" s="93" t="b">
        <v>0</v>
      </c>
      <c r="J328" s="93" t="b">
        <v>0</v>
      </c>
      <c r="K328" s="93" t="b">
        <v>0</v>
      </c>
      <c r="L328" s="93" t="b">
        <v>0</v>
      </c>
    </row>
    <row r="329" spans="1:12" ht="15">
      <c r="A329" s="93" t="s">
        <v>1378</v>
      </c>
      <c r="B329" s="93" t="s">
        <v>376</v>
      </c>
      <c r="C329" s="93">
        <v>4</v>
      </c>
      <c r="D329" s="132">
        <v>0</v>
      </c>
      <c r="E329" s="132">
        <v>1.130333768495006</v>
      </c>
      <c r="F329" s="93" t="s">
        <v>1274</v>
      </c>
      <c r="G329" s="93" t="b">
        <v>0</v>
      </c>
      <c r="H329" s="93" t="b">
        <v>0</v>
      </c>
      <c r="I329" s="93" t="b">
        <v>0</v>
      </c>
      <c r="J329" s="93" t="b">
        <v>0</v>
      </c>
      <c r="K329" s="93" t="b">
        <v>0</v>
      </c>
      <c r="L329" s="93" t="b">
        <v>0</v>
      </c>
    </row>
    <row r="330" spans="1:12" ht="15">
      <c r="A330" s="93" t="s">
        <v>1377</v>
      </c>
      <c r="B330" s="93" t="s">
        <v>1378</v>
      </c>
      <c r="C330" s="93">
        <v>2</v>
      </c>
      <c r="D330" s="132">
        <v>0</v>
      </c>
      <c r="E330" s="132">
        <v>0.829303772831025</v>
      </c>
      <c r="F330" s="93" t="s">
        <v>1274</v>
      </c>
      <c r="G330" s="93" t="b">
        <v>0</v>
      </c>
      <c r="H330" s="93" t="b">
        <v>0</v>
      </c>
      <c r="I330" s="93" t="b">
        <v>0</v>
      </c>
      <c r="J330" s="93" t="b">
        <v>0</v>
      </c>
      <c r="K330" s="93" t="b">
        <v>0</v>
      </c>
      <c r="L330" s="93" t="b">
        <v>0</v>
      </c>
    </row>
    <row r="331" spans="1:12" ht="15">
      <c r="A331" s="93" t="s">
        <v>376</v>
      </c>
      <c r="B331" s="93" t="s">
        <v>1458</v>
      </c>
      <c r="C331" s="93">
        <v>2</v>
      </c>
      <c r="D331" s="132">
        <v>0</v>
      </c>
      <c r="E331" s="132">
        <v>1.130333768495006</v>
      </c>
      <c r="F331" s="93" t="s">
        <v>1274</v>
      </c>
      <c r="G331" s="93" t="b">
        <v>0</v>
      </c>
      <c r="H331" s="93" t="b">
        <v>0</v>
      </c>
      <c r="I331" s="93" t="b">
        <v>0</v>
      </c>
      <c r="J331" s="93" t="b">
        <v>0</v>
      </c>
      <c r="K331" s="93" t="b">
        <v>0</v>
      </c>
      <c r="L331" s="93" t="b">
        <v>0</v>
      </c>
    </row>
    <row r="332" spans="1:12" ht="15">
      <c r="A332" s="93" t="s">
        <v>1458</v>
      </c>
      <c r="B332" s="93" t="s">
        <v>1378</v>
      </c>
      <c r="C332" s="93">
        <v>2</v>
      </c>
      <c r="D332" s="132">
        <v>0</v>
      </c>
      <c r="E332" s="132">
        <v>1.130333768495006</v>
      </c>
      <c r="F332" s="93" t="s">
        <v>1274</v>
      </c>
      <c r="G332" s="93" t="b">
        <v>0</v>
      </c>
      <c r="H332" s="93" t="b">
        <v>0</v>
      </c>
      <c r="I332" s="93" t="b">
        <v>0</v>
      </c>
      <c r="J332" s="93" t="b">
        <v>0</v>
      </c>
      <c r="K332" s="93" t="b">
        <v>0</v>
      </c>
      <c r="L332" s="93" t="b">
        <v>0</v>
      </c>
    </row>
    <row r="333" spans="1:12" ht="15">
      <c r="A333" s="93" t="s">
        <v>376</v>
      </c>
      <c r="B333" s="93" t="s">
        <v>1377</v>
      </c>
      <c r="C333" s="93">
        <v>2</v>
      </c>
      <c r="D333" s="132">
        <v>0</v>
      </c>
      <c r="E333" s="132">
        <v>1.130333768495006</v>
      </c>
      <c r="F333" s="93" t="s">
        <v>1274</v>
      </c>
      <c r="G333" s="93" t="b">
        <v>0</v>
      </c>
      <c r="H333" s="93" t="b">
        <v>0</v>
      </c>
      <c r="I333" s="93" t="b">
        <v>0</v>
      </c>
      <c r="J333" s="93" t="b">
        <v>0</v>
      </c>
      <c r="K333" s="93" t="b">
        <v>0</v>
      </c>
      <c r="L333" s="93" t="b">
        <v>0</v>
      </c>
    </row>
    <row r="334" spans="1:12" ht="15">
      <c r="A334" s="93" t="s">
        <v>1377</v>
      </c>
      <c r="B334" s="93" t="s">
        <v>1459</v>
      </c>
      <c r="C334" s="93">
        <v>2</v>
      </c>
      <c r="D334" s="132">
        <v>0</v>
      </c>
      <c r="E334" s="132">
        <v>1.130333768495006</v>
      </c>
      <c r="F334" s="93" t="s">
        <v>1274</v>
      </c>
      <c r="G334" s="93" t="b">
        <v>0</v>
      </c>
      <c r="H334" s="93" t="b">
        <v>0</v>
      </c>
      <c r="I334" s="93" t="b">
        <v>0</v>
      </c>
      <c r="J334" s="93" t="b">
        <v>0</v>
      </c>
      <c r="K334" s="93" t="b">
        <v>0</v>
      </c>
      <c r="L334" s="93" t="b">
        <v>0</v>
      </c>
    </row>
    <row r="335" spans="1:12" ht="15">
      <c r="A335" s="93" t="s">
        <v>1459</v>
      </c>
      <c r="B335" s="93" t="s">
        <v>1460</v>
      </c>
      <c r="C335" s="93">
        <v>2</v>
      </c>
      <c r="D335" s="132">
        <v>0</v>
      </c>
      <c r="E335" s="132">
        <v>1.4313637641589874</v>
      </c>
      <c r="F335" s="93" t="s">
        <v>1274</v>
      </c>
      <c r="G335" s="93" t="b">
        <v>0</v>
      </c>
      <c r="H335" s="93" t="b">
        <v>0</v>
      </c>
      <c r="I335" s="93" t="b">
        <v>0</v>
      </c>
      <c r="J335" s="93" t="b">
        <v>0</v>
      </c>
      <c r="K335" s="93" t="b">
        <v>0</v>
      </c>
      <c r="L335" s="93" t="b">
        <v>0</v>
      </c>
    </row>
    <row r="336" spans="1:12" ht="15">
      <c r="A336" s="93" t="s">
        <v>1460</v>
      </c>
      <c r="B336" s="93" t="s">
        <v>1400</v>
      </c>
      <c r="C336" s="93">
        <v>2</v>
      </c>
      <c r="D336" s="132">
        <v>0</v>
      </c>
      <c r="E336" s="132">
        <v>1.4313637641589874</v>
      </c>
      <c r="F336" s="93" t="s">
        <v>1274</v>
      </c>
      <c r="G336" s="93" t="b">
        <v>0</v>
      </c>
      <c r="H336" s="93" t="b">
        <v>0</v>
      </c>
      <c r="I336" s="93" t="b">
        <v>0</v>
      </c>
      <c r="J336" s="93" t="b">
        <v>0</v>
      </c>
      <c r="K336" s="93" t="b">
        <v>0</v>
      </c>
      <c r="L336" s="93" t="b">
        <v>0</v>
      </c>
    </row>
    <row r="337" spans="1:12" ht="15">
      <c r="A337" s="93" t="s">
        <v>1400</v>
      </c>
      <c r="B337" s="93" t="s">
        <v>1461</v>
      </c>
      <c r="C337" s="93">
        <v>2</v>
      </c>
      <c r="D337" s="132">
        <v>0</v>
      </c>
      <c r="E337" s="132">
        <v>1.4313637641589874</v>
      </c>
      <c r="F337" s="93" t="s">
        <v>1274</v>
      </c>
      <c r="G337" s="93" t="b">
        <v>0</v>
      </c>
      <c r="H337" s="93" t="b">
        <v>0</v>
      </c>
      <c r="I337" s="93" t="b">
        <v>0</v>
      </c>
      <c r="J337" s="93" t="b">
        <v>1</v>
      </c>
      <c r="K337" s="93" t="b">
        <v>0</v>
      </c>
      <c r="L337" s="93" t="b">
        <v>0</v>
      </c>
    </row>
    <row r="338" spans="1:12" ht="15">
      <c r="A338" s="93" t="s">
        <v>1461</v>
      </c>
      <c r="B338" s="93" t="s">
        <v>1462</v>
      </c>
      <c r="C338" s="93">
        <v>2</v>
      </c>
      <c r="D338" s="132">
        <v>0</v>
      </c>
      <c r="E338" s="132">
        <v>1.4313637641589874</v>
      </c>
      <c r="F338" s="93" t="s">
        <v>1274</v>
      </c>
      <c r="G338" s="93" t="b">
        <v>1</v>
      </c>
      <c r="H338" s="93" t="b">
        <v>0</v>
      </c>
      <c r="I338" s="93" t="b">
        <v>0</v>
      </c>
      <c r="J338" s="93" t="b">
        <v>0</v>
      </c>
      <c r="K338" s="93" t="b">
        <v>0</v>
      </c>
      <c r="L338" s="93" t="b">
        <v>0</v>
      </c>
    </row>
    <row r="339" spans="1:12" ht="15">
      <c r="A339" s="93" t="s">
        <v>1462</v>
      </c>
      <c r="B339" s="93" t="s">
        <v>1463</v>
      </c>
      <c r="C339" s="93">
        <v>2</v>
      </c>
      <c r="D339" s="132">
        <v>0</v>
      </c>
      <c r="E339" s="132">
        <v>1.4313637641589874</v>
      </c>
      <c r="F339" s="93" t="s">
        <v>1274</v>
      </c>
      <c r="G339" s="93" t="b">
        <v>0</v>
      </c>
      <c r="H339" s="93" t="b">
        <v>0</v>
      </c>
      <c r="I339" s="93" t="b">
        <v>0</v>
      </c>
      <c r="J339" s="93" t="b">
        <v>0</v>
      </c>
      <c r="K339" s="93" t="b">
        <v>0</v>
      </c>
      <c r="L339" s="93" t="b">
        <v>0</v>
      </c>
    </row>
    <row r="340" spans="1:12" ht="15">
      <c r="A340" s="93" t="s">
        <v>1463</v>
      </c>
      <c r="B340" s="93" t="s">
        <v>1731</v>
      </c>
      <c r="C340" s="93">
        <v>2</v>
      </c>
      <c r="D340" s="132">
        <v>0</v>
      </c>
      <c r="E340" s="132">
        <v>1.4313637641589874</v>
      </c>
      <c r="F340" s="93" t="s">
        <v>1274</v>
      </c>
      <c r="G340" s="93" t="b">
        <v>0</v>
      </c>
      <c r="H340" s="93" t="b">
        <v>0</v>
      </c>
      <c r="I340" s="93" t="b">
        <v>0</v>
      </c>
      <c r="J340" s="93" t="b">
        <v>0</v>
      </c>
      <c r="K340" s="93" t="b">
        <v>0</v>
      </c>
      <c r="L340" s="93" t="b">
        <v>0</v>
      </c>
    </row>
    <row r="341" spans="1:12" ht="15">
      <c r="A341" s="93" t="s">
        <v>1731</v>
      </c>
      <c r="B341" s="93" t="s">
        <v>1392</v>
      </c>
      <c r="C341" s="93">
        <v>2</v>
      </c>
      <c r="D341" s="132">
        <v>0</v>
      </c>
      <c r="E341" s="132">
        <v>1.4313637641589874</v>
      </c>
      <c r="F341" s="93" t="s">
        <v>1274</v>
      </c>
      <c r="G341" s="93" t="b">
        <v>0</v>
      </c>
      <c r="H341" s="93" t="b">
        <v>0</v>
      </c>
      <c r="I341" s="93" t="b">
        <v>0</v>
      </c>
      <c r="J341" s="93" t="b">
        <v>0</v>
      </c>
      <c r="K341" s="93" t="b">
        <v>0</v>
      </c>
      <c r="L341" s="93" t="b">
        <v>0</v>
      </c>
    </row>
    <row r="342" spans="1:12" ht="15">
      <c r="A342" s="93" t="s">
        <v>1392</v>
      </c>
      <c r="B342" s="93" t="s">
        <v>1702</v>
      </c>
      <c r="C342" s="93">
        <v>2</v>
      </c>
      <c r="D342" s="132">
        <v>0</v>
      </c>
      <c r="E342" s="132">
        <v>1.4313637641589874</v>
      </c>
      <c r="F342" s="93" t="s">
        <v>1274</v>
      </c>
      <c r="G342" s="93" t="b">
        <v>0</v>
      </c>
      <c r="H342" s="93" t="b">
        <v>0</v>
      </c>
      <c r="I342" s="93" t="b">
        <v>0</v>
      </c>
      <c r="J342" s="93" t="b">
        <v>0</v>
      </c>
      <c r="K342" s="93" t="b">
        <v>0</v>
      </c>
      <c r="L342" s="93" t="b">
        <v>0</v>
      </c>
    </row>
    <row r="343" spans="1:12" ht="15">
      <c r="A343" s="93" t="s">
        <v>1702</v>
      </c>
      <c r="B343" s="93" t="s">
        <v>1703</v>
      </c>
      <c r="C343" s="93">
        <v>2</v>
      </c>
      <c r="D343" s="132">
        <v>0</v>
      </c>
      <c r="E343" s="132">
        <v>1.4313637641589874</v>
      </c>
      <c r="F343" s="93" t="s">
        <v>1274</v>
      </c>
      <c r="G343" s="93" t="b">
        <v>0</v>
      </c>
      <c r="H343" s="93" t="b">
        <v>0</v>
      </c>
      <c r="I343" s="93" t="b">
        <v>0</v>
      </c>
      <c r="J343" s="93" t="b">
        <v>0</v>
      </c>
      <c r="K343" s="93" t="b">
        <v>0</v>
      </c>
      <c r="L343" s="93" t="b">
        <v>0</v>
      </c>
    </row>
    <row r="344" spans="1:12" ht="15">
      <c r="A344" s="93" t="s">
        <v>1703</v>
      </c>
      <c r="B344" s="93" t="s">
        <v>1338</v>
      </c>
      <c r="C344" s="93">
        <v>2</v>
      </c>
      <c r="D344" s="132">
        <v>0</v>
      </c>
      <c r="E344" s="132">
        <v>1.4313637641589874</v>
      </c>
      <c r="F344" s="93" t="s">
        <v>1274</v>
      </c>
      <c r="G344" s="93" t="b">
        <v>0</v>
      </c>
      <c r="H344" s="93" t="b">
        <v>0</v>
      </c>
      <c r="I344" s="93" t="b">
        <v>0</v>
      </c>
      <c r="J344" s="93" t="b">
        <v>0</v>
      </c>
      <c r="K344" s="93" t="b">
        <v>0</v>
      </c>
      <c r="L344" s="93" t="b">
        <v>0</v>
      </c>
    </row>
    <row r="345" spans="1:12" ht="15">
      <c r="A345" s="93" t="s">
        <v>1338</v>
      </c>
      <c r="B345" s="93" t="s">
        <v>1732</v>
      </c>
      <c r="C345" s="93">
        <v>2</v>
      </c>
      <c r="D345" s="132">
        <v>0</v>
      </c>
      <c r="E345" s="132">
        <v>1.4313637641589874</v>
      </c>
      <c r="F345" s="93" t="s">
        <v>1274</v>
      </c>
      <c r="G345" s="93" t="b">
        <v>0</v>
      </c>
      <c r="H345" s="93" t="b">
        <v>0</v>
      </c>
      <c r="I345" s="93" t="b">
        <v>0</v>
      </c>
      <c r="J345" s="93" t="b">
        <v>0</v>
      </c>
      <c r="K345" s="93" t="b">
        <v>0</v>
      </c>
      <c r="L345" s="93" t="b">
        <v>0</v>
      </c>
    </row>
    <row r="346" spans="1:12" ht="15">
      <c r="A346" s="93" t="s">
        <v>1732</v>
      </c>
      <c r="B346" s="93" t="s">
        <v>1733</v>
      </c>
      <c r="C346" s="93">
        <v>2</v>
      </c>
      <c r="D346" s="132">
        <v>0</v>
      </c>
      <c r="E346" s="132">
        <v>1.4313637641589874</v>
      </c>
      <c r="F346" s="93" t="s">
        <v>1274</v>
      </c>
      <c r="G346" s="93" t="b">
        <v>0</v>
      </c>
      <c r="H346" s="93" t="b">
        <v>0</v>
      </c>
      <c r="I346" s="93" t="b">
        <v>0</v>
      </c>
      <c r="J346" s="93" t="b">
        <v>0</v>
      </c>
      <c r="K346" s="93" t="b">
        <v>0</v>
      </c>
      <c r="L346" s="93" t="b">
        <v>0</v>
      </c>
    </row>
    <row r="347" spans="1:12" ht="15">
      <c r="A347" s="93" t="s">
        <v>1733</v>
      </c>
      <c r="B347" s="93" t="s">
        <v>1734</v>
      </c>
      <c r="C347" s="93">
        <v>2</v>
      </c>
      <c r="D347" s="132">
        <v>0</v>
      </c>
      <c r="E347" s="132">
        <v>1.4313637641589874</v>
      </c>
      <c r="F347" s="93" t="s">
        <v>1274</v>
      </c>
      <c r="G347" s="93" t="b">
        <v>0</v>
      </c>
      <c r="H347" s="93" t="b">
        <v>0</v>
      </c>
      <c r="I347" s="93" t="b">
        <v>0</v>
      </c>
      <c r="J347" s="93" t="b">
        <v>0</v>
      </c>
      <c r="K347" s="93" t="b">
        <v>0</v>
      </c>
      <c r="L347" s="93" t="b">
        <v>0</v>
      </c>
    </row>
    <row r="348" spans="1:12" ht="15">
      <c r="A348" s="93" t="s">
        <v>1734</v>
      </c>
      <c r="B348" s="93" t="s">
        <v>1735</v>
      </c>
      <c r="C348" s="93">
        <v>2</v>
      </c>
      <c r="D348" s="132">
        <v>0</v>
      </c>
      <c r="E348" s="132">
        <v>1.4313637641589874</v>
      </c>
      <c r="F348" s="93" t="s">
        <v>1274</v>
      </c>
      <c r="G348" s="93" t="b">
        <v>0</v>
      </c>
      <c r="H348" s="93" t="b">
        <v>0</v>
      </c>
      <c r="I348" s="93" t="b">
        <v>0</v>
      </c>
      <c r="J348" s="93" t="b">
        <v>0</v>
      </c>
      <c r="K348" s="93" t="b">
        <v>0</v>
      </c>
      <c r="L348" s="93" t="b">
        <v>0</v>
      </c>
    </row>
    <row r="349" spans="1:12" ht="15">
      <c r="A349" s="93" t="s">
        <v>1735</v>
      </c>
      <c r="B349" s="93" t="s">
        <v>1736</v>
      </c>
      <c r="C349" s="93">
        <v>2</v>
      </c>
      <c r="D349" s="132">
        <v>0</v>
      </c>
      <c r="E349" s="132">
        <v>1.4313637641589874</v>
      </c>
      <c r="F349" s="93" t="s">
        <v>1274</v>
      </c>
      <c r="G349" s="93" t="b">
        <v>0</v>
      </c>
      <c r="H349" s="93" t="b">
        <v>0</v>
      </c>
      <c r="I349" s="93" t="b">
        <v>0</v>
      </c>
      <c r="J349" s="93" t="b">
        <v>0</v>
      </c>
      <c r="K349" s="93" t="b">
        <v>0</v>
      </c>
      <c r="L349" s="93" t="b">
        <v>0</v>
      </c>
    </row>
    <row r="350" spans="1:12" ht="15">
      <c r="A350" s="93" t="s">
        <v>1736</v>
      </c>
      <c r="B350" s="93" t="s">
        <v>1447</v>
      </c>
      <c r="C350" s="93">
        <v>2</v>
      </c>
      <c r="D350" s="132">
        <v>0</v>
      </c>
      <c r="E350" s="132">
        <v>1.4313637641589874</v>
      </c>
      <c r="F350" s="93" t="s">
        <v>1274</v>
      </c>
      <c r="G350" s="93" t="b">
        <v>0</v>
      </c>
      <c r="H350" s="93" t="b">
        <v>0</v>
      </c>
      <c r="I350" s="93" t="b">
        <v>0</v>
      </c>
      <c r="J350" s="93" t="b">
        <v>0</v>
      </c>
      <c r="K350" s="93" t="b">
        <v>0</v>
      </c>
      <c r="L350" s="93" t="b">
        <v>0</v>
      </c>
    </row>
    <row r="351" spans="1:12" ht="15">
      <c r="A351" s="93" t="s">
        <v>1447</v>
      </c>
      <c r="B351" s="93" t="s">
        <v>1448</v>
      </c>
      <c r="C351" s="93">
        <v>2</v>
      </c>
      <c r="D351" s="132">
        <v>0</v>
      </c>
      <c r="E351" s="132">
        <v>1.4313637641589874</v>
      </c>
      <c r="F351" s="93" t="s">
        <v>1274</v>
      </c>
      <c r="G351" s="93" t="b">
        <v>0</v>
      </c>
      <c r="H351" s="93" t="b">
        <v>0</v>
      </c>
      <c r="I351" s="93" t="b">
        <v>0</v>
      </c>
      <c r="J351" s="93" t="b">
        <v>0</v>
      </c>
      <c r="K351" s="93" t="b">
        <v>0</v>
      </c>
      <c r="L351" s="93" t="b">
        <v>0</v>
      </c>
    </row>
    <row r="352" spans="1:12" ht="15">
      <c r="A352" s="93" t="s">
        <v>1448</v>
      </c>
      <c r="B352" s="93" t="s">
        <v>1737</v>
      </c>
      <c r="C352" s="93">
        <v>2</v>
      </c>
      <c r="D352" s="132">
        <v>0</v>
      </c>
      <c r="E352" s="132">
        <v>1.4313637641589874</v>
      </c>
      <c r="F352" s="93" t="s">
        <v>1274</v>
      </c>
      <c r="G352" s="93" t="b">
        <v>0</v>
      </c>
      <c r="H352" s="93" t="b">
        <v>0</v>
      </c>
      <c r="I352" s="93" t="b">
        <v>0</v>
      </c>
      <c r="J352" s="93" t="b">
        <v>0</v>
      </c>
      <c r="K352" s="93" t="b">
        <v>0</v>
      </c>
      <c r="L352" s="93" t="b">
        <v>0</v>
      </c>
    </row>
    <row r="353" spans="1:12" ht="15">
      <c r="A353" s="93" t="s">
        <v>1737</v>
      </c>
      <c r="B353" s="93" t="s">
        <v>1738</v>
      </c>
      <c r="C353" s="93">
        <v>2</v>
      </c>
      <c r="D353" s="132">
        <v>0</v>
      </c>
      <c r="E353" s="132">
        <v>1.4313637641589874</v>
      </c>
      <c r="F353" s="93" t="s">
        <v>1274</v>
      </c>
      <c r="G353" s="93" t="b">
        <v>0</v>
      </c>
      <c r="H353" s="93" t="b">
        <v>0</v>
      </c>
      <c r="I353" s="93" t="b">
        <v>0</v>
      </c>
      <c r="J353" s="93" t="b">
        <v>0</v>
      </c>
      <c r="K353" s="93" t="b">
        <v>0</v>
      </c>
      <c r="L353" s="93" t="b">
        <v>0</v>
      </c>
    </row>
    <row r="354" spans="1:12" ht="15">
      <c r="A354" s="93" t="s">
        <v>1738</v>
      </c>
      <c r="B354" s="93" t="s">
        <v>1391</v>
      </c>
      <c r="C354" s="93">
        <v>2</v>
      </c>
      <c r="D354" s="132">
        <v>0</v>
      </c>
      <c r="E354" s="132">
        <v>1.4313637641589874</v>
      </c>
      <c r="F354" s="93" t="s">
        <v>1274</v>
      </c>
      <c r="G354" s="93" t="b">
        <v>0</v>
      </c>
      <c r="H354" s="93" t="b">
        <v>0</v>
      </c>
      <c r="I354" s="93" t="b">
        <v>0</v>
      </c>
      <c r="J354" s="93" t="b">
        <v>0</v>
      </c>
      <c r="K354" s="93" t="b">
        <v>0</v>
      </c>
      <c r="L354" s="93" t="b">
        <v>0</v>
      </c>
    </row>
    <row r="355" spans="1:12" ht="15">
      <c r="A355" s="93" t="s">
        <v>1717</v>
      </c>
      <c r="B355" s="93" t="s">
        <v>1718</v>
      </c>
      <c r="C355" s="93">
        <v>2</v>
      </c>
      <c r="D355" s="132">
        <v>0</v>
      </c>
      <c r="E355" s="132">
        <v>1.278753600952829</v>
      </c>
      <c r="F355" s="93" t="s">
        <v>1276</v>
      </c>
      <c r="G355" s="93" t="b">
        <v>0</v>
      </c>
      <c r="H355" s="93" t="b">
        <v>1</v>
      </c>
      <c r="I355" s="93" t="b">
        <v>0</v>
      </c>
      <c r="J355" s="93" t="b">
        <v>0</v>
      </c>
      <c r="K355" s="93" t="b">
        <v>0</v>
      </c>
      <c r="L355" s="93" t="b">
        <v>0</v>
      </c>
    </row>
    <row r="356" spans="1:12" ht="15">
      <c r="A356" s="93" t="s">
        <v>1718</v>
      </c>
      <c r="B356" s="93" t="s">
        <v>1392</v>
      </c>
      <c r="C356" s="93">
        <v>2</v>
      </c>
      <c r="D356" s="132">
        <v>0</v>
      </c>
      <c r="E356" s="132">
        <v>1.278753600952829</v>
      </c>
      <c r="F356" s="93" t="s">
        <v>1276</v>
      </c>
      <c r="G356" s="93" t="b">
        <v>0</v>
      </c>
      <c r="H356" s="93" t="b">
        <v>0</v>
      </c>
      <c r="I356" s="93" t="b">
        <v>0</v>
      </c>
      <c r="J356" s="93" t="b">
        <v>0</v>
      </c>
      <c r="K356" s="93" t="b">
        <v>0</v>
      </c>
      <c r="L356" s="93" t="b">
        <v>0</v>
      </c>
    </row>
    <row r="357" spans="1:12" ht="15">
      <c r="A357" s="93" t="s">
        <v>1392</v>
      </c>
      <c r="B357" s="93" t="s">
        <v>1702</v>
      </c>
      <c r="C357" s="93">
        <v>2</v>
      </c>
      <c r="D357" s="132">
        <v>0</v>
      </c>
      <c r="E357" s="132">
        <v>1.278753600952829</v>
      </c>
      <c r="F357" s="93" t="s">
        <v>1276</v>
      </c>
      <c r="G357" s="93" t="b">
        <v>0</v>
      </c>
      <c r="H357" s="93" t="b">
        <v>0</v>
      </c>
      <c r="I357" s="93" t="b">
        <v>0</v>
      </c>
      <c r="J357" s="93" t="b">
        <v>0</v>
      </c>
      <c r="K357" s="93" t="b">
        <v>0</v>
      </c>
      <c r="L357" s="93" t="b">
        <v>0</v>
      </c>
    </row>
    <row r="358" spans="1:12" ht="15">
      <c r="A358" s="93" t="s">
        <v>1702</v>
      </c>
      <c r="B358" s="93" t="s">
        <v>1703</v>
      </c>
      <c r="C358" s="93">
        <v>2</v>
      </c>
      <c r="D358" s="132">
        <v>0</v>
      </c>
      <c r="E358" s="132">
        <v>1.278753600952829</v>
      </c>
      <c r="F358" s="93" t="s">
        <v>1276</v>
      </c>
      <c r="G358" s="93" t="b">
        <v>0</v>
      </c>
      <c r="H358" s="93" t="b">
        <v>0</v>
      </c>
      <c r="I358" s="93" t="b">
        <v>0</v>
      </c>
      <c r="J358" s="93" t="b">
        <v>0</v>
      </c>
      <c r="K358" s="93" t="b">
        <v>0</v>
      </c>
      <c r="L358" s="93" t="b">
        <v>0</v>
      </c>
    </row>
    <row r="359" spans="1:12" ht="15">
      <c r="A359" s="93" t="s">
        <v>1703</v>
      </c>
      <c r="B359" s="93" t="s">
        <v>1338</v>
      </c>
      <c r="C359" s="93">
        <v>2</v>
      </c>
      <c r="D359" s="132">
        <v>0</v>
      </c>
      <c r="E359" s="132">
        <v>1.278753600952829</v>
      </c>
      <c r="F359" s="93" t="s">
        <v>1276</v>
      </c>
      <c r="G359" s="93" t="b">
        <v>0</v>
      </c>
      <c r="H359" s="93" t="b">
        <v>0</v>
      </c>
      <c r="I359" s="93" t="b">
        <v>0</v>
      </c>
      <c r="J359" s="93" t="b">
        <v>0</v>
      </c>
      <c r="K359" s="93" t="b">
        <v>0</v>
      </c>
      <c r="L359" s="93" t="b">
        <v>0</v>
      </c>
    </row>
    <row r="360" spans="1:12" ht="15">
      <c r="A360" s="93" t="s">
        <v>1338</v>
      </c>
      <c r="B360" s="93" t="s">
        <v>1395</v>
      </c>
      <c r="C360" s="93">
        <v>2</v>
      </c>
      <c r="D360" s="132">
        <v>0</v>
      </c>
      <c r="E360" s="132">
        <v>1.278753600952829</v>
      </c>
      <c r="F360" s="93" t="s">
        <v>1276</v>
      </c>
      <c r="G360" s="93" t="b">
        <v>0</v>
      </c>
      <c r="H360" s="93" t="b">
        <v>0</v>
      </c>
      <c r="I360" s="93" t="b">
        <v>0</v>
      </c>
      <c r="J360" s="93" t="b">
        <v>0</v>
      </c>
      <c r="K360" s="93" t="b">
        <v>0</v>
      </c>
      <c r="L360" s="93" t="b">
        <v>0</v>
      </c>
    </row>
    <row r="361" spans="1:12" ht="15">
      <c r="A361" s="93" t="s">
        <v>1395</v>
      </c>
      <c r="B361" s="93" t="s">
        <v>1429</v>
      </c>
      <c r="C361" s="93">
        <v>2</v>
      </c>
      <c r="D361" s="132">
        <v>0</v>
      </c>
      <c r="E361" s="132">
        <v>0.9777236052888478</v>
      </c>
      <c r="F361" s="93" t="s">
        <v>1276</v>
      </c>
      <c r="G361" s="93" t="b">
        <v>0</v>
      </c>
      <c r="H361" s="93" t="b">
        <v>0</v>
      </c>
      <c r="I361" s="93" t="b">
        <v>0</v>
      </c>
      <c r="J361" s="93" t="b">
        <v>0</v>
      </c>
      <c r="K361" s="93" t="b">
        <v>0</v>
      </c>
      <c r="L361" s="93" t="b">
        <v>0</v>
      </c>
    </row>
    <row r="362" spans="1:12" ht="15">
      <c r="A362" s="93" t="s">
        <v>1429</v>
      </c>
      <c r="B362" s="93" t="s">
        <v>1370</v>
      </c>
      <c r="C362" s="93">
        <v>2</v>
      </c>
      <c r="D362" s="132">
        <v>0</v>
      </c>
      <c r="E362" s="132">
        <v>0.6766936096248667</v>
      </c>
      <c r="F362" s="93" t="s">
        <v>1276</v>
      </c>
      <c r="G362" s="93" t="b">
        <v>0</v>
      </c>
      <c r="H362" s="93" t="b">
        <v>0</v>
      </c>
      <c r="I362" s="93" t="b">
        <v>0</v>
      </c>
      <c r="J362" s="93" t="b">
        <v>0</v>
      </c>
      <c r="K362" s="93" t="b">
        <v>0</v>
      </c>
      <c r="L362" s="93" t="b">
        <v>0</v>
      </c>
    </row>
    <row r="363" spans="1:12" ht="15">
      <c r="A363" s="93" t="s">
        <v>1370</v>
      </c>
      <c r="B363" s="93" t="s">
        <v>1370</v>
      </c>
      <c r="C363" s="93">
        <v>2</v>
      </c>
      <c r="D363" s="132">
        <v>0</v>
      </c>
      <c r="E363" s="132">
        <v>0.6766936096248667</v>
      </c>
      <c r="F363" s="93" t="s">
        <v>1276</v>
      </c>
      <c r="G363" s="93" t="b">
        <v>0</v>
      </c>
      <c r="H363" s="93" t="b">
        <v>0</v>
      </c>
      <c r="I363" s="93" t="b">
        <v>0</v>
      </c>
      <c r="J363" s="93" t="b">
        <v>0</v>
      </c>
      <c r="K363" s="93" t="b">
        <v>0</v>
      </c>
      <c r="L363" s="93" t="b">
        <v>0</v>
      </c>
    </row>
    <row r="364" spans="1:12" ht="15">
      <c r="A364" s="93" t="s">
        <v>1370</v>
      </c>
      <c r="B364" s="93" t="s">
        <v>1719</v>
      </c>
      <c r="C364" s="93">
        <v>2</v>
      </c>
      <c r="D364" s="132">
        <v>0</v>
      </c>
      <c r="E364" s="132">
        <v>0.9777236052888478</v>
      </c>
      <c r="F364" s="93" t="s">
        <v>1276</v>
      </c>
      <c r="G364" s="93" t="b">
        <v>0</v>
      </c>
      <c r="H364" s="93" t="b">
        <v>0</v>
      </c>
      <c r="I364" s="93" t="b">
        <v>0</v>
      </c>
      <c r="J364" s="93" t="b">
        <v>0</v>
      </c>
      <c r="K364" s="93" t="b">
        <v>0</v>
      </c>
      <c r="L364" s="93" t="b">
        <v>0</v>
      </c>
    </row>
    <row r="365" spans="1:12" ht="15">
      <c r="A365" s="93" t="s">
        <v>1719</v>
      </c>
      <c r="B365" s="93" t="s">
        <v>1429</v>
      </c>
      <c r="C365" s="93">
        <v>2</v>
      </c>
      <c r="D365" s="132">
        <v>0</v>
      </c>
      <c r="E365" s="132">
        <v>0.9777236052888478</v>
      </c>
      <c r="F365" s="93" t="s">
        <v>1276</v>
      </c>
      <c r="G365" s="93" t="b">
        <v>0</v>
      </c>
      <c r="H365" s="93" t="b">
        <v>0</v>
      </c>
      <c r="I365" s="93" t="b">
        <v>0</v>
      </c>
      <c r="J365" s="93" t="b">
        <v>0</v>
      </c>
      <c r="K365" s="93" t="b">
        <v>0</v>
      </c>
      <c r="L365" s="93" t="b">
        <v>0</v>
      </c>
    </row>
    <row r="366" spans="1:12" ht="15">
      <c r="A366" s="93" t="s">
        <v>1429</v>
      </c>
      <c r="B366" s="93" t="s">
        <v>1720</v>
      </c>
      <c r="C366" s="93">
        <v>2</v>
      </c>
      <c r="D366" s="132">
        <v>0</v>
      </c>
      <c r="E366" s="132">
        <v>0.9777236052888478</v>
      </c>
      <c r="F366" s="93" t="s">
        <v>1276</v>
      </c>
      <c r="G366" s="93" t="b">
        <v>0</v>
      </c>
      <c r="H366" s="93" t="b">
        <v>0</v>
      </c>
      <c r="I366" s="93" t="b">
        <v>0</v>
      </c>
      <c r="J366" s="93" t="b">
        <v>0</v>
      </c>
      <c r="K366" s="93" t="b">
        <v>0</v>
      </c>
      <c r="L366" s="93" t="b">
        <v>0</v>
      </c>
    </row>
    <row r="367" spans="1:12" ht="15">
      <c r="A367" s="93" t="s">
        <v>1720</v>
      </c>
      <c r="B367" s="93" t="s">
        <v>1721</v>
      </c>
      <c r="C367" s="93">
        <v>2</v>
      </c>
      <c r="D367" s="132">
        <v>0</v>
      </c>
      <c r="E367" s="132">
        <v>1.278753600952829</v>
      </c>
      <c r="F367" s="93" t="s">
        <v>1276</v>
      </c>
      <c r="G367" s="93" t="b">
        <v>0</v>
      </c>
      <c r="H367" s="93" t="b">
        <v>0</v>
      </c>
      <c r="I367" s="93" t="b">
        <v>0</v>
      </c>
      <c r="J367" s="93" t="b">
        <v>0</v>
      </c>
      <c r="K367" s="93" t="b">
        <v>0</v>
      </c>
      <c r="L367" s="93" t="b">
        <v>0</v>
      </c>
    </row>
    <row r="368" spans="1:12" ht="15">
      <c r="A368" s="93" t="s">
        <v>1721</v>
      </c>
      <c r="B368" s="93" t="s">
        <v>1722</v>
      </c>
      <c r="C368" s="93">
        <v>2</v>
      </c>
      <c r="D368" s="132">
        <v>0</v>
      </c>
      <c r="E368" s="132">
        <v>1.278753600952829</v>
      </c>
      <c r="F368" s="93" t="s">
        <v>1276</v>
      </c>
      <c r="G368" s="93" t="b">
        <v>0</v>
      </c>
      <c r="H368" s="93" t="b">
        <v>0</v>
      </c>
      <c r="I368" s="93" t="b">
        <v>0</v>
      </c>
      <c r="J368" s="93" t="b">
        <v>0</v>
      </c>
      <c r="K368" s="93" t="b">
        <v>0</v>
      </c>
      <c r="L368" s="93" t="b">
        <v>0</v>
      </c>
    </row>
    <row r="369" spans="1:12" ht="15">
      <c r="A369" s="93" t="s">
        <v>1722</v>
      </c>
      <c r="B369" s="93" t="s">
        <v>1723</v>
      </c>
      <c r="C369" s="93">
        <v>2</v>
      </c>
      <c r="D369" s="132">
        <v>0</v>
      </c>
      <c r="E369" s="132">
        <v>1.278753600952829</v>
      </c>
      <c r="F369" s="93" t="s">
        <v>1276</v>
      </c>
      <c r="G369" s="93" t="b">
        <v>0</v>
      </c>
      <c r="H369" s="93" t="b">
        <v>0</v>
      </c>
      <c r="I369" s="93" t="b">
        <v>0</v>
      </c>
      <c r="J369" s="93" t="b">
        <v>0</v>
      </c>
      <c r="K369" s="93" t="b">
        <v>0</v>
      </c>
      <c r="L369" s="93" t="b">
        <v>0</v>
      </c>
    </row>
    <row r="370" spans="1:12" ht="15">
      <c r="A370" s="93" t="s">
        <v>1723</v>
      </c>
      <c r="B370" s="93" t="s">
        <v>1724</v>
      </c>
      <c r="C370" s="93">
        <v>2</v>
      </c>
      <c r="D370" s="132">
        <v>0</v>
      </c>
      <c r="E370" s="132">
        <v>1.278753600952829</v>
      </c>
      <c r="F370" s="93" t="s">
        <v>1276</v>
      </c>
      <c r="G370" s="93" t="b">
        <v>0</v>
      </c>
      <c r="H370" s="93" t="b">
        <v>0</v>
      </c>
      <c r="I370" s="93" t="b">
        <v>0</v>
      </c>
      <c r="J370" s="93" t="b">
        <v>0</v>
      </c>
      <c r="K370" s="93" t="b">
        <v>0</v>
      </c>
      <c r="L370" s="93" t="b">
        <v>0</v>
      </c>
    </row>
    <row r="371" spans="1:12" ht="15">
      <c r="A371" s="93" t="s">
        <v>1724</v>
      </c>
      <c r="B371" s="93" t="s">
        <v>1725</v>
      </c>
      <c r="C371" s="93">
        <v>2</v>
      </c>
      <c r="D371" s="132">
        <v>0</v>
      </c>
      <c r="E371" s="132">
        <v>1.278753600952829</v>
      </c>
      <c r="F371" s="93" t="s">
        <v>1276</v>
      </c>
      <c r="G371" s="93" t="b">
        <v>0</v>
      </c>
      <c r="H371" s="93" t="b">
        <v>0</v>
      </c>
      <c r="I371" s="93" t="b">
        <v>0</v>
      </c>
      <c r="J371" s="93" t="b">
        <v>0</v>
      </c>
      <c r="K371" s="93" t="b">
        <v>0</v>
      </c>
      <c r="L371" s="93" t="b">
        <v>0</v>
      </c>
    </row>
    <row r="372" spans="1:12" ht="15">
      <c r="A372" s="93" t="s">
        <v>1725</v>
      </c>
      <c r="B372" s="93" t="s">
        <v>1726</v>
      </c>
      <c r="C372" s="93">
        <v>2</v>
      </c>
      <c r="D372" s="132">
        <v>0</v>
      </c>
      <c r="E372" s="132">
        <v>1.278753600952829</v>
      </c>
      <c r="F372" s="93" t="s">
        <v>1276</v>
      </c>
      <c r="G372" s="93" t="b">
        <v>0</v>
      </c>
      <c r="H372" s="93" t="b">
        <v>0</v>
      </c>
      <c r="I372" s="93" t="b">
        <v>0</v>
      </c>
      <c r="J372" s="93" t="b">
        <v>0</v>
      </c>
      <c r="K372" s="93" t="b">
        <v>0</v>
      </c>
      <c r="L372" s="93" t="b">
        <v>0</v>
      </c>
    </row>
    <row r="373" spans="1:12" ht="15">
      <c r="A373" s="93" t="s">
        <v>1726</v>
      </c>
      <c r="B373" s="93" t="s">
        <v>1391</v>
      </c>
      <c r="C373" s="93">
        <v>2</v>
      </c>
      <c r="D373" s="132">
        <v>0</v>
      </c>
      <c r="E373" s="132">
        <v>1.278753600952829</v>
      </c>
      <c r="F373" s="93" t="s">
        <v>1276</v>
      </c>
      <c r="G373" s="93" t="b">
        <v>0</v>
      </c>
      <c r="H373" s="93" t="b">
        <v>0</v>
      </c>
      <c r="I373" s="93" t="b">
        <v>0</v>
      </c>
      <c r="J373" s="93" t="b">
        <v>0</v>
      </c>
      <c r="K373" s="93" t="b">
        <v>0</v>
      </c>
      <c r="L373" s="93" t="b">
        <v>0</v>
      </c>
    </row>
    <row r="374" spans="1:12" ht="15">
      <c r="A374" s="93" t="s">
        <v>1717</v>
      </c>
      <c r="B374" s="93" t="s">
        <v>1718</v>
      </c>
      <c r="C374" s="93">
        <v>2</v>
      </c>
      <c r="D374" s="132">
        <v>0</v>
      </c>
      <c r="E374" s="132">
        <v>1.278753600952829</v>
      </c>
      <c r="F374" s="93" t="s">
        <v>1277</v>
      </c>
      <c r="G374" s="93" t="b">
        <v>0</v>
      </c>
      <c r="H374" s="93" t="b">
        <v>1</v>
      </c>
      <c r="I374" s="93" t="b">
        <v>0</v>
      </c>
      <c r="J374" s="93" t="b">
        <v>0</v>
      </c>
      <c r="K374" s="93" t="b">
        <v>0</v>
      </c>
      <c r="L374" s="93" t="b">
        <v>0</v>
      </c>
    </row>
    <row r="375" spans="1:12" ht="15">
      <c r="A375" s="93" t="s">
        <v>1718</v>
      </c>
      <c r="B375" s="93" t="s">
        <v>1392</v>
      </c>
      <c r="C375" s="93">
        <v>2</v>
      </c>
      <c r="D375" s="132">
        <v>0</v>
      </c>
      <c r="E375" s="132">
        <v>1.278753600952829</v>
      </c>
      <c r="F375" s="93" t="s">
        <v>1277</v>
      </c>
      <c r="G375" s="93" t="b">
        <v>0</v>
      </c>
      <c r="H375" s="93" t="b">
        <v>0</v>
      </c>
      <c r="I375" s="93" t="b">
        <v>0</v>
      </c>
      <c r="J375" s="93" t="b">
        <v>0</v>
      </c>
      <c r="K375" s="93" t="b">
        <v>0</v>
      </c>
      <c r="L375" s="93" t="b">
        <v>0</v>
      </c>
    </row>
    <row r="376" spans="1:12" ht="15">
      <c r="A376" s="93" t="s">
        <v>1392</v>
      </c>
      <c r="B376" s="93" t="s">
        <v>1702</v>
      </c>
      <c r="C376" s="93">
        <v>2</v>
      </c>
      <c r="D376" s="132">
        <v>0</v>
      </c>
      <c r="E376" s="132">
        <v>1.278753600952829</v>
      </c>
      <c r="F376" s="93" t="s">
        <v>1277</v>
      </c>
      <c r="G376" s="93" t="b">
        <v>0</v>
      </c>
      <c r="H376" s="93" t="b">
        <v>0</v>
      </c>
      <c r="I376" s="93" t="b">
        <v>0</v>
      </c>
      <c r="J376" s="93" t="b">
        <v>0</v>
      </c>
      <c r="K376" s="93" t="b">
        <v>0</v>
      </c>
      <c r="L376" s="93" t="b">
        <v>0</v>
      </c>
    </row>
    <row r="377" spans="1:12" ht="15">
      <c r="A377" s="93" t="s">
        <v>1702</v>
      </c>
      <c r="B377" s="93" t="s">
        <v>1703</v>
      </c>
      <c r="C377" s="93">
        <v>2</v>
      </c>
      <c r="D377" s="132">
        <v>0</v>
      </c>
      <c r="E377" s="132">
        <v>1.278753600952829</v>
      </c>
      <c r="F377" s="93" t="s">
        <v>1277</v>
      </c>
      <c r="G377" s="93" t="b">
        <v>0</v>
      </c>
      <c r="H377" s="93" t="b">
        <v>0</v>
      </c>
      <c r="I377" s="93" t="b">
        <v>0</v>
      </c>
      <c r="J377" s="93" t="b">
        <v>0</v>
      </c>
      <c r="K377" s="93" t="b">
        <v>0</v>
      </c>
      <c r="L377" s="93" t="b">
        <v>0</v>
      </c>
    </row>
    <row r="378" spans="1:12" ht="15">
      <c r="A378" s="93" t="s">
        <v>1703</v>
      </c>
      <c r="B378" s="93" t="s">
        <v>1338</v>
      </c>
      <c r="C378" s="93">
        <v>2</v>
      </c>
      <c r="D378" s="132">
        <v>0</v>
      </c>
      <c r="E378" s="132">
        <v>1.278753600952829</v>
      </c>
      <c r="F378" s="93" t="s">
        <v>1277</v>
      </c>
      <c r="G378" s="93" t="b">
        <v>0</v>
      </c>
      <c r="H378" s="93" t="b">
        <v>0</v>
      </c>
      <c r="I378" s="93" t="b">
        <v>0</v>
      </c>
      <c r="J378" s="93" t="b">
        <v>0</v>
      </c>
      <c r="K378" s="93" t="b">
        <v>0</v>
      </c>
      <c r="L378" s="93" t="b">
        <v>0</v>
      </c>
    </row>
    <row r="379" spans="1:12" ht="15">
      <c r="A379" s="93" t="s">
        <v>1338</v>
      </c>
      <c r="B379" s="93" t="s">
        <v>1395</v>
      </c>
      <c r="C379" s="93">
        <v>2</v>
      </c>
      <c r="D379" s="132">
        <v>0</v>
      </c>
      <c r="E379" s="132">
        <v>1.278753600952829</v>
      </c>
      <c r="F379" s="93" t="s">
        <v>1277</v>
      </c>
      <c r="G379" s="93" t="b">
        <v>0</v>
      </c>
      <c r="H379" s="93" t="b">
        <v>0</v>
      </c>
      <c r="I379" s="93" t="b">
        <v>0</v>
      </c>
      <c r="J379" s="93" t="b">
        <v>0</v>
      </c>
      <c r="K379" s="93" t="b">
        <v>0</v>
      </c>
      <c r="L379" s="93" t="b">
        <v>0</v>
      </c>
    </row>
    <row r="380" spans="1:12" ht="15">
      <c r="A380" s="93" t="s">
        <v>1395</v>
      </c>
      <c r="B380" s="93" t="s">
        <v>1429</v>
      </c>
      <c r="C380" s="93">
        <v>2</v>
      </c>
      <c r="D380" s="132">
        <v>0</v>
      </c>
      <c r="E380" s="132">
        <v>0.9777236052888478</v>
      </c>
      <c r="F380" s="93" t="s">
        <v>1277</v>
      </c>
      <c r="G380" s="93" t="b">
        <v>0</v>
      </c>
      <c r="H380" s="93" t="b">
        <v>0</v>
      </c>
      <c r="I380" s="93" t="b">
        <v>0</v>
      </c>
      <c r="J380" s="93" t="b">
        <v>0</v>
      </c>
      <c r="K380" s="93" t="b">
        <v>0</v>
      </c>
      <c r="L380" s="93" t="b">
        <v>0</v>
      </c>
    </row>
    <row r="381" spans="1:12" ht="15">
      <c r="A381" s="93" t="s">
        <v>1429</v>
      </c>
      <c r="B381" s="93" t="s">
        <v>1370</v>
      </c>
      <c r="C381" s="93">
        <v>2</v>
      </c>
      <c r="D381" s="132">
        <v>0</v>
      </c>
      <c r="E381" s="132">
        <v>0.6766936096248667</v>
      </c>
      <c r="F381" s="93" t="s">
        <v>1277</v>
      </c>
      <c r="G381" s="93" t="b">
        <v>0</v>
      </c>
      <c r="H381" s="93" t="b">
        <v>0</v>
      </c>
      <c r="I381" s="93" t="b">
        <v>0</v>
      </c>
      <c r="J381" s="93" t="b">
        <v>0</v>
      </c>
      <c r="K381" s="93" t="b">
        <v>0</v>
      </c>
      <c r="L381" s="93" t="b">
        <v>0</v>
      </c>
    </row>
    <row r="382" spans="1:12" ht="15">
      <c r="A382" s="93" t="s">
        <v>1370</v>
      </c>
      <c r="B382" s="93" t="s">
        <v>1370</v>
      </c>
      <c r="C382" s="93">
        <v>2</v>
      </c>
      <c r="D382" s="132">
        <v>0</v>
      </c>
      <c r="E382" s="132">
        <v>0.6766936096248667</v>
      </c>
      <c r="F382" s="93" t="s">
        <v>1277</v>
      </c>
      <c r="G382" s="93" t="b">
        <v>0</v>
      </c>
      <c r="H382" s="93" t="b">
        <v>0</v>
      </c>
      <c r="I382" s="93" t="b">
        <v>0</v>
      </c>
      <c r="J382" s="93" t="b">
        <v>0</v>
      </c>
      <c r="K382" s="93" t="b">
        <v>0</v>
      </c>
      <c r="L382" s="93" t="b">
        <v>0</v>
      </c>
    </row>
    <row r="383" spans="1:12" ht="15">
      <c r="A383" s="93" t="s">
        <v>1370</v>
      </c>
      <c r="B383" s="93" t="s">
        <v>1719</v>
      </c>
      <c r="C383" s="93">
        <v>2</v>
      </c>
      <c r="D383" s="132">
        <v>0</v>
      </c>
      <c r="E383" s="132">
        <v>0.9777236052888478</v>
      </c>
      <c r="F383" s="93" t="s">
        <v>1277</v>
      </c>
      <c r="G383" s="93" t="b">
        <v>0</v>
      </c>
      <c r="H383" s="93" t="b">
        <v>0</v>
      </c>
      <c r="I383" s="93" t="b">
        <v>0</v>
      </c>
      <c r="J383" s="93" t="b">
        <v>0</v>
      </c>
      <c r="K383" s="93" t="b">
        <v>0</v>
      </c>
      <c r="L383" s="93" t="b">
        <v>0</v>
      </c>
    </row>
    <row r="384" spans="1:12" ht="15">
      <c r="A384" s="93" t="s">
        <v>1719</v>
      </c>
      <c r="B384" s="93" t="s">
        <v>1429</v>
      </c>
      <c r="C384" s="93">
        <v>2</v>
      </c>
      <c r="D384" s="132">
        <v>0</v>
      </c>
      <c r="E384" s="132">
        <v>0.9777236052888478</v>
      </c>
      <c r="F384" s="93" t="s">
        <v>1277</v>
      </c>
      <c r="G384" s="93" t="b">
        <v>0</v>
      </c>
      <c r="H384" s="93" t="b">
        <v>0</v>
      </c>
      <c r="I384" s="93" t="b">
        <v>0</v>
      </c>
      <c r="J384" s="93" t="b">
        <v>0</v>
      </c>
      <c r="K384" s="93" t="b">
        <v>0</v>
      </c>
      <c r="L384" s="93" t="b">
        <v>0</v>
      </c>
    </row>
    <row r="385" spans="1:12" ht="15">
      <c r="A385" s="93" t="s">
        <v>1429</v>
      </c>
      <c r="B385" s="93" t="s">
        <v>1720</v>
      </c>
      <c r="C385" s="93">
        <v>2</v>
      </c>
      <c r="D385" s="132">
        <v>0</v>
      </c>
      <c r="E385" s="132">
        <v>0.9777236052888478</v>
      </c>
      <c r="F385" s="93" t="s">
        <v>1277</v>
      </c>
      <c r="G385" s="93" t="b">
        <v>0</v>
      </c>
      <c r="H385" s="93" t="b">
        <v>0</v>
      </c>
      <c r="I385" s="93" t="b">
        <v>0</v>
      </c>
      <c r="J385" s="93" t="b">
        <v>0</v>
      </c>
      <c r="K385" s="93" t="b">
        <v>0</v>
      </c>
      <c r="L385" s="93" t="b">
        <v>0</v>
      </c>
    </row>
    <row r="386" spans="1:12" ht="15">
      <c r="A386" s="93" t="s">
        <v>1720</v>
      </c>
      <c r="B386" s="93" t="s">
        <v>1721</v>
      </c>
      <c r="C386" s="93">
        <v>2</v>
      </c>
      <c r="D386" s="132">
        <v>0</v>
      </c>
      <c r="E386" s="132">
        <v>1.278753600952829</v>
      </c>
      <c r="F386" s="93" t="s">
        <v>1277</v>
      </c>
      <c r="G386" s="93" t="b">
        <v>0</v>
      </c>
      <c r="H386" s="93" t="b">
        <v>0</v>
      </c>
      <c r="I386" s="93" t="b">
        <v>0</v>
      </c>
      <c r="J386" s="93" t="b">
        <v>0</v>
      </c>
      <c r="K386" s="93" t="b">
        <v>0</v>
      </c>
      <c r="L386" s="93" t="b">
        <v>0</v>
      </c>
    </row>
    <row r="387" spans="1:12" ht="15">
      <c r="A387" s="93" t="s">
        <v>1721</v>
      </c>
      <c r="B387" s="93" t="s">
        <v>1722</v>
      </c>
      <c r="C387" s="93">
        <v>2</v>
      </c>
      <c r="D387" s="132">
        <v>0</v>
      </c>
      <c r="E387" s="132">
        <v>1.278753600952829</v>
      </c>
      <c r="F387" s="93" t="s">
        <v>1277</v>
      </c>
      <c r="G387" s="93" t="b">
        <v>0</v>
      </c>
      <c r="H387" s="93" t="b">
        <v>0</v>
      </c>
      <c r="I387" s="93" t="b">
        <v>0</v>
      </c>
      <c r="J387" s="93" t="b">
        <v>0</v>
      </c>
      <c r="K387" s="93" t="b">
        <v>0</v>
      </c>
      <c r="L387" s="93" t="b">
        <v>0</v>
      </c>
    </row>
    <row r="388" spans="1:12" ht="15">
      <c r="A388" s="93" t="s">
        <v>1722</v>
      </c>
      <c r="B388" s="93" t="s">
        <v>1723</v>
      </c>
      <c r="C388" s="93">
        <v>2</v>
      </c>
      <c r="D388" s="132">
        <v>0</v>
      </c>
      <c r="E388" s="132">
        <v>1.278753600952829</v>
      </c>
      <c r="F388" s="93" t="s">
        <v>1277</v>
      </c>
      <c r="G388" s="93" t="b">
        <v>0</v>
      </c>
      <c r="H388" s="93" t="b">
        <v>0</v>
      </c>
      <c r="I388" s="93" t="b">
        <v>0</v>
      </c>
      <c r="J388" s="93" t="b">
        <v>0</v>
      </c>
      <c r="K388" s="93" t="b">
        <v>0</v>
      </c>
      <c r="L388" s="93" t="b">
        <v>0</v>
      </c>
    </row>
    <row r="389" spans="1:12" ht="15">
      <c r="A389" s="93" t="s">
        <v>1723</v>
      </c>
      <c r="B389" s="93" t="s">
        <v>1724</v>
      </c>
      <c r="C389" s="93">
        <v>2</v>
      </c>
      <c r="D389" s="132">
        <v>0</v>
      </c>
      <c r="E389" s="132">
        <v>1.278753600952829</v>
      </c>
      <c r="F389" s="93" t="s">
        <v>1277</v>
      </c>
      <c r="G389" s="93" t="b">
        <v>0</v>
      </c>
      <c r="H389" s="93" t="b">
        <v>0</v>
      </c>
      <c r="I389" s="93" t="b">
        <v>0</v>
      </c>
      <c r="J389" s="93" t="b">
        <v>0</v>
      </c>
      <c r="K389" s="93" t="b">
        <v>0</v>
      </c>
      <c r="L389" s="93" t="b">
        <v>0</v>
      </c>
    </row>
    <row r="390" spans="1:12" ht="15">
      <c r="A390" s="93" t="s">
        <v>1724</v>
      </c>
      <c r="B390" s="93" t="s">
        <v>1725</v>
      </c>
      <c r="C390" s="93">
        <v>2</v>
      </c>
      <c r="D390" s="132">
        <v>0</v>
      </c>
      <c r="E390" s="132">
        <v>1.278753600952829</v>
      </c>
      <c r="F390" s="93" t="s">
        <v>1277</v>
      </c>
      <c r="G390" s="93" t="b">
        <v>0</v>
      </c>
      <c r="H390" s="93" t="b">
        <v>0</v>
      </c>
      <c r="I390" s="93" t="b">
        <v>0</v>
      </c>
      <c r="J390" s="93" t="b">
        <v>0</v>
      </c>
      <c r="K390" s="93" t="b">
        <v>0</v>
      </c>
      <c r="L390" s="93" t="b">
        <v>0</v>
      </c>
    </row>
    <row r="391" spans="1:12" ht="15">
      <c r="A391" s="93" t="s">
        <v>1725</v>
      </c>
      <c r="B391" s="93" t="s">
        <v>1726</v>
      </c>
      <c r="C391" s="93">
        <v>2</v>
      </c>
      <c r="D391" s="132">
        <v>0</v>
      </c>
      <c r="E391" s="132">
        <v>1.278753600952829</v>
      </c>
      <c r="F391" s="93" t="s">
        <v>1277</v>
      </c>
      <c r="G391" s="93" t="b">
        <v>0</v>
      </c>
      <c r="H391" s="93" t="b">
        <v>0</v>
      </c>
      <c r="I391" s="93" t="b">
        <v>0</v>
      </c>
      <c r="J391" s="93" t="b">
        <v>0</v>
      </c>
      <c r="K391" s="93" t="b">
        <v>0</v>
      </c>
      <c r="L391" s="93" t="b">
        <v>0</v>
      </c>
    </row>
    <row r="392" spans="1:12" ht="15">
      <c r="A392" s="93" t="s">
        <v>1726</v>
      </c>
      <c r="B392" s="93" t="s">
        <v>1391</v>
      </c>
      <c r="C392" s="93">
        <v>2</v>
      </c>
      <c r="D392" s="132">
        <v>0</v>
      </c>
      <c r="E392" s="132">
        <v>1.278753600952829</v>
      </c>
      <c r="F392" s="93" t="s">
        <v>1277</v>
      </c>
      <c r="G392" s="93" t="b">
        <v>0</v>
      </c>
      <c r="H392" s="93" t="b">
        <v>0</v>
      </c>
      <c r="I392" s="93" t="b">
        <v>0</v>
      </c>
      <c r="J392" s="93" t="b">
        <v>0</v>
      </c>
      <c r="K392" s="93" t="b">
        <v>0</v>
      </c>
      <c r="L392"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3D974-0FFA-4C04-A9B2-F4D9417E7D87}">
  <dimension ref="A1:C1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1791</v>
      </c>
      <c r="B2" s="135" t="s">
        <v>1792</v>
      </c>
      <c r="C2" s="67" t="s">
        <v>1793</v>
      </c>
    </row>
    <row r="3" spans="1:3" ht="15">
      <c r="A3" s="134" t="s">
        <v>1266</v>
      </c>
      <c r="B3" s="134" t="s">
        <v>1266</v>
      </c>
      <c r="C3" s="36">
        <v>35</v>
      </c>
    </row>
    <row r="4" spans="1:3" ht="15">
      <c r="A4" s="134" t="s">
        <v>1267</v>
      </c>
      <c r="B4" s="134" t="s">
        <v>1267</v>
      </c>
      <c r="C4" s="36">
        <v>9</v>
      </c>
    </row>
    <row r="5" spans="1:3" ht="15">
      <c r="A5" s="134" t="s">
        <v>1268</v>
      </c>
      <c r="B5" s="134" t="s">
        <v>1268</v>
      </c>
      <c r="C5" s="36">
        <v>23</v>
      </c>
    </row>
    <row r="6" spans="1:3" ht="15">
      <c r="A6" s="134" t="s">
        <v>1269</v>
      </c>
      <c r="B6" s="134" t="s">
        <v>1269</v>
      </c>
      <c r="C6" s="36">
        <v>7</v>
      </c>
    </row>
    <row r="7" spans="1:3" ht="15">
      <c r="A7" s="134" t="s">
        <v>1270</v>
      </c>
      <c r="B7" s="134" t="s">
        <v>1270</v>
      </c>
      <c r="C7" s="36">
        <v>5</v>
      </c>
    </row>
    <row r="8" spans="1:3" ht="15">
      <c r="A8" s="134" t="s">
        <v>1271</v>
      </c>
      <c r="B8" s="134" t="s">
        <v>1271</v>
      </c>
      <c r="C8" s="36">
        <v>3</v>
      </c>
    </row>
    <row r="9" spans="1:3" ht="15">
      <c r="A9" s="134" t="s">
        <v>1272</v>
      </c>
      <c r="B9" s="134" t="s">
        <v>1272</v>
      </c>
      <c r="C9" s="36">
        <v>2</v>
      </c>
    </row>
    <row r="10" spans="1:3" ht="15">
      <c r="A10" s="134" t="s">
        <v>1273</v>
      </c>
      <c r="B10" s="134" t="s">
        <v>1273</v>
      </c>
      <c r="C10" s="36">
        <v>2</v>
      </c>
    </row>
    <row r="11" spans="1:3" ht="15">
      <c r="A11" s="134" t="s">
        <v>1274</v>
      </c>
      <c r="B11" s="134" t="s">
        <v>1274</v>
      </c>
      <c r="C11" s="36">
        <v>2</v>
      </c>
    </row>
    <row r="12" spans="1:3" ht="15">
      <c r="A12" s="134" t="s">
        <v>1275</v>
      </c>
      <c r="B12" s="134" t="s">
        <v>1275</v>
      </c>
      <c r="C12" s="36">
        <v>1</v>
      </c>
    </row>
    <row r="13" spans="1:3" ht="15">
      <c r="A13" s="134" t="s">
        <v>1276</v>
      </c>
      <c r="B13" s="134" t="s">
        <v>1276</v>
      </c>
      <c r="C13" s="36">
        <v>2</v>
      </c>
    </row>
    <row r="14" spans="1:3" ht="15">
      <c r="A14" s="134" t="s">
        <v>1277</v>
      </c>
      <c r="B14" s="134" t="s">
        <v>1277</v>
      </c>
      <c r="C14" s="36">
        <v>2</v>
      </c>
    </row>
    <row r="15" spans="1:3" ht="15">
      <c r="A15" s="134" t="s">
        <v>1278</v>
      </c>
      <c r="B15" s="134" t="s">
        <v>1278</v>
      </c>
      <c r="C1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DB34B-D8E3-49B6-B343-98F3A89EDBD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1812</v>
      </c>
      <c r="B1" s="13" t="s">
        <v>17</v>
      </c>
    </row>
    <row r="2" spans="1:2" ht="15">
      <c r="A2" s="85" t="s">
        <v>1813</v>
      </c>
      <c r="B2" s="85" t="s">
        <v>1819</v>
      </c>
    </row>
    <row r="3" spans="1:2" ht="15">
      <c r="A3" s="85" t="s">
        <v>1814</v>
      </c>
      <c r="B3" s="85" t="s">
        <v>1820</v>
      </c>
    </row>
    <row r="4" spans="1:2" ht="15">
      <c r="A4" s="85" t="s">
        <v>1815</v>
      </c>
      <c r="B4" s="85" t="s">
        <v>1821</v>
      </c>
    </row>
    <row r="5" spans="1:2" ht="15">
      <c r="A5" s="85" t="s">
        <v>1816</v>
      </c>
      <c r="B5" s="85" t="s">
        <v>1822</v>
      </c>
    </row>
    <row r="6" spans="1:2" ht="15">
      <c r="A6" s="85" t="s">
        <v>1817</v>
      </c>
      <c r="B6" s="85" t="s">
        <v>1823</v>
      </c>
    </row>
    <row r="7" spans="1:2" ht="15">
      <c r="A7" s="85" t="s">
        <v>1818</v>
      </c>
      <c r="B7" s="85"/>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635F-41FD-4A0E-80A7-2D418AEB27D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1824</v>
      </c>
      <c r="B1" s="13" t="s">
        <v>34</v>
      </c>
    </row>
    <row r="2" spans="1:2" ht="15">
      <c r="A2" s="126" t="s">
        <v>287</v>
      </c>
      <c r="B2" s="85">
        <v>1122</v>
      </c>
    </row>
    <row r="3" spans="1:2" ht="15">
      <c r="A3" s="126" t="s">
        <v>303</v>
      </c>
      <c r="B3" s="85">
        <v>26</v>
      </c>
    </row>
    <row r="4" spans="1:2" ht="15">
      <c r="A4" s="126" t="s">
        <v>300</v>
      </c>
      <c r="B4" s="85">
        <v>6</v>
      </c>
    </row>
    <row r="5" spans="1:2" ht="15">
      <c r="A5" s="126" t="s">
        <v>308</v>
      </c>
      <c r="B5" s="85">
        <v>2</v>
      </c>
    </row>
    <row r="6" spans="1:2" ht="15">
      <c r="A6" s="126" t="s">
        <v>243</v>
      </c>
      <c r="B6" s="85">
        <v>1</v>
      </c>
    </row>
    <row r="7" spans="1:2" ht="15">
      <c r="A7" s="126" t="s">
        <v>244</v>
      </c>
      <c r="B7" s="85">
        <v>1</v>
      </c>
    </row>
    <row r="8" spans="1:2" ht="15">
      <c r="A8" s="126" t="s">
        <v>278</v>
      </c>
      <c r="B8" s="85">
        <v>0</v>
      </c>
    </row>
    <row r="9" spans="1:2" ht="15">
      <c r="A9" s="126" t="s">
        <v>279</v>
      </c>
      <c r="B9" s="85">
        <v>0</v>
      </c>
    </row>
    <row r="10" spans="1:2" ht="15">
      <c r="A10" s="126" t="s">
        <v>281</v>
      </c>
      <c r="B10" s="85">
        <v>0</v>
      </c>
    </row>
    <row r="11" spans="1:2" ht="15">
      <c r="A11" s="126" t="s">
        <v>282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8"/>
  <sheetViews>
    <sheetView tabSelected="1" workbookViewId="0" topLeftCell="A1">
      <pane xSplit="1" ySplit="2" topLeftCell="B3" activePane="bottomRight" state="frozen"/>
      <selection pane="topRight" activeCell="B1" sqref="B1"/>
      <selection pane="bottomLeft" activeCell="A3" sqref="A3"/>
      <selection pane="bottomRight" activeCell="A10" sqref="A10:BT1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1839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737</v>
      </c>
      <c r="AF2" s="13" t="s">
        <v>738</v>
      </c>
      <c r="AG2" s="13" t="s">
        <v>739</v>
      </c>
      <c r="AH2" s="13" t="s">
        <v>740</v>
      </c>
      <c r="AI2" s="13" t="s">
        <v>741</v>
      </c>
      <c r="AJ2" s="13" t="s">
        <v>742</v>
      </c>
      <c r="AK2" s="13" t="s">
        <v>743</v>
      </c>
      <c r="AL2" s="13" t="s">
        <v>744</v>
      </c>
      <c r="AM2" s="13" t="s">
        <v>745</v>
      </c>
      <c r="AN2" s="13" t="s">
        <v>746</v>
      </c>
      <c r="AO2" s="13" t="s">
        <v>747</v>
      </c>
      <c r="AP2" s="13" t="s">
        <v>748</v>
      </c>
      <c r="AQ2" s="13" t="s">
        <v>749</v>
      </c>
      <c r="AR2" s="13" t="s">
        <v>750</v>
      </c>
      <c r="AS2" s="13" t="s">
        <v>751</v>
      </c>
      <c r="AT2" s="13" t="s">
        <v>214</v>
      </c>
      <c r="AU2" s="13" t="s">
        <v>752</v>
      </c>
      <c r="AV2" s="13" t="s">
        <v>753</v>
      </c>
      <c r="AW2" s="13" t="s">
        <v>754</v>
      </c>
      <c r="AX2" s="13" t="s">
        <v>755</v>
      </c>
      <c r="AY2" s="13" t="s">
        <v>756</v>
      </c>
      <c r="AZ2" s="13" t="s">
        <v>757</v>
      </c>
      <c r="BA2" s="13" t="s">
        <v>1291</v>
      </c>
      <c r="BB2" s="129" t="s">
        <v>1635</v>
      </c>
      <c r="BC2" s="129" t="s">
        <v>1636</v>
      </c>
      <c r="BD2" s="129" t="s">
        <v>1637</v>
      </c>
      <c r="BE2" s="129" t="s">
        <v>1638</v>
      </c>
      <c r="BF2" s="129" t="s">
        <v>1639</v>
      </c>
      <c r="BG2" s="129" t="s">
        <v>1640</v>
      </c>
      <c r="BH2" s="129" t="s">
        <v>1643</v>
      </c>
      <c r="BI2" s="129" t="s">
        <v>1663</v>
      </c>
      <c r="BJ2" s="129" t="s">
        <v>1665</v>
      </c>
      <c r="BK2" s="129" t="s">
        <v>1679</v>
      </c>
      <c r="BL2" s="129" t="s">
        <v>1780</v>
      </c>
      <c r="BM2" s="129" t="s">
        <v>1781</v>
      </c>
      <c r="BN2" s="129" t="s">
        <v>1782</v>
      </c>
      <c r="BO2" s="129" t="s">
        <v>1783</v>
      </c>
      <c r="BP2" s="129" t="s">
        <v>1784</v>
      </c>
      <c r="BQ2" s="129" t="s">
        <v>1785</v>
      </c>
      <c r="BR2" s="129" t="s">
        <v>1786</v>
      </c>
      <c r="BS2" s="129" t="s">
        <v>1787</v>
      </c>
      <c r="BT2" s="129" t="s">
        <v>1789</v>
      </c>
      <c r="BU2" s="3"/>
      <c r="BV2" s="3"/>
    </row>
    <row r="3" spans="1:74" ht="34.05" customHeight="1">
      <c r="A3" s="50" t="s">
        <v>234</v>
      </c>
      <c r="C3" s="53"/>
      <c r="D3" s="53" t="s">
        <v>64</v>
      </c>
      <c r="E3" s="54">
        <v>185.44036171002463</v>
      </c>
      <c r="F3" s="55"/>
      <c r="G3" s="114" t="s">
        <v>409</v>
      </c>
      <c r="H3" s="53"/>
      <c r="I3" s="57" t="s">
        <v>234</v>
      </c>
      <c r="J3" s="56"/>
      <c r="K3" s="56"/>
      <c r="L3" s="116" t="s">
        <v>1188</v>
      </c>
      <c r="M3" s="59">
        <v>36.993859409130984</v>
      </c>
      <c r="N3" s="60">
        <v>1885.7763671875</v>
      </c>
      <c r="O3" s="60">
        <v>2436.27978515625</v>
      </c>
      <c r="P3" s="58"/>
      <c r="Q3" s="61"/>
      <c r="R3" s="61"/>
      <c r="S3" s="51"/>
      <c r="T3" s="51">
        <v>1</v>
      </c>
      <c r="U3" s="51">
        <v>1</v>
      </c>
      <c r="V3" s="52">
        <v>0</v>
      </c>
      <c r="W3" s="52">
        <v>0</v>
      </c>
      <c r="X3" s="52">
        <v>0</v>
      </c>
      <c r="Y3" s="52">
        <v>0.999993</v>
      </c>
      <c r="Z3" s="52">
        <v>0</v>
      </c>
      <c r="AA3" s="52">
        <v>0</v>
      </c>
      <c r="AB3" s="62">
        <v>3</v>
      </c>
      <c r="AC3" s="62"/>
      <c r="AD3" s="63"/>
      <c r="AE3" s="85" t="s">
        <v>758</v>
      </c>
      <c r="AF3" s="85">
        <v>1557</v>
      </c>
      <c r="AG3" s="85">
        <v>833</v>
      </c>
      <c r="AH3" s="85">
        <v>4619</v>
      </c>
      <c r="AI3" s="85">
        <v>21830</v>
      </c>
      <c r="AJ3" s="85"/>
      <c r="AK3" s="85" t="s">
        <v>832</v>
      </c>
      <c r="AL3" s="85" t="s">
        <v>903</v>
      </c>
      <c r="AM3" s="85"/>
      <c r="AN3" s="85"/>
      <c r="AO3" s="87">
        <v>43335.059583333335</v>
      </c>
      <c r="AP3" s="89" t="s">
        <v>1013</v>
      </c>
      <c r="AQ3" s="85" t="b">
        <v>1</v>
      </c>
      <c r="AR3" s="85" t="b">
        <v>0</v>
      </c>
      <c r="AS3" s="85" t="b">
        <v>1</v>
      </c>
      <c r="AT3" s="85"/>
      <c r="AU3" s="85">
        <v>7</v>
      </c>
      <c r="AV3" s="85"/>
      <c r="AW3" s="85" t="b">
        <v>0</v>
      </c>
      <c r="AX3" s="85" t="s">
        <v>1111</v>
      </c>
      <c r="AY3" s="89" t="s">
        <v>1112</v>
      </c>
      <c r="AZ3" s="85" t="s">
        <v>66</v>
      </c>
      <c r="BA3" s="85" t="str">
        <f>REPLACE(INDEX(GroupVertices[Group],MATCH(Vertices[[#This Row],[Vertex]],GroupVertices[Vertex],0)),1,1,"")</f>
        <v>2</v>
      </c>
      <c r="BB3" s="51" t="s">
        <v>341</v>
      </c>
      <c r="BC3" s="51" t="s">
        <v>341</v>
      </c>
      <c r="BD3" s="51" t="s">
        <v>358</v>
      </c>
      <c r="BE3" s="51" t="s">
        <v>358</v>
      </c>
      <c r="BF3" s="51" t="s">
        <v>375</v>
      </c>
      <c r="BG3" s="51" t="s">
        <v>375</v>
      </c>
      <c r="BH3" s="130" t="s">
        <v>1644</v>
      </c>
      <c r="BI3" s="130" t="s">
        <v>1644</v>
      </c>
      <c r="BJ3" s="130" t="s">
        <v>1666</v>
      </c>
      <c r="BK3" s="130" t="s">
        <v>1666</v>
      </c>
      <c r="BL3" s="130">
        <v>2</v>
      </c>
      <c r="BM3" s="133">
        <v>6.451612903225806</v>
      </c>
      <c r="BN3" s="130">
        <v>1</v>
      </c>
      <c r="BO3" s="133">
        <v>3.225806451612903</v>
      </c>
      <c r="BP3" s="130">
        <v>0</v>
      </c>
      <c r="BQ3" s="133">
        <v>0</v>
      </c>
      <c r="BR3" s="130">
        <v>28</v>
      </c>
      <c r="BS3" s="133">
        <v>90.3225806451613</v>
      </c>
      <c r="BT3" s="130">
        <v>31</v>
      </c>
      <c r="BU3" s="3"/>
      <c r="BV3" s="3"/>
    </row>
    <row r="4" spans="1:77" ht="34.05" customHeight="1">
      <c r="A4" s="14" t="s">
        <v>235</v>
      </c>
      <c r="C4" s="15"/>
      <c r="D4" s="15" t="s">
        <v>64</v>
      </c>
      <c r="E4" s="95">
        <v>186.71275770152175</v>
      </c>
      <c r="F4" s="81"/>
      <c r="G4" s="114" t="s">
        <v>410</v>
      </c>
      <c r="H4" s="15"/>
      <c r="I4" s="16" t="s">
        <v>235</v>
      </c>
      <c r="J4" s="66"/>
      <c r="K4" s="66"/>
      <c r="L4" s="116" t="s">
        <v>1189</v>
      </c>
      <c r="M4" s="96">
        <v>38.94768772446378</v>
      </c>
      <c r="N4" s="97">
        <v>1798.0657958984375</v>
      </c>
      <c r="O4" s="97">
        <v>2348.39794921875</v>
      </c>
      <c r="P4" s="77"/>
      <c r="Q4" s="98"/>
      <c r="R4" s="98"/>
      <c r="S4" s="99"/>
      <c r="T4" s="51">
        <v>1</v>
      </c>
      <c r="U4" s="51">
        <v>1</v>
      </c>
      <c r="V4" s="52">
        <v>0</v>
      </c>
      <c r="W4" s="52">
        <v>0</v>
      </c>
      <c r="X4" s="52">
        <v>0</v>
      </c>
      <c r="Y4" s="52">
        <v>0.999993</v>
      </c>
      <c r="Z4" s="52">
        <v>0</v>
      </c>
      <c r="AA4" s="52">
        <v>0</v>
      </c>
      <c r="AB4" s="82">
        <v>4</v>
      </c>
      <c r="AC4" s="82"/>
      <c r="AD4" s="100"/>
      <c r="AE4" s="85" t="s">
        <v>759</v>
      </c>
      <c r="AF4" s="85">
        <v>521</v>
      </c>
      <c r="AG4" s="85">
        <v>878</v>
      </c>
      <c r="AH4" s="85">
        <v>4250</v>
      </c>
      <c r="AI4" s="85">
        <v>1975</v>
      </c>
      <c r="AJ4" s="85"/>
      <c r="AK4" s="85" t="s">
        <v>833</v>
      </c>
      <c r="AL4" s="85" t="s">
        <v>904</v>
      </c>
      <c r="AM4" s="89" t="s">
        <v>962</v>
      </c>
      <c r="AN4" s="85"/>
      <c r="AO4" s="87">
        <v>39658.80971064815</v>
      </c>
      <c r="AP4" s="89" t="s">
        <v>1014</v>
      </c>
      <c r="AQ4" s="85" t="b">
        <v>0</v>
      </c>
      <c r="AR4" s="85" t="b">
        <v>0</v>
      </c>
      <c r="AS4" s="85" t="b">
        <v>0</v>
      </c>
      <c r="AT4" s="85"/>
      <c r="AU4" s="85">
        <v>59</v>
      </c>
      <c r="AV4" s="89" t="s">
        <v>1082</v>
      </c>
      <c r="AW4" s="85" t="b">
        <v>0</v>
      </c>
      <c r="AX4" s="85" t="s">
        <v>1111</v>
      </c>
      <c r="AY4" s="89" t="s">
        <v>1113</v>
      </c>
      <c r="AZ4" s="85" t="s">
        <v>66</v>
      </c>
      <c r="BA4" s="85" t="str">
        <f>REPLACE(INDEX(GroupVertices[Group],MATCH(Vertices[[#This Row],[Vertex]],GroupVertices[Vertex],0)),1,1,"")</f>
        <v>2</v>
      </c>
      <c r="BB4" s="51" t="s">
        <v>342</v>
      </c>
      <c r="BC4" s="51" t="s">
        <v>342</v>
      </c>
      <c r="BD4" s="51" t="s">
        <v>359</v>
      </c>
      <c r="BE4" s="51" t="s">
        <v>359</v>
      </c>
      <c r="BF4" s="51" t="s">
        <v>376</v>
      </c>
      <c r="BG4" s="51" t="s">
        <v>376</v>
      </c>
      <c r="BH4" s="130" t="s">
        <v>1645</v>
      </c>
      <c r="BI4" s="130" t="s">
        <v>1645</v>
      </c>
      <c r="BJ4" s="130" t="s">
        <v>1667</v>
      </c>
      <c r="BK4" s="130" t="s">
        <v>1667</v>
      </c>
      <c r="BL4" s="130">
        <v>0</v>
      </c>
      <c r="BM4" s="133">
        <v>0</v>
      </c>
      <c r="BN4" s="130">
        <v>0</v>
      </c>
      <c r="BO4" s="133">
        <v>0</v>
      </c>
      <c r="BP4" s="130">
        <v>0</v>
      </c>
      <c r="BQ4" s="133">
        <v>0</v>
      </c>
      <c r="BR4" s="130">
        <v>12</v>
      </c>
      <c r="BS4" s="133">
        <v>100</v>
      </c>
      <c r="BT4" s="130">
        <v>12</v>
      </c>
      <c r="BU4" s="2"/>
      <c r="BV4" s="3"/>
      <c r="BW4" s="3"/>
      <c r="BX4" s="3"/>
      <c r="BY4" s="3"/>
    </row>
    <row r="5" spans="1:77" ht="34.05" customHeight="1">
      <c r="A5" s="14" t="s">
        <v>236</v>
      </c>
      <c r="C5" s="15"/>
      <c r="D5" s="15" t="s">
        <v>64</v>
      </c>
      <c r="E5" s="95">
        <v>203.87596585349394</v>
      </c>
      <c r="F5" s="81"/>
      <c r="G5" s="114" t="s">
        <v>411</v>
      </c>
      <c r="H5" s="15"/>
      <c r="I5" s="16" t="s">
        <v>236</v>
      </c>
      <c r="J5" s="66"/>
      <c r="K5" s="66"/>
      <c r="L5" s="116" t="s">
        <v>1190</v>
      </c>
      <c r="M5" s="96">
        <v>65.30266077795294</v>
      </c>
      <c r="N5" s="97">
        <v>7484.63134765625</v>
      </c>
      <c r="O5" s="97">
        <v>1132.69921875</v>
      </c>
      <c r="P5" s="77"/>
      <c r="Q5" s="98"/>
      <c r="R5" s="98"/>
      <c r="S5" s="99"/>
      <c r="T5" s="51">
        <v>0</v>
      </c>
      <c r="U5" s="51">
        <v>1</v>
      </c>
      <c r="V5" s="52">
        <v>0</v>
      </c>
      <c r="W5" s="52">
        <v>0.2</v>
      </c>
      <c r="X5" s="52">
        <v>0</v>
      </c>
      <c r="Y5" s="52">
        <v>0.610683</v>
      </c>
      <c r="Z5" s="52">
        <v>0</v>
      </c>
      <c r="AA5" s="52">
        <v>0</v>
      </c>
      <c r="AB5" s="82">
        <v>5</v>
      </c>
      <c r="AC5" s="82"/>
      <c r="AD5" s="100"/>
      <c r="AE5" s="85" t="s">
        <v>760</v>
      </c>
      <c r="AF5" s="85">
        <v>1029</v>
      </c>
      <c r="AG5" s="85">
        <v>1485</v>
      </c>
      <c r="AH5" s="85">
        <v>11196</v>
      </c>
      <c r="AI5" s="85">
        <v>3580</v>
      </c>
      <c r="AJ5" s="85"/>
      <c r="AK5" s="85" t="s">
        <v>834</v>
      </c>
      <c r="AL5" s="85" t="s">
        <v>905</v>
      </c>
      <c r="AM5" s="85"/>
      <c r="AN5" s="85"/>
      <c r="AO5" s="87">
        <v>40983.766168981485</v>
      </c>
      <c r="AP5" s="85"/>
      <c r="AQ5" s="85" t="b">
        <v>1</v>
      </c>
      <c r="AR5" s="85" t="b">
        <v>0</v>
      </c>
      <c r="AS5" s="85" t="b">
        <v>0</v>
      </c>
      <c r="AT5" s="85"/>
      <c r="AU5" s="85">
        <v>113</v>
      </c>
      <c r="AV5" s="89" t="s">
        <v>1083</v>
      </c>
      <c r="AW5" s="85" t="b">
        <v>0</v>
      </c>
      <c r="AX5" s="85" t="s">
        <v>1111</v>
      </c>
      <c r="AY5" s="89" t="s">
        <v>1114</v>
      </c>
      <c r="AZ5" s="85" t="s">
        <v>66</v>
      </c>
      <c r="BA5" s="85" t="str">
        <f>REPLACE(INDEX(GroupVertices[Group],MATCH(Vertices[[#This Row],[Vertex]],GroupVertices[Vertex],0)),1,1,"")</f>
        <v>4</v>
      </c>
      <c r="BB5" s="51"/>
      <c r="BC5" s="51"/>
      <c r="BD5" s="51"/>
      <c r="BE5" s="51"/>
      <c r="BF5" s="51"/>
      <c r="BG5" s="51"/>
      <c r="BH5" s="130" t="s">
        <v>1646</v>
      </c>
      <c r="BI5" s="130" t="s">
        <v>1646</v>
      </c>
      <c r="BJ5" s="130" t="s">
        <v>1578</v>
      </c>
      <c r="BK5" s="130" t="s">
        <v>1578</v>
      </c>
      <c r="BL5" s="130">
        <v>2</v>
      </c>
      <c r="BM5" s="133">
        <v>5</v>
      </c>
      <c r="BN5" s="130">
        <v>0</v>
      </c>
      <c r="BO5" s="133">
        <v>0</v>
      </c>
      <c r="BP5" s="130">
        <v>0</v>
      </c>
      <c r="BQ5" s="133">
        <v>0</v>
      </c>
      <c r="BR5" s="130">
        <v>38</v>
      </c>
      <c r="BS5" s="133">
        <v>95</v>
      </c>
      <c r="BT5" s="130">
        <v>40</v>
      </c>
      <c r="BU5" s="2"/>
      <c r="BV5" s="3"/>
      <c r="BW5" s="3"/>
      <c r="BX5" s="3"/>
      <c r="BY5" s="3"/>
    </row>
    <row r="6" spans="1:77" ht="34.05" customHeight="1">
      <c r="A6" s="14" t="s">
        <v>300</v>
      </c>
      <c r="C6" s="15"/>
      <c r="D6" s="15" t="s">
        <v>64</v>
      </c>
      <c r="E6" s="95">
        <v>222.3963963963964</v>
      </c>
      <c r="F6" s="81"/>
      <c r="G6" s="114" t="s">
        <v>1093</v>
      </c>
      <c r="H6" s="15"/>
      <c r="I6" s="16" t="s">
        <v>300</v>
      </c>
      <c r="J6" s="66"/>
      <c r="K6" s="66"/>
      <c r="L6" s="116" t="s">
        <v>1191</v>
      </c>
      <c r="M6" s="96">
        <v>93.74171736779708</v>
      </c>
      <c r="N6" s="97">
        <v>7484.63134765625</v>
      </c>
      <c r="O6" s="97">
        <v>1132.69921875</v>
      </c>
      <c r="P6" s="77"/>
      <c r="Q6" s="98"/>
      <c r="R6" s="98"/>
      <c r="S6" s="99"/>
      <c r="T6" s="51">
        <v>4</v>
      </c>
      <c r="U6" s="51">
        <v>1</v>
      </c>
      <c r="V6" s="52">
        <v>6</v>
      </c>
      <c r="W6" s="52">
        <v>0.333333</v>
      </c>
      <c r="X6" s="52">
        <v>0</v>
      </c>
      <c r="Y6" s="52">
        <v>2.167923</v>
      </c>
      <c r="Z6" s="52">
        <v>0</v>
      </c>
      <c r="AA6" s="52">
        <v>0</v>
      </c>
      <c r="AB6" s="82">
        <v>6</v>
      </c>
      <c r="AC6" s="82"/>
      <c r="AD6" s="100"/>
      <c r="AE6" s="85" t="s">
        <v>761</v>
      </c>
      <c r="AF6" s="85">
        <v>2684</v>
      </c>
      <c r="AG6" s="85">
        <v>2140</v>
      </c>
      <c r="AH6" s="85">
        <v>11287</v>
      </c>
      <c r="AI6" s="85">
        <v>5063</v>
      </c>
      <c r="AJ6" s="85"/>
      <c r="AK6" s="85" t="s">
        <v>835</v>
      </c>
      <c r="AL6" s="85" t="s">
        <v>906</v>
      </c>
      <c r="AM6" s="89" t="s">
        <v>963</v>
      </c>
      <c r="AN6" s="85"/>
      <c r="AO6" s="87">
        <v>40227.634930555556</v>
      </c>
      <c r="AP6" s="89" t="s">
        <v>1015</v>
      </c>
      <c r="AQ6" s="85" t="b">
        <v>0</v>
      </c>
      <c r="AR6" s="85" t="b">
        <v>0</v>
      </c>
      <c r="AS6" s="85" t="b">
        <v>1</v>
      </c>
      <c r="AT6" s="85"/>
      <c r="AU6" s="85">
        <v>127</v>
      </c>
      <c r="AV6" s="89" t="s">
        <v>1083</v>
      </c>
      <c r="AW6" s="85" t="b">
        <v>0</v>
      </c>
      <c r="AX6" s="85" t="s">
        <v>1111</v>
      </c>
      <c r="AY6" s="89" t="s">
        <v>1115</v>
      </c>
      <c r="AZ6" s="85" t="s">
        <v>66</v>
      </c>
      <c r="BA6" s="85" t="str">
        <f>REPLACE(INDEX(GroupVertices[Group],MATCH(Vertices[[#This Row],[Vertex]],GroupVertices[Vertex],0)),1,1,"")</f>
        <v>4</v>
      </c>
      <c r="BB6" s="51"/>
      <c r="BC6" s="51"/>
      <c r="BD6" s="51"/>
      <c r="BE6" s="51"/>
      <c r="BF6" s="51" t="s">
        <v>395</v>
      </c>
      <c r="BG6" s="51" t="s">
        <v>395</v>
      </c>
      <c r="BH6" s="130" t="s">
        <v>1646</v>
      </c>
      <c r="BI6" s="130" t="s">
        <v>1646</v>
      </c>
      <c r="BJ6" s="130" t="s">
        <v>1578</v>
      </c>
      <c r="BK6" s="130" t="s">
        <v>1578</v>
      </c>
      <c r="BL6" s="130">
        <v>4</v>
      </c>
      <c r="BM6" s="133">
        <v>5</v>
      </c>
      <c r="BN6" s="130">
        <v>0</v>
      </c>
      <c r="BO6" s="133">
        <v>0</v>
      </c>
      <c r="BP6" s="130">
        <v>0</v>
      </c>
      <c r="BQ6" s="133">
        <v>0</v>
      </c>
      <c r="BR6" s="130">
        <v>76</v>
      </c>
      <c r="BS6" s="133">
        <v>95</v>
      </c>
      <c r="BT6" s="130">
        <v>80</v>
      </c>
      <c r="BU6" s="2"/>
      <c r="BV6" s="3"/>
      <c r="BW6" s="3"/>
      <c r="BX6" s="3"/>
      <c r="BY6" s="3"/>
    </row>
    <row r="7" spans="1:77" ht="34.05" customHeight="1">
      <c r="A7" s="14" t="s">
        <v>237</v>
      </c>
      <c r="C7" s="15"/>
      <c r="D7" s="15" t="s">
        <v>64</v>
      </c>
      <c r="E7" s="95">
        <v>1000</v>
      </c>
      <c r="F7" s="81"/>
      <c r="G7" s="114" t="s">
        <v>412</v>
      </c>
      <c r="H7" s="15"/>
      <c r="I7" s="16" t="s">
        <v>237</v>
      </c>
      <c r="J7" s="66"/>
      <c r="K7" s="66"/>
      <c r="L7" s="116" t="s">
        <v>1192</v>
      </c>
      <c r="M7" s="96">
        <v>9999</v>
      </c>
      <c r="N7" s="97">
        <v>3553.432373046875</v>
      </c>
      <c r="O7" s="97">
        <v>4966.6494140625</v>
      </c>
      <c r="P7" s="77"/>
      <c r="Q7" s="98"/>
      <c r="R7" s="98"/>
      <c r="S7" s="99"/>
      <c r="T7" s="51">
        <v>0</v>
      </c>
      <c r="U7" s="51">
        <v>2</v>
      </c>
      <c r="V7" s="52">
        <v>0</v>
      </c>
      <c r="W7" s="52">
        <v>0.1</v>
      </c>
      <c r="X7" s="52">
        <v>0</v>
      </c>
      <c r="Y7" s="52">
        <v>0.875114</v>
      </c>
      <c r="Z7" s="52">
        <v>0.5</v>
      </c>
      <c r="AA7" s="52">
        <v>0</v>
      </c>
      <c r="AB7" s="82">
        <v>7</v>
      </c>
      <c r="AC7" s="82"/>
      <c r="AD7" s="100"/>
      <c r="AE7" s="85" t="s">
        <v>762</v>
      </c>
      <c r="AF7" s="85">
        <v>209184</v>
      </c>
      <c r="AG7" s="85">
        <v>230275</v>
      </c>
      <c r="AH7" s="85">
        <v>214564</v>
      </c>
      <c r="AI7" s="85">
        <v>8838</v>
      </c>
      <c r="AJ7" s="85"/>
      <c r="AK7" s="85" t="s">
        <v>836</v>
      </c>
      <c r="AL7" s="85" t="s">
        <v>907</v>
      </c>
      <c r="AM7" s="89" t="s">
        <v>964</v>
      </c>
      <c r="AN7" s="85"/>
      <c r="AO7" s="87">
        <v>40727.89059027778</v>
      </c>
      <c r="AP7" s="89" t="s">
        <v>1016</v>
      </c>
      <c r="AQ7" s="85" t="b">
        <v>0</v>
      </c>
      <c r="AR7" s="85" t="b">
        <v>0</v>
      </c>
      <c r="AS7" s="85" t="b">
        <v>0</v>
      </c>
      <c r="AT7" s="85"/>
      <c r="AU7" s="85">
        <v>2833</v>
      </c>
      <c r="AV7" s="89" t="s">
        <v>1084</v>
      </c>
      <c r="AW7" s="85" t="b">
        <v>0</v>
      </c>
      <c r="AX7" s="85" t="s">
        <v>1111</v>
      </c>
      <c r="AY7" s="89" t="s">
        <v>1116</v>
      </c>
      <c r="AZ7" s="85" t="s">
        <v>66</v>
      </c>
      <c r="BA7" s="85" t="str">
        <f>REPLACE(INDEX(GroupVertices[Group],MATCH(Vertices[[#This Row],[Vertex]],GroupVertices[Vertex],0)),1,1,"")</f>
        <v>3</v>
      </c>
      <c r="BB7" s="51" t="s">
        <v>343</v>
      </c>
      <c r="BC7" s="51" t="s">
        <v>343</v>
      </c>
      <c r="BD7" s="51" t="s">
        <v>360</v>
      </c>
      <c r="BE7" s="51" t="s">
        <v>360</v>
      </c>
      <c r="BF7" s="51" t="s">
        <v>1384</v>
      </c>
      <c r="BG7" s="51" t="s">
        <v>1641</v>
      </c>
      <c r="BH7" s="130" t="s">
        <v>1647</v>
      </c>
      <c r="BI7" s="130" t="s">
        <v>1647</v>
      </c>
      <c r="BJ7" s="130" t="s">
        <v>1577</v>
      </c>
      <c r="BK7" s="130" t="s">
        <v>1577</v>
      </c>
      <c r="BL7" s="130">
        <v>0</v>
      </c>
      <c r="BM7" s="133">
        <v>0</v>
      </c>
      <c r="BN7" s="130">
        <v>0</v>
      </c>
      <c r="BO7" s="133">
        <v>0</v>
      </c>
      <c r="BP7" s="130">
        <v>0</v>
      </c>
      <c r="BQ7" s="133">
        <v>0</v>
      </c>
      <c r="BR7" s="130">
        <v>72</v>
      </c>
      <c r="BS7" s="133">
        <v>100</v>
      </c>
      <c r="BT7" s="130">
        <v>72</v>
      </c>
      <c r="BU7" s="2"/>
      <c r="BV7" s="3"/>
      <c r="BW7" s="3"/>
      <c r="BX7" s="3"/>
      <c r="BY7" s="3"/>
    </row>
    <row r="8" spans="1:77" ht="34.05" customHeight="1">
      <c r="A8" s="14" t="s">
        <v>296</v>
      </c>
      <c r="C8" s="15"/>
      <c r="D8" s="15" t="s">
        <v>64</v>
      </c>
      <c r="E8" s="95">
        <v>1000</v>
      </c>
      <c r="F8" s="81"/>
      <c r="G8" s="114" t="s">
        <v>461</v>
      </c>
      <c r="H8" s="15"/>
      <c r="I8" s="16" t="s">
        <v>296</v>
      </c>
      <c r="J8" s="66"/>
      <c r="K8" s="66"/>
      <c r="L8" s="116" t="s">
        <v>1193</v>
      </c>
      <c r="M8" s="96">
        <v>6631.5986077274165</v>
      </c>
      <c r="N8" s="97">
        <v>3566.894775390625</v>
      </c>
      <c r="O8" s="97">
        <v>5037.85986328125</v>
      </c>
      <c r="P8" s="77"/>
      <c r="Q8" s="98"/>
      <c r="R8" s="98"/>
      <c r="S8" s="99"/>
      <c r="T8" s="51">
        <v>1</v>
      </c>
      <c r="U8" s="51">
        <v>1</v>
      </c>
      <c r="V8" s="52">
        <v>0</v>
      </c>
      <c r="W8" s="52">
        <v>0.1</v>
      </c>
      <c r="X8" s="52">
        <v>0</v>
      </c>
      <c r="Y8" s="52">
        <v>0.875114</v>
      </c>
      <c r="Z8" s="52">
        <v>0.5</v>
      </c>
      <c r="AA8" s="52">
        <v>0</v>
      </c>
      <c r="AB8" s="82">
        <v>8</v>
      </c>
      <c r="AC8" s="82"/>
      <c r="AD8" s="100"/>
      <c r="AE8" s="85" t="s">
        <v>296</v>
      </c>
      <c r="AF8" s="85">
        <v>135257</v>
      </c>
      <c r="AG8" s="85">
        <v>152718</v>
      </c>
      <c r="AH8" s="85">
        <v>77678</v>
      </c>
      <c r="AI8" s="85">
        <v>2064</v>
      </c>
      <c r="AJ8" s="85"/>
      <c r="AK8" s="85" t="s">
        <v>837</v>
      </c>
      <c r="AL8" s="85" t="s">
        <v>907</v>
      </c>
      <c r="AM8" s="89" t="s">
        <v>965</v>
      </c>
      <c r="AN8" s="85"/>
      <c r="AO8" s="87">
        <v>42165.99728009259</v>
      </c>
      <c r="AP8" s="89" t="s">
        <v>1017</v>
      </c>
      <c r="AQ8" s="85" t="b">
        <v>0</v>
      </c>
      <c r="AR8" s="85" t="b">
        <v>0</v>
      </c>
      <c r="AS8" s="85" t="b">
        <v>0</v>
      </c>
      <c r="AT8" s="85"/>
      <c r="AU8" s="85">
        <v>1024</v>
      </c>
      <c r="AV8" s="89" t="s">
        <v>1085</v>
      </c>
      <c r="AW8" s="85" t="b">
        <v>0</v>
      </c>
      <c r="AX8" s="85" t="s">
        <v>1111</v>
      </c>
      <c r="AY8" s="89" t="s">
        <v>1117</v>
      </c>
      <c r="AZ8" s="85" t="s">
        <v>66</v>
      </c>
      <c r="BA8" s="85" t="str">
        <f>REPLACE(INDEX(GroupVertices[Group],MATCH(Vertices[[#This Row],[Vertex]],GroupVertices[Vertex],0)),1,1,"")</f>
        <v>3</v>
      </c>
      <c r="BB8" s="51" t="s">
        <v>343</v>
      </c>
      <c r="BC8" s="51" t="s">
        <v>343</v>
      </c>
      <c r="BD8" s="51" t="s">
        <v>360</v>
      </c>
      <c r="BE8" s="51" t="s">
        <v>360</v>
      </c>
      <c r="BF8" s="51" t="s">
        <v>1384</v>
      </c>
      <c r="BG8" s="51" t="s">
        <v>1384</v>
      </c>
      <c r="BH8" s="130" t="s">
        <v>1647</v>
      </c>
      <c r="BI8" s="130" t="s">
        <v>1647</v>
      </c>
      <c r="BJ8" s="130" t="s">
        <v>1577</v>
      </c>
      <c r="BK8" s="130" t="s">
        <v>1577</v>
      </c>
      <c r="BL8" s="130">
        <v>0</v>
      </c>
      <c r="BM8" s="133">
        <v>0</v>
      </c>
      <c r="BN8" s="130">
        <v>0</v>
      </c>
      <c r="BO8" s="133">
        <v>0</v>
      </c>
      <c r="BP8" s="130">
        <v>0</v>
      </c>
      <c r="BQ8" s="133">
        <v>0</v>
      </c>
      <c r="BR8" s="130">
        <v>180</v>
      </c>
      <c r="BS8" s="133">
        <v>100</v>
      </c>
      <c r="BT8" s="130">
        <v>180</v>
      </c>
      <c r="BU8" s="2"/>
      <c r="BV8" s="3"/>
      <c r="BW8" s="3"/>
      <c r="BX8" s="3"/>
      <c r="BY8" s="3"/>
    </row>
    <row r="9" spans="1:77" ht="34.05" customHeight="1">
      <c r="A9" s="14" t="s">
        <v>303</v>
      </c>
      <c r="C9" s="15"/>
      <c r="D9" s="15" t="s">
        <v>64</v>
      </c>
      <c r="E9" s="95">
        <v>414.8109457772379</v>
      </c>
      <c r="F9" s="81"/>
      <c r="G9" s="114" t="s">
        <v>1094</v>
      </c>
      <c r="H9" s="15"/>
      <c r="I9" s="16" t="s">
        <v>303</v>
      </c>
      <c r="J9" s="66"/>
      <c r="K9" s="66"/>
      <c r="L9" s="116" t="s">
        <v>1194</v>
      </c>
      <c r="M9" s="96">
        <v>389.2039770531244</v>
      </c>
      <c r="N9" s="97">
        <v>3508.420654296875</v>
      </c>
      <c r="O9" s="97">
        <v>5038.55859375</v>
      </c>
      <c r="P9" s="77"/>
      <c r="Q9" s="98"/>
      <c r="R9" s="98"/>
      <c r="S9" s="99"/>
      <c r="T9" s="51">
        <v>6</v>
      </c>
      <c r="U9" s="51">
        <v>0</v>
      </c>
      <c r="V9" s="52">
        <v>26</v>
      </c>
      <c r="W9" s="52">
        <v>0.166667</v>
      </c>
      <c r="X9" s="52">
        <v>0</v>
      </c>
      <c r="Y9" s="52">
        <v>2.493115</v>
      </c>
      <c r="Z9" s="52">
        <v>0.06666666666666667</v>
      </c>
      <c r="AA9" s="52">
        <v>0</v>
      </c>
      <c r="AB9" s="82">
        <v>9</v>
      </c>
      <c r="AC9" s="82"/>
      <c r="AD9" s="100"/>
      <c r="AE9" s="85" t="s">
        <v>763</v>
      </c>
      <c r="AF9" s="85">
        <v>4656</v>
      </c>
      <c r="AG9" s="85">
        <v>8945</v>
      </c>
      <c r="AH9" s="85">
        <v>6022</v>
      </c>
      <c r="AI9" s="85">
        <v>1583</v>
      </c>
      <c r="AJ9" s="85"/>
      <c r="AK9" s="85" t="s">
        <v>838</v>
      </c>
      <c r="AL9" s="85" t="s">
        <v>908</v>
      </c>
      <c r="AM9" s="89" t="s">
        <v>966</v>
      </c>
      <c r="AN9" s="85"/>
      <c r="AO9" s="87">
        <v>41540.584641203706</v>
      </c>
      <c r="AP9" s="89" t="s">
        <v>1018</v>
      </c>
      <c r="AQ9" s="85" t="b">
        <v>0</v>
      </c>
      <c r="AR9" s="85" t="b">
        <v>0</v>
      </c>
      <c r="AS9" s="85" t="b">
        <v>0</v>
      </c>
      <c r="AT9" s="85"/>
      <c r="AU9" s="85">
        <v>129</v>
      </c>
      <c r="AV9" s="89" t="s">
        <v>1083</v>
      </c>
      <c r="AW9" s="85" t="b">
        <v>0</v>
      </c>
      <c r="AX9" s="85" t="s">
        <v>1111</v>
      </c>
      <c r="AY9" s="89" t="s">
        <v>1118</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34.05" customHeight="1">
      <c r="A10" s="14" t="s">
        <v>238</v>
      </c>
      <c r="C10" s="15"/>
      <c r="D10" s="15" t="s">
        <v>64</v>
      </c>
      <c r="E10" s="95">
        <v>168.27715355805245</v>
      </c>
      <c r="F10" s="81"/>
      <c r="G10" s="114" t="s">
        <v>413</v>
      </c>
      <c r="H10" s="15"/>
      <c r="I10" s="16" t="s">
        <v>238</v>
      </c>
      <c r="J10" s="66"/>
      <c r="K10" s="66"/>
      <c r="L10" s="116" t="s">
        <v>1195</v>
      </c>
      <c r="M10" s="96">
        <v>10.63888635564183</v>
      </c>
      <c r="N10" s="97">
        <v>6782.947265625</v>
      </c>
      <c r="O10" s="97">
        <v>8944.41796875</v>
      </c>
      <c r="P10" s="77"/>
      <c r="Q10" s="98"/>
      <c r="R10" s="98"/>
      <c r="S10" s="99"/>
      <c r="T10" s="51">
        <v>0</v>
      </c>
      <c r="U10" s="51">
        <v>1</v>
      </c>
      <c r="V10" s="52">
        <v>0</v>
      </c>
      <c r="W10" s="52">
        <v>1</v>
      </c>
      <c r="X10" s="52">
        <v>0</v>
      </c>
      <c r="Y10" s="52">
        <v>0.999993</v>
      </c>
      <c r="Z10" s="52">
        <v>0</v>
      </c>
      <c r="AA10" s="52">
        <v>0</v>
      </c>
      <c r="AB10" s="82">
        <v>10</v>
      </c>
      <c r="AC10" s="82"/>
      <c r="AD10" s="100"/>
      <c r="AE10" s="85" t="s">
        <v>764</v>
      </c>
      <c r="AF10" s="85">
        <v>492</v>
      </c>
      <c r="AG10" s="85">
        <v>226</v>
      </c>
      <c r="AH10" s="85">
        <v>1009</v>
      </c>
      <c r="AI10" s="85">
        <v>1249</v>
      </c>
      <c r="AJ10" s="85"/>
      <c r="AK10" s="85" t="s">
        <v>839</v>
      </c>
      <c r="AL10" s="85" t="s">
        <v>909</v>
      </c>
      <c r="AM10" s="89" t="s">
        <v>967</v>
      </c>
      <c r="AN10" s="85"/>
      <c r="AO10" s="87">
        <v>39402.968819444446</v>
      </c>
      <c r="AP10" s="89" t="s">
        <v>1019</v>
      </c>
      <c r="AQ10" s="85" t="b">
        <v>0</v>
      </c>
      <c r="AR10" s="85" t="b">
        <v>0</v>
      </c>
      <c r="AS10" s="85" t="b">
        <v>0</v>
      </c>
      <c r="AT10" s="85"/>
      <c r="AU10" s="85">
        <v>15</v>
      </c>
      <c r="AV10" s="89" t="s">
        <v>1083</v>
      </c>
      <c r="AW10" s="85" t="b">
        <v>0</v>
      </c>
      <c r="AX10" s="85" t="s">
        <v>1111</v>
      </c>
      <c r="AY10" s="89" t="s">
        <v>1119</v>
      </c>
      <c r="AZ10" s="85" t="s">
        <v>66</v>
      </c>
      <c r="BA10" s="85" t="str">
        <f>REPLACE(INDEX(GroupVertices[Group],MATCH(Vertices[[#This Row],[Vertex]],GroupVertices[Vertex],0)),1,1,"")</f>
        <v>13</v>
      </c>
      <c r="BB10" s="51" t="s">
        <v>344</v>
      </c>
      <c r="BC10" s="51" t="s">
        <v>344</v>
      </c>
      <c r="BD10" s="51" t="s">
        <v>361</v>
      </c>
      <c r="BE10" s="51" t="s">
        <v>361</v>
      </c>
      <c r="BF10" s="51" t="s">
        <v>379</v>
      </c>
      <c r="BG10" s="51" t="s">
        <v>379</v>
      </c>
      <c r="BH10" s="130" t="s">
        <v>1648</v>
      </c>
      <c r="BI10" s="130" t="s">
        <v>1648</v>
      </c>
      <c r="BJ10" s="130" t="s">
        <v>1668</v>
      </c>
      <c r="BK10" s="130" t="s">
        <v>1668</v>
      </c>
      <c r="BL10" s="130">
        <v>0</v>
      </c>
      <c r="BM10" s="133">
        <v>0</v>
      </c>
      <c r="BN10" s="130">
        <v>0</v>
      </c>
      <c r="BO10" s="133">
        <v>0</v>
      </c>
      <c r="BP10" s="130">
        <v>0</v>
      </c>
      <c r="BQ10" s="133">
        <v>0</v>
      </c>
      <c r="BR10" s="130">
        <v>16</v>
      </c>
      <c r="BS10" s="133">
        <v>100</v>
      </c>
      <c r="BT10" s="130">
        <v>16</v>
      </c>
      <c r="BU10" s="2"/>
      <c r="BV10" s="3"/>
      <c r="BW10" s="3"/>
      <c r="BX10" s="3"/>
      <c r="BY10" s="3"/>
    </row>
    <row r="11" spans="1:77" ht="34.05" customHeight="1">
      <c r="A11" s="14" t="s">
        <v>304</v>
      </c>
      <c r="C11" s="15"/>
      <c r="D11" s="15" t="s">
        <v>64</v>
      </c>
      <c r="E11" s="95">
        <v>264.04615851806864</v>
      </c>
      <c r="F11" s="81"/>
      <c r="G11" s="114" t="s">
        <v>1095</v>
      </c>
      <c r="H11" s="15"/>
      <c r="I11" s="16" t="s">
        <v>304</v>
      </c>
      <c r="J11" s="66"/>
      <c r="K11" s="66"/>
      <c r="L11" s="116" t="s">
        <v>1196</v>
      </c>
      <c r="M11" s="96">
        <v>157.69703088969084</v>
      </c>
      <c r="N11" s="97">
        <v>6782.947265625</v>
      </c>
      <c r="O11" s="97">
        <v>8843.646484375</v>
      </c>
      <c r="P11" s="77"/>
      <c r="Q11" s="98"/>
      <c r="R11" s="98"/>
      <c r="S11" s="99"/>
      <c r="T11" s="51">
        <v>1</v>
      </c>
      <c r="U11" s="51">
        <v>0</v>
      </c>
      <c r="V11" s="52">
        <v>0</v>
      </c>
      <c r="W11" s="52">
        <v>1</v>
      </c>
      <c r="X11" s="52">
        <v>0</v>
      </c>
      <c r="Y11" s="52">
        <v>0.999993</v>
      </c>
      <c r="Z11" s="52">
        <v>0</v>
      </c>
      <c r="AA11" s="52">
        <v>0</v>
      </c>
      <c r="AB11" s="82">
        <v>11</v>
      </c>
      <c r="AC11" s="82"/>
      <c r="AD11" s="100"/>
      <c r="AE11" s="85" t="s">
        <v>765</v>
      </c>
      <c r="AF11" s="85">
        <v>787</v>
      </c>
      <c r="AG11" s="85">
        <v>3613</v>
      </c>
      <c r="AH11" s="85">
        <v>3942</v>
      </c>
      <c r="AI11" s="85">
        <v>283</v>
      </c>
      <c r="AJ11" s="85"/>
      <c r="AK11" s="85" t="s">
        <v>840</v>
      </c>
      <c r="AL11" s="85" t="s">
        <v>910</v>
      </c>
      <c r="AM11" s="89" t="s">
        <v>968</v>
      </c>
      <c r="AN11" s="85"/>
      <c r="AO11" s="87">
        <v>40002.54719907408</v>
      </c>
      <c r="AP11" s="89" t="s">
        <v>1020</v>
      </c>
      <c r="AQ11" s="85" t="b">
        <v>0</v>
      </c>
      <c r="AR11" s="85" t="b">
        <v>0</v>
      </c>
      <c r="AS11" s="85" t="b">
        <v>1</v>
      </c>
      <c r="AT11" s="85"/>
      <c r="AU11" s="85">
        <v>170</v>
      </c>
      <c r="AV11" s="89" t="s">
        <v>1083</v>
      </c>
      <c r="AW11" s="85" t="b">
        <v>0</v>
      </c>
      <c r="AX11" s="85" t="s">
        <v>1111</v>
      </c>
      <c r="AY11" s="89" t="s">
        <v>1120</v>
      </c>
      <c r="AZ11" s="85" t="s">
        <v>65</v>
      </c>
      <c r="BA11" s="85" t="str">
        <f>REPLACE(INDEX(GroupVertices[Group],MATCH(Vertices[[#This Row],[Vertex]],GroupVertices[Vertex],0)),1,1,"")</f>
        <v>13</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34.05" customHeight="1">
      <c r="A12" s="14" t="s">
        <v>239</v>
      </c>
      <c r="C12" s="15"/>
      <c r="D12" s="15" t="s">
        <v>64</v>
      </c>
      <c r="E12" s="95">
        <v>211.53861726895434</v>
      </c>
      <c r="F12" s="81"/>
      <c r="G12" s="114" t="s">
        <v>1096</v>
      </c>
      <c r="H12" s="15"/>
      <c r="I12" s="16" t="s">
        <v>239</v>
      </c>
      <c r="J12" s="66"/>
      <c r="K12" s="66"/>
      <c r="L12" s="116" t="s">
        <v>1197</v>
      </c>
      <c r="M12" s="96">
        <v>77.06904907695716</v>
      </c>
      <c r="N12" s="97">
        <v>1885.7763671875</v>
      </c>
      <c r="O12" s="97">
        <v>2348.39794921875</v>
      </c>
      <c r="P12" s="77"/>
      <c r="Q12" s="98"/>
      <c r="R12" s="98"/>
      <c r="S12" s="99"/>
      <c r="T12" s="51">
        <v>1</v>
      </c>
      <c r="U12" s="51">
        <v>1</v>
      </c>
      <c r="V12" s="52">
        <v>0</v>
      </c>
      <c r="W12" s="52">
        <v>0</v>
      </c>
      <c r="X12" s="52">
        <v>0</v>
      </c>
      <c r="Y12" s="52">
        <v>0.999993</v>
      </c>
      <c r="Z12" s="52">
        <v>0</v>
      </c>
      <c r="AA12" s="52">
        <v>0</v>
      </c>
      <c r="AB12" s="82">
        <v>12</v>
      </c>
      <c r="AC12" s="82"/>
      <c r="AD12" s="100"/>
      <c r="AE12" s="85" t="s">
        <v>766</v>
      </c>
      <c r="AF12" s="85">
        <v>3015</v>
      </c>
      <c r="AG12" s="85">
        <v>1756</v>
      </c>
      <c r="AH12" s="85">
        <v>3216</v>
      </c>
      <c r="AI12" s="85">
        <v>1401</v>
      </c>
      <c r="AJ12" s="85"/>
      <c r="AK12" s="85" t="s">
        <v>841</v>
      </c>
      <c r="AL12" s="85" t="s">
        <v>911</v>
      </c>
      <c r="AM12" s="89" t="s">
        <v>969</v>
      </c>
      <c r="AN12" s="85"/>
      <c r="AO12" s="87">
        <v>40843.53472222222</v>
      </c>
      <c r="AP12" s="89" t="s">
        <v>1021</v>
      </c>
      <c r="AQ12" s="85" t="b">
        <v>0</v>
      </c>
      <c r="AR12" s="85" t="b">
        <v>0</v>
      </c>
      <c r="AS12" s="85" t="b">
        <v>1</v>
      </c>
      <c r="AT12" s="85"/>
      <c r="AU12" s="85">
        <v>91</v>
      </c>
      <c r="AV12" s="89" t="s">
        <v>1083</v>
      </c>
      <c r="AW12" s="85" t="b">
        <v>0</v>
      </c>
      <c r="AX12" s="85" t="s">
        <v>1111</v>
      </c>
      <c r="AY12" s="89" t="s">
        <v>1121</v>
      </c>
      <c r="AZ12" s="85" t="s">
        <v>66</v>
      </c>
      <c r="BA12" s="85" t="str">
        <f>REPLACE(INDEX(GroupVertices[Group],MATCH(Vertices[[#This Row],[Vertex]],GroupVertices[Vertex],0)),1,1,"")</f>
        <v>2</v>
      </c>
      <c r="BB12" s="51" t="s">
        <v>345</v>
      </c>
      <c r="BC12" s="51" t="s">
        <v>345</v>
      </c>
      <c r="BD12" s="51" t="s">
        <v>362</v>
      </c>
      <c r="BE12" s="51" t="s">
        <v>362</v>
      </c>
      <c r="BF12" s="51" t="s">
        <v>380</v>
      </c>
      <c r="BG12" s="51" t="s">
        <v>380</v>
      </c>
      <c r="BH12" s="130" t="s">
        <v>1649</v>
      </c>
      <c r="BI12" s="130" t="s">
        <v>1649</v>
      </c>
      <c r="BJ12" s="130" t="s">
        <v>1669</v>
      </c>
      <c r="BK12" s="130" t="s">
        <v>1669</v>
      </c>
      <c r="BL12" s="130">
        <v>1</v>
      </c>
      <c r="BM12" s="133">
        <v>3.8461538461538463</v>
      </c>
      <c r="BN12" s="130">
        <v>0</v>
      </c>
      <c r="BO12" s="133">
        <v>0</v>
      </c>
      <c r="BP12" s="130">
        <v>0</v>
      </c>
      <c r="BQ12" s="133">
        <v>0</v>
      </c>
      <c r="BR12" s="130">
        <v>25</v>
      </c>
      <c r="BS12" s="133">
        <v>96.15384615384616</v>
      </c>
      <c r="BT12" s="130">
        <v>26</v>
      </c>
      <c r="BU12" s="2"/>
      <c r="BV12" s="3"/>
      <c r="BW12" s="3"/>
      <c r="BX12" s="3"/>
      <c r="BY12" s="3"/>
    </row>
    <row r="13" spans="1:77" ht="34.05" customHeight="1">
      <c r="A13" s="14" t="s">
        <v>240</v>
      </c>
      <c r="C13" s="15"/>
      <c r="D13" s="15" t="s">
        <v>64</v>
      </c>
      <c r="E13" s="95">
        <v>169.74747781489356</v>
      </c>
      <c r="F13" s="81"/>
      <c r="G13" s="114" t="s">
        <v>414</v>
      </c>
      <c r="H13" s="15"/>
      <c r="I13" s="16" t="s">
        <v>240</v>
      </c>
      <c r="J13" s="66"/>
      <c r="K13" s="66"/>
      <c r="L13" s="116" t="s">
        <v>1198</v>
      </c>
      <c r="M13" s="96">
        <v>12.896643520026403</v>
      </c>
      <c r="N13" s="97">
        <v>1798.0657958984375</v>
      </c>
      <c r="O13" s="97">
        <v>2612.04345703125</v>
      </c>
      <c r="P13" s="77"/>
      <c r="Q13" s="98"/>
      <c r="R13" s="98"/>
      <c r="S13" s="99"/>
      <c r="T13" s="51">
        <v>1</v>
      </c>
      <c r="U13" s="51">
        <v>1</v>
      </c>
      <c r="V13" s="52">
        <v>0</v>
      </c>
      <c r="W13" s="52">
        <v>0</v>
      </c>
      <c r="X13" s="52">
        <v>0</v>
      </c>
      <c r="Y13" s="52">
        <v>0.999993</v>
      </c>
      <c r="Z13" s="52">
        <v>0</v>
      </c>
      <c r="AA13" s="52">
        <v>0</v>
      </c>
      <c r="AB13" s="82">
        <v>13</v>
      </c>
      <c r="AC13" s="82"/>
      <c r="AD13" s="100"/>
      <c r="AE13" s="85" t="s">
        <v>767</v>
      </c>
      <c r="AF13" s="85">
        <v>596</v>
      </c>
      <c r="AG13" s="85">
        <v>278</v>
      </c>
      <c r="AH13" s="85">
        <v>2990</v>
      </c>
      <c r="AI13" s="85">
        <v>16850</v>
      </c>
      <c r="AJ13" s="85"/>
      <c r="AK13" s="85" t="s">
        <v>842</v>
      </c>
      <c r="AL13" s="85" t="s">
        <v>912</v>
      </c>
      <c r="AM13" s="85"/>
      <c r="AN13" s="85"/>
      <c r="AO13" s="87">
        <v>41419.140439814815</v>
      </c>
      <c r="AP13" s="85"/>
      <c r="AQ13" s="85" t="b">
        <v>0</v>
      </c>
      <c r="AR13" s="85" t="b">
        <v>0</v>
      </c>
      <c r="AS13" s="85" t="b">
        <v>0</v>
      </c>
      <c r="AT13" s="85"/>
      <c r="AU13" s="85">
        <v>10</v>
      </c>
      <c r="AV13" s="89" t="s">
        <v>1083</v>
      </c>
      <c r="AW13" s="85" t="b">
        <v>0</v>
      </c>
      <c r="AX13" s="85" t="s">
        <v>1111</v>
      </c>
      <c r="AY13" s="89" t="s">
        <v>1122</v>
      </c>
      <c r="AZ13" s="85" t="s">
        <v>66</v>
      </c>
      <c r="BA13" s="85" t="str">
        <f>REPLACE(INDEX(GroupVertices[Group],MATCH(Vertices[[#This Row],[Vertex]],GroupVertices[Vertex],0)),1,1,"")</f>
        <v>2</v>
      </c>
      <c r="BB13" s="51" t="s">
        <v>346</v>
      </c>
      <c r="BC13" s="51" t="s">
        <v>346</v>
      </c>
      <c r="BD13" s="51" t="s">
        <v>363</v>
      </c>
      <c r="BE13" s="51" t="s">
        <v>363</v>
      </c>
      <c r="BF13" s="51" t="s">
        <v>381</v>
      </c>
      <c r="BG13" s="51" t="s">
        <v>381</v>
      </c>
      <c r="BH13" s="130" t="s">
        <v>1650</v>
      </c>
      <c r="BI13" s="130" t="s">
        <v>1650</v>
      </c>
      <c r="BJ13" s="130" t="s">
        <v>1670</v>
      </c>
      <c r="BK13" s="130" t="s">
        <v>1670</v>
      </c>
      <c r="BL13" s="130">
        <v>2</v>
      </c>
      <c r="BM13" s="133">
        <v>7.407407407407407</v>
      </c>
      <c r="BN13" s="130">
        <v>0</v>
      </c>
      <c r="BO13" s="133">
        <v>0</v>
      </c>
      <c r="BP13" s="130">
        <v>0</v>
      </c>
      <c r="BQ13" s="133">
        <v>0</v>
      </c>
      <c r="BR13" s="130">
        <v>25</v>
      </c>
      <c r="BS13" s="133">
        <v>92.5925925925926</v>
      </c>
      <c r="BT13" s="130">
        <v>27</v>
      </c>
      <c r="BU13" s="2"/>
      <c r="BV13" s="3"/>
      <c r="BW13" s="3"/>
      <c r="BX13" s="3"/>
      <c r="BY13" s="3"/>
    </row>
    <row r="14" spans="1:77" ht="34.05" customHeight="1">
      <c r="A14" s="14" t="s">
        <v>241</v>
      </c>
      <c r="C14" s="15"/>
      <c r="D14" s="15" t="s">
        <v>64</v>
      </c>
      <c r="E14" s="95">
        <v>237.38239362958464</v>
      </c>
      <c r="F14" s="81"/>
      <c r="G14" s="114" t="s">
        <v>1097</v>
      </c>
      <c r="H14" s="15"/>
      <c r="I14" s="16" t="s">
        <v>241</v>
      </c>
      <c r="J14" s="66"/>
      <c r="K14" s="66"/>
      <c r="L14" s="116" t="s">
        <v>1199</v>
      </c>
      <c r="M14" s="96">
        <v>116.75347308171676</v>
      </c>
      <c r="N14" s="97">
        <v>3742.315673828125</v>
      </c>
      <c r="O14" s="97">
        <v>3437.15625</v>
      </c>
      <c r="P14" s="77"/>
      <c r="Q14" s="98"/>
      <c r="R14" s="98"/>
      <c r="S14" s="99"/>
      <c r="T14" s="51">
        <v>2</v>
      </c>
      <c r="U14" s="51">
        <v>1</v>
      </c>
      <c r="V14" s="52">
        <v>0</v>
      </c>
      <c r="W14" s="52">
        <v>1</v>
      </c>
      <c r="X14" s="52">
        <v>0</v>
      </c>
      <c r="Y14" s="52">
        <v>1.298236</v>
      </c>
      <c r="Z14" s="52">
        <v>0</v>
      </c>
      <c r="AA14" s="52">
        <v>0</v>
      </c>
      <c r="AB14" s="82">
        <v>14</v>
      </c>
      <c r="AC14" s="82"/>
      <c r="AD14" s="100"/>
      <c r="AE14" s="85" t="s">
        <v>768</v>
      </c>
      <c r="AF14" s="85">
        <v>55</v>
      </c>
      <c r="AG14" s="85">
        <v>2670</v>
      </c>
      <c r="AH14" s="85">
        <v>2496</v>
      </c>
      <c r="AI14" s="85">
        <v>60</v>
      </c>
      <c r="AJ14" s="85"/>
      <c r="AK14" s="85"/>
      <c r="AL14" s="85"/>
      <c r="AM14" s="85"/>
      <c r="AN14" s="85"/>
      <c r="AO14" s="87">
        <v>42837.66371527778</v>
      </c>
      <c r="AP14" s="89" t="s">
        <v>1022</v>
      </c>
      <c r="AQ14" s="85" t="b">
        <v>1</v>
      </c>
      <c r="AR14" s="85" t="b">
        <v>0</v>
      </c>
      <c r="AS14" s="85" t="b">
        <v>0</v>
      </c>
      <c r="AT14" s="85"/>
      <c r="AU14" s="85">
        <v>9</v>
      </c>
      <c r="AV14" s="85"/>
      <c r="AW14" s="85" t="b">
        <v>0</v>
      </c>
      <c r="AX14" s="85" t="s">
        <v>1111</v>
      </c>
      <c r="AY14" s="89" t="s">
        <v>1123</v>
      </c>
      <c r="AZ14" s="85" t="s">
        <v>66</v>
      </c>
      <c r="BA14" s="85" t="str">
        <f>REPLACE(INDEX(GroupVertices[Group],MATCH(Vertices[[#This Row],[Vertex]],GroupVertices[Vertex],0)),1,1,"")</f>
        <v>12</v>
      </c>
      <c r="BB14" s="51" t="s">
        <v>347</v>
      </c>
      <c r="BC14" s="51" t="s">
        <v>347</v>
      </c>
      <c r="BD14" s="51" t="s">
        <v>364</v>
      </c>
      <c r="BE14" s="51" t="s">
        <v>364</v>
      </c>
      <c r="BF14" s="51" t="s">
        <v>382</v>
      </c>
      <c r="BG14" s="51" t="s">
        <v>382</v>
      </c>
      <c r="BH14" s="130" t="s">
        <v>1651</v>
      </c>
      <c r="BI14" s="130" t="s">
        <v>1651</v>
      </c>
      <c r="BJ14" s="130" t="s">
        <v>1584</v>
      </c>
      <c r="BK14" s="130" t="s">
        <v>1584</v>
      </c>
      <c r="BL14" s="130">
        <v>1</v>
      </c>
      <c r="BM14" s="133">
        <v>3.225806451612903</v>
      </c>
      <c r="BN14" s="130">
        <v>1</v>
      </c>
      <c r="BO14" s="133">
        <v>3.225806451612903</v>
      </c>
      <c r="BP14" s="130">
        <v>0</v>
      </c>
      <c r="BQ14" s="133">
        <v>0</v>
      </c>
      <c r="BR14" s="130">
        <v>29</v>
      </c>
      <c r="BS14" s="133">
        <v>93.54838709677419</v>
      </c>
      <c r="BT14" s="130">
        <v>31</v>
      </c>
      <c r="BU14" s="2"/>
      <c r="BV14" s="3"/>
      <c r="BW14" s="3"/>
      <c r="BX14" s="3"/>
      <c r="BY14" s="3"/>
    </row>
    <row r="15" spans="1:77" ht="34.05" customHeight="1">
      <c r="A15" s="14" t="s">
        <v>242</v>
      </c>
      <c r="C15" s="15"/>
      <c r="D15" s="15" t="s">
        <v>64</v>
      </c>
      <c r="E15" s="95">
        <v>172.7729527280089</v>
      </c>
      <c r="F15" s="81"/>
      <c r="G15" s="114" t="s">
        <v>415</v>
      </c>
      <c r="H15" s="15"/>
      <c r="I15" s="16" t="s">
        <v>242</v>
      </c>
      <c r="J15" s="66"/>
      <c r="K15" s="66"/>
      <c r="L15" s="116" t="s">
        <v>1200</v>
      </c>
      <c r="M15" s="96">
        <v>17.542413069817737</v>
      </c>
      <c r="N15" s="97">
        <v>3742.315673828125</v>
      </c>
      <c r="O15" s="97">
        <v>3437.15625</v>
      </c>
      <c r="P15" s="77"/>
      <c r="Q15" s="98"/>
      <c r="R15" s="98"/>
      <c r="S15" s="99"/>
      <c r="T15" s="51">
        <v>0</v>
      </c>
      <c r="U15" s="51">
        <v>1</v>
      </c>
      <c r="V15" s="52">
        <v>0</v>
      </c>
      <c r="W15" s="52">
        <v>1</v>
      </c>
      <c r="X15" s="52">
        <v>0</v>
      </c>
      <c r="Y15" s="52">
        <v>0.70175</v>
      </c>
      <c r="Z15" s="52">
        <v>0</v>
      </c>
      <c r="AA15" s="52">
        <v>0</v>
      </c>
      <c r="AB15" s="82">
        <v>15</v>
      </c>
      <c r="AC15" s="82"/>
      <c r="AD15" s="100"/>
      <c r="AE15" s="85" t="s">
        <v>769</v>
      </c>
      <c r="AF15" s="85">
        <v>1007</v>
      </c>
      <c r="AG15" s="85">
        <v>385</v>
      </c>
      <c r="AH15" s="85">
        <v>76483</v>
      </c>
      <c r="AI15" s="85">
        <v>1378</v>
      </c>
      <c r="AJ15" s="85"/>
      <c r="AK15" s="85" t="s">
        <v>843</v>
      </c>
      <c r="AL15" s="85" t="s">
        <v>913</v>
      </c>
      <c r="AM15" s="85"/>
      <c r="AN15" s="85"/>
      <c r="AO15" s="87">
        <v>42854.133125</v>
      </c>
      <c r="AP15" s="89" t="s">
        <v>1023</v>
      </c>
      <c r="AQ15" s="85" t="b">
        <v>1</v>
      </c>
      <c r="AR15" s="85" t="b">
        <v>0</v>
      </c>
      <c r="AS15" s="85" t="b">
        <v>0</v>
      </c>
      <c r="AT15" s="85"/>
      <c r="AU15" s="85">
        <v>3</v>
      </c>
      <c r="AV15" s="85"/>
      <c r="AW15" s="85" t="b">
        <v>0</v>
      </c>
      <c r="AX15" s="85" t="s">
        <v>1111</v>
      </c>
      <c r="AY15" s="89" t="s">
        <v>1124</v>
      </c>
      <c r="AZ15" s="85" t="s">
        <v>66</v>
      </c>
      <c r="BA15" s="85" t="str">
        <f>REPLACE(INDEX(GroupVertices[Group],MATCH(Vertices[[#This Row],[Vertex]],GroupVertices[Vertex],0)),1,1,"")</f>
        <v>12</v>
      </c>
      <c r="BB15" s="51"/>
      <c r="BC15" s="51"/>
      <c r="BD15" s="51"/>
      <c r="BE15" s="51"/>
      <c r="BF15" s="51"/>
      <c r="BG15" s="51"/>
      <c r="BH15" s="130" t="s">
        <v>1651</v>
      </c>
      <c r="BI15" s="130" t="s">
        <v>1651</v>
      </c>
      <c r="BJ15" s="130" t="s">
        <v>1584</v>
      </c>
      <c r="BK15" s="130" t="s">
        <v>1584</v>
      </c>
      <c r="BL15" s="130">
        <v>1</v>
      </c>
      <c r="BM15" s="133">
        <v>3.225806451612903</v>
      </c>
      <c r="BN15" s="130">
        <v>1</v>
      </c>
      <c r="BO15" s="133">
        <v>3.225806451612903</v>
      </c>
      <c r="BP15" s="130">
        <v>0</v>
      </c>
      <c r="BQ15" s="133">
        <v>0</v>
      </c>
      <c r="BR15" s="130">
        <v>29</v>
      </c>
      <c r="BS15" s="133">
        <v>93.54838709677419</v>
      </c>
      <c r="BT15" s="130">
        <v>31</v>
      </c>
      <c r="BU15" s="2"/>
      <c r="BV15" s="3"/>
      <c r="BW15" s="3"/>
      <c r="BX15" s="3"/>
      <c r="BY15" s="3"/>
    </row>
    <row r="16" spans="1:77" ht="34.05" customHeight="1">
      <c r="A16" s="14" t="s">
        <v>243</v>
      </c>
      <c r="C16" s="15"/>
      <c r="D16" s="15" t="s">
        <v>64</v>
      </c>
      <c r="E16" s="95">
        <v>274.47980564834495</v>
      </c>
      <c r="F16" s="81"/>
      <c r="G16" s="114" t="s">
        <v>416</v>
      </c>
      <c r="H16" s="15"/>
      <c r="I16" s="16" t="s">
        <v>243</v>
      </c>
      <c r="J16" s="66"/>
      <c r="K16" s="66"/>
      <c r="L16" s="116" t="s">
        <v>1201</v>
      </c>
      <c r="M16" s="96">
        <v>173.71842307541982</v>
      </c>
      <c r="N16" s="97">
        <v>1988.105224609375</v>
      </c>
      <c r="O16" s="97">
        <v>3788.68359375</v>
      </c>
      <c r="P16" s="77"/>
      <c r="Q16" s="98"/>
      <c r="R16" s="98"/>
      <c r="S16" s="99"/>
      <c r="T16" s="51">
        <v>1</v>
      </c>
      <c r="U16" s="51">
        <v>2</v>
      </c>
      <c r="V16" s="52">
        <v>1</v>
      </c>
      <c r="W16" s="52">
        <v>0.333333</v>
      </c>
      <c r="X16" s="52">
        <v>0</v>
      </c>
      <c r="Y16" s="52">
        <v>1.180843</v>
      </c>
      <c r="Z16" s="52">
        <v>0.3333333333333333</v>
      </c>
      <c r="AA16" s="52">
        <v>0</v>
      </c>
      <c r="AB16" s="82">
        <v>16</v>
      </c>
      <c r="AC16" s="82"/>
      <c r="AD16" s="100"/>
      <c r="AE16" s="85" t="s">
        <v>770</v>
      </c>
      <c r="AF16" s="85">
        <v>2065</v>
      </c>
      <c r="AG16" s="85">
        <v>3982</v>
      </c>
      <c r="AH16" s="85">
        <v>47418</v>
      </c>
      <c r="AI16" s="85">
        <v>3095</v>
      </c>
      <c r="AJ16" s="85"/>
      <c r="AK16" s="85" t="s">
        <v>844</v>
      </c>
      <c r="AL16" s="85" t="s">
        <v>914</v>
      </c>
      <c r="AM16" s="89" t="s">
        <v>970</v>
      </c>
      <c r="AN16" s="85"/>
      <c r="AO16" s="87">
        <v>39426.9383912037</v>
      </c>
      <c r="AP16" s="89" t="s">
        <v>1024</v>
      </c>
      <c r="AQ16" s="85" t="b">
        <v>0</v>
      </c>
      <c r="AR16" s="85" t="b">
        <v>0</v>
      </c>
      <c r="AS16" s="85" t="b">
        <v>0</v>
      </c>
      <c r="AT16" s="85"/>
      <c r="AU16" s="85">
        <v>303</v>
      </c>
      <c r="AV16" s="89" t="s">
        <v>1083</v>
      </c>
      <c r="AW16" s="85" t="b">
        <v>0</v>
      </c>
      <c r="AX16" s="85" t="s">
        <v>1111</v>
      </c>
      <c r="AY16" s="89" t="s">
        <v>1125</v>
      </c>
      <c r="AZ16" s="85" t="s">
        <v>66</v>
      </c>
      <c r="BA16" s="85" t="str">
        <f>REPLACE(INDEX(GroupVertices[Group],MATCH(Vertices[[#This Row],[Vertex]],GroupVertices[Vertex],0)),1,1,"")</f>
        <v>5</v>
      </c>
      <c r="BB16" s="51" t="s">
        <v>348</v>
      </c>
      <c r="BC16" s="51" t="s">
        <v>348</v>
      </c>
      <c r="BD16" s="51" t="s">
        <v>365</v>
      </c>
      <c r="BE16" s="51" t="s">
        <v>365</v>
      </c>
      <c r="BF16" s="51" t="s">
        <v>383</v>
      </c>
      <c r="BG16" s="51" t="s">
        <v>383</v>
      </c>
      <c r="BH16" s="130" t="s">
        <v>1652</v>
      </c>
      <c r="BI16" s="130" t="s">
        <v>1652</v>
      </c>
      <c r="BJ16" s="130" t="s">
        <v>1579</v>
      </c>
      <c r="BK16" s="130" t="s">
        <v>1579</v>
      </c>
      <c r="BL16" s="130">
        <v>2</v>
      </c>
      <c r="BM16" s="133">
        <v>7.407407407407407</v>
      </c>
      <c r="BN16" s="130">
        <v>0</v>
      </c>
      <c r="BO16" s="133">
        <v>0</v>
      </c>
      <c r="BP16" s="130">
        <v>0</v>
      </c>
      <c r="BQ16" s="133">
        <v>0</v>
      </c>
      <c r="BR16" s="130">
        <v>25</v>
      </c>
      <c r="BS16" s="133">
        <v>92.5925925925926</v>
      </c>
      <c r="BT16" s="130">
        <v>27</v>
      </c>
      <c r="BU16" s="2"/>
      <c r="BV16" s="3"/>
      <c r="BW16" s="3"/>
      <c r="BX16" s="3"/>
      <c r="BY16" s="3"/>
    </row>
    <row r="17" spans="1:77" ht="34.05" customHeight="1">
      <c r="A17" s="14" t="s">
        <v>305</v>
      </c>
      <c r="C17" s="15"/>
      <c r="D17" s="15" t="s">
        <v>64</v>
      </c>
      <c r="E17" s="95">
        <v>783.1837230488916</v>
      </c>
      <c r="F17" s="81"/>
      <c r="G17" s="114" t="s">
        <v>1098</v>
      </c>
      <c r="H17" s="15"/>
      <c r="I17" s="16" t="s">
        <v>305</v>
      </c>
      <c r="J17" s="66"/>
      <c r="K17" s="66"/>
      <c r="L17" s="116" t="s">
        <v>1202</v>
      </c>
      <c r="M17" s="96">
        <v>954.8589835454746</v>
      </c>
      <c r="N17" s="97">
        <v>2340.116943359375</v>
      </c>
      <c r="O17" s="97">
        <v>3788.68359375</v>
      </c>
      <c r="P17" s="77"/>
      <c r="Q17" s="98"/>
      <c r="R17" s="98"/>
      <c r="S17" s="99"/>
      <c r="T17" s="51">
        <v>2</v>
      </c>
      <c r="U17" s="51">
        <v>0</v>
      </c>
      <c r="V17" s="52">
        <v>0</v>
      </c>
      <c r="W17" s="52">
        <v>0.25</v>
      </c>
      <c r="X17" s="52">
        <v>0</v>
      </c>
      <c r="Y17" s="52">
        <v>0.819143</v>
      </c>
      <c r="Z17" s="52">
        <v>0.5</v>
      </c>
      <c r="AA17" s="52">
        <v>0</v>
      </c>
      <c r="AB17" s="82">
        <v>17</v>
      </c>
      <c r="AC17" s="82"/>
      <c r="AD17" s="100"/>
      <c r="AE17" s="85" t="s">
        <v>771</v>
      </c>
      <c r="AF17" s="85">
        <v>226</v>
      </c>
      <c r="AG17" s="85">
        <v>21973</v>
      </c>
      <c r="AH17" s="85">
        <v>15556</v>
      </c>
      <c r="AI17" s="85">
        <v>740</v>
      </c>
      <c r="AJ17" s="85"/>
      <c r="AK17" s="85" t="s">
        <v>845</v>
      </c>
      <c r="AL17" s="85"/>
      <c r="AM17" s="89" t="s">
        <v>971</v>
      </c>
      <c r="AN17" s="85"/>
      <c r="AO17" s="87">
        <v>40240.617372685185</v>
      </c>
      <c r="AP17" s="89" t="s">
        <v>1025</v>
      </c>
      <c r="AQ17" s="85" t="b">
        <v>0</v>
      </c>
      <c r="AR17" s="85" t="b">
        <v>0</v>
      </c>
      <c r="AS17" s="85" t="b">
        <v>0</v>
      </c>
      <c r="AT17" s="85"/>
      <c r="AU17" s="85">
        <v>847</v>
      </c>
      <c r="AV17" s="89" t="s">
        <v>1086</v>
      </c>
      <c r="AW17" s="85" t="b">
        <v>0</v>
      </c>
      <c r="AX17" s="85" t="s">
        <v>1111</v>
      </c>
      <c r="AY17" s="89" t="s">
        <v>1126</v>
      </c>
      <c r="AZ17" s="85" t="s">
        <v>65</v>
      </c>
      <c r="BA17" s="85" t="str">
        <f>REPLACE(INDEX(GroupVertices[Group],MATCH(Vertices[[#This Row],[Vertex]],GroupVertices[Vertex],0)),1,1,"")</f>
        <v>5</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34.05" customHeight="1">
      <c r="A18" s="14" t="s">
        <v>244</v>
      </c>
      <c r="C18" s="15"/>
      <c r="D18" s="15" t="s">
        <v>64</v>
      </c>
      <c r="E18" s="95">
        <v>371.37982926746974</v>
      </c>
      <c r="F18" s="81"/>
      <c r="G18" s="114" t="s">
        <v>417</v>
      </c>
      <c r="H18" s="15"/>
      <c r="I18" s="16" t="s">
        <v>244</v>
      </c>
      <c r="J18" s="66"/>
      <c r="K18" s="66"/>
      <c r="L18" s="116" t="s">
        <v>1203</v>
      </c>
      <c r="M18" s="96">
        <v>322.51330388976464</v>
      </c>
      <c r="N18" s="97">
        <v>1988.105224609375</v>
      </c>
      <c r="O18" s="97">
        <v>3788.68359375</v>
      </c>
      <c r="P18" s="77"/>
      <c r="Q18" s="98"/>
      <c r="R18" s="98"/>
      <c r="S18" s="99"/>
      <c r="T18" s="51">
        <v>0</v>
      </c>
      <c r="U18" s="51">
        <v>3</v>
      </c>
      <c r="V18" s="52">
        <v>1</v>
      </c>
      <c r="W18" s="52">
        <v>0.333333</v>
      </c>
      <c r="X18" s="52">
        <v>0</v>
      </c>
      <c r="Y18" s="52">
        <v>1.180843</v>
      </c>
      <c r="Z18" s="52">
        <v>0.3333333333333333</v>
      </c>
      <c r="AA18" s="52">
        <v>0</v>
      </c>
      <c r="AB18" s="82">
        <v>18</v>
      </c>
      <c r="AC18" s="82"/>
      <c r="AD18" s="100"/>
      <c r="AE18" s="85" t="s">
        <v>244</v>
      </c>
      <c r="AF18" s="85">
        <v>637</v>
      </c>
      <c r="AG18" s="85">
        <v>7409</v>
      </c>
      <c r="AH18" s="85">
        <v>28761</v>
      </c>
      <c r="AI18" s="85">
        <v>12783</v>
      </c>
      <c r="AJ18" s="85"/>
      <c r="AK18" s="85" t="s">
        <v>846</v>
      </c>
      <c r="AL18" s="85" t="s">
        <v>915</v>
      </c>
      <c r="AM18" s="89" t="s">
        <v>972</v>
      </c>
      <c r="AN18" s="85"/>
      <c r="AO18" s="87">
        <v>39624.97907407407</v>
      </c>
      <c r="AP18" s="89" t="s">
        <v>1026</v>
      </c>
      <c r="AQ18" s="85" t="b">
        <v>0</v>
      </c>
      <c r="AR18" s="85" t="b">
        <v>0</v>
      </c>
      <c r="AS18" s="85" t="b">
        <v>1</v>
      </c>
      <c r="AT18" s="85"/>
      <c r="AU18" s="85">
        <v>667</v>
      </c>
      <c r="AV18" s="89" t="s">
        <v>1087</v>
      </c>
      <c r="AW18" s="85" t="b">
        <v>0</v>
      </c>
      <c r="AX18" s="85" t="s">
        <v>1111</v>
      </c>
      <c r="AY18" s="89" t="s">
        <v>1127</v>
      </c>
      <c r="AZ18" s="85" t="s">
        <v>66</v>
      </c>
      <c r="BA18" s="85" t="str">
        <f>REPLACE(INDEX(GroupVertices[Group],MATCH(Vertices[[#This Row],[Vertex]],GroupVertices[Vertex],0)),1,1,"")</f>
        <v>5</v>
      </c>
      <c r="BB18" s="51"/>
      <c r="BC18" s="51"/>
      <c r="BD18" s="51"/>
      <c r="BE18" s="51"/>
      <c r="BF18" s="51"/>
      <c r="BG18" s="51"/>
      <c r="BH18" s="130" t="s">
        <v>1652</v>
      </c>
      <c r="BI18" s="130" t="s">
        <v>1652</v>
      </c>
      <c r="BJ18" s="130" t="s">
        <v>1579</v>
      </c>
      <c r="BK18" s="130" t="s">
        <v>1579</v>
      </c>
      <c r="BL18" s="130">
        <v>2</v>
      </c>
      <c r="BM18" s="133">
        <v>7.407407407407407</v>
      </c>
      <c r="BN18" s="130">
        <v>0</v>
      </c>
      <c r="BO18" s="133">
        <v>0</v>
      </c>
      <c r="BP18" s="130">
        <v>0</v>
      </c>
      <c r="BQ18" s="133">
        <v>0</v>
      </c>
      <c r="BR18" s="130">
        <v>25</v>
      </c>
      <c r="BS18" s="133">
        <v>92.5925925925926</v>
      </c>
      <c r="BT18" s="130">
        <v>27</v>
      </c>
      <c r="BU18" s="2"/>
      <c r="BV18" s="3"/>
      <c r="BW18" s="3"/>
      <c r="BX18" s="3"/>
      <c r="BY18" s="3"/>
    </row>
    <row r="19" spans="1:77" ht="34.05" customHeight="1">
      <c r="A19" s="14" t="s">
        <v>306</v>
      </c>
      <c r="C19" s="15"/>
      <c r="D19" s="15" t="s">
        <v>64</v>
      </c>
      <c r="E19" s="95">
        <v>162.42413199716572</v>
      </c>
      <c r="F19" s="81"/>
      <c r="G19" s="114" t="s">
        <v>1099</v>
      </c>
      <c r="H19" s="15"/>
      <c r="I19" s="16" t="s">
        <v>306</v>
      </c>
      <c r="J19" s="66"/>
      <c r="K19" s="66"/>
      <c r="L19" s="116" t="s">
        <v>1204</v>
      </c>
      <c r="M19" s="96">
        <v>1.6512761051109344</v>
      </c>
      <c r="N19" s="97">
        <v>1988.105224609375</v>
      </c>
      <c r="O19" s="97">
        <v>3788.68359375</v>
      </c>
      <c r="P19" s="77"/>
      <c r="Q19" s="98"/>
      <c r="R19" s="98"/>
      <c r="S19" s="99"/>
      <c r="T19" s="51">
        <v>2</v>
      </c>
      <c r="U19" s="51">
        <v>0</v>
      </c>
      <c r="V19" s="52">
        <v>0</v>
      </c>
      <c r="W19" s="52">
        <v>0.25</v>
      </c>
      <c r="X19" s="52">
        <v>0</v>
      </c>
      <c r="Y19" s="52">
        <v>0.819143</v>
      </c>
      <c r="Z19" s="52">
        <v>0.5</v>
      </c>
      <c r="AA19" s="52">
        <v>0</v>
      </c>
      <c r="AB19" s="82">
        <v>19</v>
      </c>
      <c r="AC19" s="82"/>
      <c r="AD19" s="100"/>
      <c r="AE19" s="85" t="s">
        <v>772</v>
      </c>
      <c r="AF19" s="85">
        <v>18</v>
      </c>
      <c r="AG19" s="85">
        <v>19</v>
      </c>
      <c r="AH19" s="85">
        <v>8</v>
      </c>
      <c r="AI19" s="85">
        <v>1</v>
      </c>
      <c r="AJ19" s="85"/>
      <c r="AK19" s="85"/>
      <c r="AL19" s="85"/>
      <c r="AM19" s="85"/>
      <c r="AN19" s="85"/>
      <c r="AO19" s="87">
        <v>40100.665821759256</v>
      </c>
      <c r="AP19" s="85"/>
      <c r="AQ19" s="85" t="b">
        <v>1</v>
      </c>
      <c r="AR19" s="85" t="b">
        <v>0</v>
      </c>
      <c r="AS19" s="85" t="b">
        <v>0</v>
      </c>
      <c r="AT19" s="85"/>
      <c r="AU19" s="85">
        <v>0</v>
      </c>
      <c r="AV19" s="89" t="s">
        <v>1083</v>
      </c>
      <c r="AW19" s="85" t="b">
        <v>0</v>
      </c>
      <c r="AX19" s="85" t="s">
        <v>1111</v>
      </c>
      <c r="AY19" s="89" t="s">
        <v>1128</v>
      </c>
      <c r="AZ19" s="85" t="s">
        <v>65</v>
      </c>
      <c r="BA19" s="85" t="str">
        <f>REPLACE(INDEX(GroupVertices[Group],MATCH(Vertices[[#This Row],[Vertex]],GroupVertices[Vertex],0)),1,1,"")</f>
        <v>5</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34.05" customHeight="1">
      <c r="A20" s="14" t="s">
        <v>245</v>
      </c>
      <c r="C20" s="15"/>
      <c r="D20" s="15" t="s">
        <v>64</v>
      </c>
      <c r="E20" s="95">
        <v>182.41488679690926</v>
      </c>
      <c r="F20" s="81"/>
      <c r="G20" s="114" t="s">
        <v>418</v>
      </c>
      <c r="H20" s="15"/>
      <c r="I20" s="16" t="s">
        <v>245</v>
      </c>
      <c r="J20" s="66"/>
      <c r="K20" s="66"/>
      <c r="L20" s="116" t="s">
        <v>1205</v>
      </c>
      <c r="M20" s="96">
        <v>32.34808985933965</v>
      </c>
      <c r="N20" s="97">
        <v>6533.1767578125</v>
      </c>
      <c r="O20" s="97">
        <v>7383.9326171875</v>
      </c>
      <c r="P20" s="77"/>
      <c r="Q20" s="98"/>
      <c r="R20" s="98"/>
      <c r="S20" s="99"/>
      <c r="T20" s="51">
        <v>0</v>
      </c>
      <c r="U20" s="51">
        <v>1</v>
      </c>
      <c r="V20" s="52">
        <v>0</v>
      </c>
      <c r="W20" s="52">
        <v>0.014925</v>
      </c>
      <c r="X20" s="52">
        <v>0.024782</v>
      </c>
      <c r="Y20" s="52">
        <v>0.547727</v>
      </c>
      <c r="Z20" s="52">
        <v>0</v>
      </c>
      <c r="AA20" s="52">
        <v>0</v>
      </c>
      <c r="AB20" s="82">
        <v>20</v>
      </c>
      <c r="AC20" s="82"/>
      <c r="AD20" s="100"/>
      <c r="AE20" s="85" t="s">
        <v>773</v>
      </c>
      <c r="AF20" s="85">
        <v>693</v>
      </c>
      <c r="AG20" s="85">
        <v>726</v>
      </c>
      <c r="AH20" s="85">
        <v>2382</v>
      </c>
      <c r="AI20" s="85">
        <v>4581</v>
      </c>
      <c r="AJ20" s="85"/>
      <c r="AK20" s="85" t="s">
        <v>847</v>
      </c>
      <c r="AL20" s="85" t="s">
        <v>916</v>
      </c>
      <c r="AM20" s="85"/>
      <c r="AN20" s="85"/>
      <c r="AO20" s="87">
        <v>42675.596504629626</v>
      </c>
      <c r="AP20" s="89" t="s">
        <v>1027</v>
      </c>
      <c r="AQ20" s="85" t="b">
        <v>1</v>
      </c>
      <c r="AR20" s="85" t="b">
        <v>0</v>
      </c>
      <c r="AS20" s="85" t="b">
        <v>1</v>
      </c>
      <c r="AT20" s="85"/>
      <c r="AU20" s="85">
        <v>11</v>
      </c>
      <c r="AV20" s="85"/>
      <c r="AW20" s="85" t="b">
        <v>0</v>
      </c>
      <c r="AX20" s="85" t="s">
        <v>1111</v>
      </c>
      <c r="AY20" s="89" t="s">
        <v>1129</v>
      </c>
      <c r="AZ20" s="85" t="s">
        <v>66</v>
      </c>
      <c r="BA20" s="85" t="str">
        <f>REPLACE(INDEX(GroupVertices[Group],MATCH(Vertices[[#This Row],[Vertex]],GroupVertices[Vertex],0)),1,1,"")</f>
        <v>1</v>
      </c>
      <c r="BB20" s="51"/>
      <c r="BC20" s="51"/>
      <c r="BD20" s="51"/>
      <c r="BE20" s="51"/>
      <c r="BF20" s="51" t="s">
        <v>384</v>
      </c>
      <c r="BG20" s="51" t="s">
        <v>384</v>
      </c>
      <c r="BH20" s="130" t="s">
        <v>1653</v>
      </c>
      <c r="BI20" s="130" t="s">
        <v>1653</v>
      </c>
      <c r="BJ20" s="130" t="s">
        <v>1575</v>
      </c>
      <c r="BK20" s="130" t="s">
        <v>1575</v>
      </c>
      <c r="BL20" s="130">
        <v>0</v>
      </c>
      <c r="BM20" s="133">
        <v>0</v>
      </c>
      <c r="BN20" s="130">
        <v>1</v>
      </c>
      <c r="BO20" s="133">
        <v>2.5</v>
      </c>
      <c r="BP20" s="130">
        <v>0</v>
      </c>
      <c r="BQ20" s="133">
        <v>0</v>
      </c>
      <c r="BR20" s="130">
        <v>39</v>
      </c>
      <c r="BS20" s="133">
        <v>97.5</v>
      </c>
      <c r="BT20" s="130">
        <v>40</v>
      </c>
      <c r="BU20" s="2"/>
      <c r="BV20" s="3"/>
      <c r="BW20" s="3"/>
      <c r="BX20" s="3"/>
      <c r="BY20" s="3"/>
    </row>
    <row r="21" spans="1:77" ht="34.05" customHeight="1">
      <c r="A21" s="14" t="s">
        <v>287</v>
      </c>
      <c r="C21" s="15"/>
      <c r="D21" s="15" t="s">
        <v>64</v>
      </c>
      <c r="E21" s="95">
        <v>956.2861288254546</v>
      </c>
      <c r="F21" s="81"/>
      <c r="G21" s="114" t="s">
        <v>1100</v>
      </c>
      <c r="H21" s="15"/>
      <c r="I21" s="16" t="s">
        <v>287</v>
      </c>
      <c r="J21" s="66"/>
      <c r="K21" s="66"/>
      <c r="L21" s="116" t="s">
        <v>1206</v>
      </c>
      <c r="M21" s="96">
        <v>1220.6664712447507</v>
      </c>
      <c r="N21" s="97">
        <v>6458.40283203125</v>
      </c>
      <c r="O21" s="97">
        <v>6956.50048828125</v>
      </c>
      <c r="P21" s="77"/>
      <c r="Q21" s="98"/>
      <c r="R21" s="98"/>
      <c r="S21" s="99"/>
      <c r="T21" s="51">
        <v>35</v>
      </c>
      <c r="U21" s="51">
        <v>1</v>
      </c>
      <c r="V21" s="52">
        <v>1122</v>
      </c>
      <c r="W21" s="52">
        <v>0.029412</v>
      </c>
      <c r="X21" s="52">
        <v>0.157422</v>
      </c>
      <c r="Y21" s="52">
        <v>16.377027</v>
      </c>
      <c r="Z21" s="52">
        <v>0</v>
      </c>
      <c r="AA21" s="52">
        <v>0</v>
      </c>
      <c r="AB21" s="82">
        <v>21</v>
      </c>
      <c r="AC21" s="82"/>
      <c r="AD21" s="100"/>
      <c r="AE21" s="85" t="s">
        <v>774</v>
      </c>
      <c r="AF21" s="85">
        <v>385</v>
      </c>
      <c r="AG21" s="85">
        <v>28095</v>
      </c>
      <c r="AH21" s="85">
        <v>3458</v>
      </c>
      <c r="AI21" s="85">
        <v>970</v>
      </c>
      <c r="AJ21" s="85"/>
      <c r="AK21" s="85" t="s">
        <v>848</v>
      </c>
      <c r="AL21" s="85" t="s">
        <v>917</v>
      </c>
      <c r="AM21" s="89" t="s">
        <v>973</v>
      </c>
      <c r="AN21" s="85"/>
      <c r="AO21" s="87">
        <v>39997.48107638889</v>
      </c>
      <c r="AP21" s="89" t="s">
        <v>1028</v>
      </c>
      <c r="AQ21" s="85" t="b">
        <v>0</v>
      </c>
      <c r="AR21" s="85" t="b">
        <v>0</v>
      </c>
      <c r="AS21" s="85" t="b">
        <v>1</v>
      </c>
      <c r="AT21" s="85"/>
      <c r="AU21" s="85">
        <v>1052</v>
      </c>
      <c r="AV21" s="89" t="s">
        <v>1083</v>
      </c>
      <c r="AW21" s="85" t="b">
        <v>0</v>
      </c>
      <c r="AX21" s="85" t="s">
        <v>1111</v>
      </c>
      <c r="AY21" s="89" t="s">
        <v>1130</v>
      </c>
      <c r="AZ21" s="85" t="s">
        <v>66</v>
      </c>
      <c r="BA21" s="85" t="str">
        <f>REPLACE(INDEX(GroupVertices[Group],MATCH(Vertices[[#This Row],[Vertex]],GroupVertices[Vertex],0)),1,1,"")</f>
        <v>1</v>
      </c>
      <c r="BB21" s="51" t="s">
        <v>353</v>
      </c>
      <c r="BC21" s="51" t="s">
        <v>353</v>
      </c>
      <c r="BD21" s="51" t="s">
        <v>370</v>
      </c>
      <c r="BE21" s="51" t="s">
        <v>370</v>
      </c>
      <c r="BF21" s="51" t="s">
        <v>391</v>
      </c>
      <c r="BG21" s="51" t="s">
        <v>391</v>
      </c>
      <c r="BH21" s="130" t="s">
        <v>1653</v>
      </c>
      <c r="BI21" s="130" t="s">
        <v>1653</v>
      </c>
      <c r="BJ21" s="130" t="s">
        <v>1575</v>
      </c>
      <c r="BK21" s="130" t="s">
        <v>1575</v>
      </c>
      <c r="BL21" s="130">
        <v>0</v>
      </c>
      <c r="BM21" s="133">
        <v>0</v>
      </c>
      <c r="BN21" s="130">
        <v>1</v>
      </c>
      <c r="BO21" s="133">
        <v>2.5</v>
      </c>
      <c r="BP21" s="130">
        <v>0</v>
      </c>
      <c r="BQ21" s="133">
        <v>0</v>
      </c>
      <c r="BR21" s="130">
        <v>39</v>
      </c>
      <c r="BS21" s="133">
        <v>97.5</v>
      </c>
      <c r="BT21" s="130">
        <v>40</v>
      </c>
      <c r="BU21" s="2"/>
      <c r="BV21" s="3"/>
      <c r="BW21" s="3"/>
      <c r="BX21" s="3"/>
      <c r="BY21" s="3"/>
    </row>
    <row r="22" spans="1:77" ht="34.05" customHeight="1">
      <c r="A22" s="14" t="s">
        <v>246</v>
      </c>
      <c r="C22" s="15"/>
      <c r="D22" s="15" t="s">
        <v>64</v>
      </c>
      <c r="E22" s="95">
        <v>178.1735668252522</v>
      </c>
      <c r="F22" s="81"/>
      <c r="G22" s="114" t="s">
        <v>419</v>
      </c>
      <c r="H22" s="15"/>
      <c r="I22" s="16" t="s">
        <v>246</v>
      </c>
      <c r="J22" s="66"/>
      <c r="K22" s="66"/>
      <c r="L22" s="116" t="s">
        <v>1207</v>
      </c>
      <c r="M22" s="96">
        <v>25.8353288082303</v>
      </c>
      <c r="N22" s="97">
        <v>5955.9658203125</v>
      </c>
      <c r="O22" s="97">
        <v>7333.95166015625</v>
      </c>
      <c r="P22" s="77"/>
      <c r="Q22" s="98"/>
      <c r="R22" s="98"/>
      <c r="S22" s="99"/>
      <c r="T22" s="51">
        <v>0</v>
      </c>
      <c r="U22" s="51">
        <v>1</v>
      </c>
      <c r="V22" s="52">
        <v>0</v>
      </c>
      <c r="W22" s="52">
        <v>0.014925</v>
      </c>
      <c r="X22" s="52">
        <v>0.024782</v>
      </c>
      <c r="Y22" s="52">
        <v>0.547727</v>
      </c>
      <c r="Z22" s="52">
        <v>0</v>
      </c>
      <c r="AA22" s="52">
        <v>0</v>
      </c>
      <c r="AB22" s="82">
        <v>22</v>
      </c>
      <c r="AC22" s="82"/>
      <c r="AD22" s="100"/>
      <c r="AE22" s="85" t="s">
        <v>775</v>
      </c>
      <c r="AF22" s="85">
        <v>668</v>
      </c>
      <c r="AG22" s="85">
        <v>576</v>
      </c>
      <c r="AH22" s="85">
        <v>7210</v>
      </c>
      <c r="AI22" s="85">
        <v>11547</v>
      </c>
      <c r="AJ22" s="85"/>
      <c r="AK22" s="85" t="s">
        <v>849</v>
      </c>
      <c r="AL22" s="85" t="s">
        <v>918</v>
      </c>
      <c r="AM22" s="85"/>
      <c r="AN22" s="85"/>
      <c r="AO22" s="87">
        <v>41988.96519675926</v>
      </c>
      <c r="AP22" s="89" t="s">
        <v>1029</v>
      </c>
      <c r="AQ22" s="85" t="b">
        <v>1</v>
      </c>
      <c r="AR22" s="85" t="b">
        <v>0</v>
      </c>
      <c r="AS22" s="85" t="b">
        <v>0</v>
      </c>
      <c r="AT22" s="85"/>
      <c r="AU22" s="85">
        <v>118</v>
      </c>
      <c r="AV22" s="89" t="s">
        <v>1083</v>
      </c>
      <c r="AW22" s="85" t="b">
        <v>0</v>
      </c>
      <c r="AX22" s="85" t="s">
        <v>1111</v>
      </c>
      <c r="AY22" s="89" t="s">
        <v>1131</v>
      </c>
      <c r="AZ22" s="85" t="s">
        <v>66</v>
      </c>
      <c r="BA22" s="85" t="str">
        <f>REPLACE(INDEX(GroupVertices[Group],MATCH(Vertices[[#This Row],[Vertex]],GroupVertices[Vertex],0)),1,1,"")</f>
        <v>1</v>
      </c>
      <c r="BB22" s="51"/>
      <c r="BC22" s="51"/>
      <c r="BD22" s="51"/>
      <c r="BE22" s="51"/>
      <c r="BF22" s="51" t="s">
        <v>384</v>
      </c>
      <c r="BG22" s="51" t="s">
        <v>384</v>
      </c>
      <c r="BH22" s="130" t="s">
        <v>1653</v>
      </c>
      <c r="BI22" s="130" t="s">
        <v>1653</v>
      </c>
      <c r="BJ22" s="130" t="s">
        <v>1575</v>
      </c>
      <c r="BK22" s="130" t="s">
        <v>1575</v>
      </c>
      <c r="BL22" s="130">
        <v>0</v>
      </c>
      <c r="BM22" s="133">
        <v>0</v>
      </c>
      <c r="BN22" s="130">
        <v>1</v>
      </c>
      <c r="BO22" s="133">
        <v>2.5</v>
      </c>
      <c r="BP22" s="130">
        <v>0</v>
      </c>
      <c r="BQ22" s="133">
        <v>0</v>
      </c>
      <c r="BR22" s="130">
        <v>39</v>
      </c>
      <c r="BS22" s="133">
        <v>97.5</v>
      </c>
      <c r="BT22" s="130">
        <v>40</v>
      </c>
      <c r="BU22" s="2"/>
      <c r="BV22" s="3"/>
      <c r="BW22" s="3"/>
      <c r="BX22" s="3"/>
      <c r="BY22" s="3"/>
    </row>
    <row r="23" spans="1:77" ht="34.05" customHeight="1">
      <c r="A23" s="14" t="s">
        <v>247</v>
      </c>
      <c r="C23" s="15"/>
      <c r="D23" s="15" t="s">
        <v>64</v>
      </c>
      <c r="E23" s="95">
        <v>172.34882073084322</v>
      </c>
      <c r="F23" s="81"/>
      <c r="G23" s="114" t="s">
        <v>420</v>
      </c>
      <c r="H23" s="15"/>
      <c r="I23" s="16" t="s">
        <v>247</v>
      </c>
      <c r="J23" s="66"/>
      <c r="K23" s="66"/>
      <c r="L23" s="116" t="s">
        <v>1208</v>
      </c>
      <c r="M23" s="96">
        <v>16.891136964706803</v>
      </c>
      <c r="N23" s="97">
        <v>6586.86328125</v>
      </c>
      <c r="O23" s="97">
        <v>6496.96240234375</v>
      </c>
      <c r="P23" s="77"/>
      <c r="Q23" s="98"/>
      <c r="R23" s="98"/>
      <c r="S23" s="99"/>
      <c r="T23" s="51">
        <v>0</v>
      </c>
      <c r="U23" s="51">
        <v>1</v>
      </c>
      <c r="V23" s="52">
        <v>0</v>
      </c>
      <c r="W23" s="52">
        <v>0.014925</v>
      </c>
      <c r="X23" s="52">
        <v>0.024782</v>
      </c>
      <c r="Y23" s="52">
        <v>0.547727</v>
      </c>
      <c r="Z23" s="52">
        <v>0</v>
      </c>
      <c r="AA23" s="52">
        <v>0</v>
      </c>
      <c r="AB23" s="82">
        <v>23</v>
      </c>
      <c r="AC23" s="82"/>
      <c r="AD23" s="100"/>
      <c r="AE23" s="85" t="s">
        <v>776</v>
      </c>
      <c r="AF23" s="85">
        <v>518</v>
      </c>
      <c r="AG23" s="85">
        <v>370</v>
      </c>
      <c r="AH23" s="85">
        <v>9127</v>
      </c>
      <c r="AI23" s="85">
        <v>602</v>
      </c>
      <c r="AJ23" s="85"/>
      <c r="AK23" s="85" t="s">
        <v>850</v>
      </c>
      <c r="AL23" s="85" t="s">
        <v>919</v>
      </c>
      <c r="AM23" s="89" t="s">
        <v>974</v>
      </c>
      <c r="AN23" s="85"/>
      <c r="AO23" s="87">
        <v>40168.78091435185</v>
      </c>
      <c r="AP23" s="89" t="s">
        <v>1030</v>
      </c>
      <c r="AQ23" s="85" t="b">
        <v>0</v>
      </c>
      <c r="AR23" s="85" t="b">
        <v>0</v>
      </c>
      <c r="AS23" s="85" t="b">
        <v>0</v>
      </c>
      <c r="AT23" s="85"/>
      <c r="AU23" s="85">
        <v>33</v>
      </c>
      <c r="AV23" s="89" t="s">
        <v>1088</v>
      </c>
      <c r="AW23" s="85" t="b">
        <v>0</v>
      </c>
      <c r="AX23" s="85" t="s">
        <v>1111</v>
      </c>
      <c r="AY23" s="89" t="s">
        <v>1132</v>
      </c>
      <c r="AZ23" s="85" t="s">
        <v>66</v>
      </c>
      <c r="BA23" s="85" t="str">
        <f>REPLACE(INDEX(GroupVertices[Group],MATCH(Vertices[[#This Row],[Vertex]],GroupVertices[Vertex],0)),1,1,"")</f>
        <v>1</v>
      </c>
      <c r="BB23" s="51"/>
      <c r="BC23" s="51"/>
      <c r="BD23" s="51"/>
      <c r="BE23" s="51"/>
      <c r="BF23" s="51" t="s">
        <v>384</v>
      </c>
      <c r="BG23" s="51" t="s">
        <v>384</v>
      </c>
      <c r="BH23" s="130" t="s">
        <v>1653</v>
      </c>
      <c r="BI23" s="130" t="s">
        <v>1653</v>
      </c>
      <c r="BJ23" s="130" t="s">
        <v>1575</v>
      </c>
      <c r="BK23" s="130" t="s">
        <v>1575</v>
      </c>
      <c r="BL23" s="130">
        <v>0</v>
      </c>
      <c r="BM23" s="133">
        <v>0</v>
      </c>
      <c r="BN23" s="130">
        <v>1</v>
      </c>
      <c r="BO23" s="133">
        <v>2.5</v>
      </c>
      <c r="BP23" s="130">
        <v>0</v>
      </c>
      <c r="BQ23" s="133">
        <v>0</v>
      </c>
      <c r="BR23" s="130">
        <v>39</v>
      </c>
      <c r="BS23" s="133">
        <v>97.5</v>
      </c>
      <c r="BT23" s="130">
        <v>40</v>
      </c>
      <c r="BU23" s="2"/>
      <c r="BV23" s="3"/>
      <c r="BW23" s="3"/>
      <c r="BX23" s="3"/>
      <c r="BY23" s="3"/>
    </row>
    <row r="24" spans="1:77" ht="34.05" customHeight="1">
      <c r="A24" s="14" t="s">
        <v>248</v>
      </c>
      <c r="C24" s="15"/>
      <c r="D24" s="15" t="s">
        <v>64</v>
      </c>
      <c r="E24" s="95">
        <v>162.39585653068798</v>
      </c>
      <c r="F24" s="81"/>
      <c r="G24" s="114" t="s">
        <v>421</v>
      </c>
      <c r="H24" s="15"/>
      <c r="I24" s="16" t="s">
        <v>248</v>
      </c>
      <c r="J24" s="66"/>
      <c r="K24" s="66"/>
      <c r="L24" s="116" t="s">
        <v>1209</v>
      </c>
      <c r="M24" s="96">
        <v>1.6078576981035388</v>
      </c>
      <c r="N24" s="97">
        <v>5512.4345703125</v>
      </c>
      <c r="O24" s="97">
        <v>6392.65966796875</v>
      </c>
      <c r="P24" s="77"/>
      <c r="Q24" s="98"/>
      <c r="R24" s="98"/>
      <c r="S24" s="99"/>
      <c r="T24" s="51">
        <v>0</v>
      </c>
      <c r="U24" s="51">
        <v>1</v>
      </c>
      <c r="V24" s="52">
        <v>0</v>
      </c>
      <c r="W24" s="52">
        <v>0.014925</v>
      </c>
      <c r="X24" s="52">
        <v>0.024782</v>
      </c>
      <c r="Y24" s="52">
        <v>0.547727</v>
      </c>
      <c r="Z24" s="52">
        <v>0</v>
      </c>
      <c r="AA24" s="52">
        <v>0</v>
      </c>
      <c r="AB24" s="82">
        <v>24</v>
      </c>
      <c r="AC24" s="82"/>
      <c r="AD24" s="100"/>
      <c r="AE24" s="85" t="s">
        <v>777</v>
      </c>
      <c r="AF24" s="85">
        <v>25</v>
      </c>
      <c r="AG24" s="85">
        <v>18</v>
      </c>
      <c r="AH24" s="85">
        <v>230</v>
      </c>
      <c r="AI24" s="85">
        <v>320</v>
      </c>
      <c r="AJ24" s="85"/>
      <c r="AK24" s="85" t="s">
        <v>851</v>
      </c>
      <c r="AL24" s="85" t="s">
        <v>920</v>
      </c>
      <c r="AM24" s="89" t="s">
        <v>975</v>
      </c>
      <c r="AN24" s="85"/>
      <c r="AO24" s="87">
        <v>43838.124756944446</v>
      </c>
      <c r="AP24" s="89" t="s">
        <v>1031</v>
      </c>
      <c r="AQ24" s="85" t="b">
        <v>1</v>
      </c>
      <c r="AR24" s="85" t="b">
        <v>0</v>
      </c>
      <c r="AS24" s="85" t="b">
        <v>0</v>
      </c>
      <c r="AT24" s="85"/>
      <c r="AU24" s="85">
        <v>0</v>
      </c>
      <c r="AV24" s="85"/>
      <c r="AW24" s="85" t="b">
        <v>0</v>
      </c>
      <c r="AX24" s="85" t="s">
        <v>1111</v>
      </c>
      <c r="AY24" s="89" t="s">
        <v>1133</v>
      </c>
      <c r="AZ24" s="85" t="s">
        <v>66</v>
      </c>
      <c r="BA24" s="85" t="str">
        <f>REPLACE(INDEX(GroupVertices[Group],MATCH(Vertices[[#This Row],[Vertex]],GroupVertices[Vertex],0)),1,1,"")</f>
        <v>1</v>
      </c>
      <c r="BB24" s="51"/>
      <c r="BC24" s="51"/>
      <c r="BD24" s="51"/>
      <c r="BE24" s="51"/>
      <c r="BF24" s="51" t="s">
        <v>384</v>
      </c>
      <c r="BG24" s="51" t="s">
        <v>384</v>
      </c>
      <c r="BH24" s="130" t="s">
        <v>1653</v>
      </c>
      <c r="BI24" s="130" t="s">
        <v>1653</v>
      </c>
      <c r="BJ24" s="130" t="s">
        <v>1575</v>
      </c>
      <c r="BK24" s="130" t="s">
        <v>1575</v>
      </c>
      <c r="BL24" s="130">
        <v>0</v>
      </c>
      <c r="BM24" s="133">
        <v>0</v>
      </c>
      <c r="BN24" s="130">
        <v>1</v>
      </c>
      <c r="BO24" s="133">
        <v>2.5</v>
      </c>
      <c r="BP24" s="130">
        <v>0</v>
      </c>
      <c r="BQ24" s="133">
        <v>0</v>
      </c>
      <c r="BR24" s="130">
        <v>39</v>
      </c>
      <c r="BS24" s="133">
        <v>97.5</v>
      </c>
      <c r="BT24" s="130">
        <v>40</v>
      </c>
      <c r="BU24" s="2"/>
      <c r="BV24" s="3"/>
      <c r="BW24" s="3"/>
      <c r="BX24" s="3"/>
      <c r="BY24" s="3"/>
    </row>
    <row r="25" spans="1:77" ht="34.05" customHeight="1">
      <c r="A25" s="14" t="s">
        <v>249</v>
      </c>
      <c r="C25" s="15"/>
      <c r="D25" s="15" t="s">
        <v>64</v>
      </c>
      <c r="E25" s="95">
        <v>173.14053379221917</v>
      </c>
      <c r="F25" s="81"/>
      <c r="G25" s="114" t="s">
        <v>422</v>
      </c>
      <c r="H25" s="15"/>
      <c r="I25" s="16" t="s">
        <v>249</v>
      </c>
      <c r="J25" s="66"/>
      <c r="K25" s="66"/>
      <c r="L25" s="116" t="s">
        <v>1210</v>
      </c>
      <c r="M25" s="96">
        <v>18.10685236091388</v>
      </c>
      <c r="N25" s="97">
        <v>5321.10546875</v>
      </c>
      <c r="O25" s="97">
        <v>6918.36865234375</v>
      </c>
      <c r="P25" s="77"/>
      <c r="Q25" s="98"/>
      <c r="R25" s="98"/>
      <c r="S25" s="99"/>
      <c r="T25" s="51">
        <v>0</v>
      </c>
      <c r="U25" s="51">
        <v>1</v>
      </c>
      <c r="V25" s="52">
        <v>0</v>
      </c>
      <c r="W25" s="52">
        <v>0.014925</v>
      </c>
      <c r="X25" s="52">
        <v>0.024782</v>
      </c>
      <c r="Y25" s="52">
        <v>0.547727</v>
      </c>
      <c r="Z25" s="52">
        <v>0</v>
      </c>
      <c r="AA25" s="52">
        <v>0</v>
      </c>
      <c r="AB25" s="82">
        <v>25</v>
      </c>
      <c r="AC25" s="82"/>
      <c r="AD25" s="100"/>
      <c r="AE25" s="85" t="s">
        <v>778</v>
      </c>
      <c r="AF25" s="85">
        <v>669</v>
      </c>
      <c r="AG25" s="85">
        <v>398</v>
      </c>
      <c r="AH25" s="85">
        <v>2504</v>
      </c>
      <c r="AI25" s="85">
        <v>2612</v>
      </c>
      <c r="AJ25" s="85"/>
      <c r="AK25" s="85" t="s">
        <v>852</v>
      </c>
      <c r="AL25" s="85" t="s">
        <v>921</v>
      </c>
      <c r="AM25" s="85"/>
      <c r="AN25" s="85"/>
      <c r="AO25" s="87">
        <v>41792.41003472222</v>
      </c>
      <c r="AP25" s="89" t="s">
        <v>1032</v>
      </c>
      <c r="AQ25" s="85" t="b">
        <v>1</v>
      </c>
      <c r="AR25" s="85" t="b">
        <v>0</v>
      </c>
      <c r="AS25" s="85" t="b">
        <v>1</v>
      </c>
      <c r="AT25" s="85"/>
      <c r="AU25" s="85">
        <v>24</v>
      </c>
      <c r="AV25" s="89" t="s">
        <v>1083</v>
      </c>
      <c r="AW25" s="85" t="b">
        <v>0</v>
      </c>
      <c r="AX25" s="85" t="s">
        <v>1111</v>
      </c>
      <c r="AY25" s="89" t="s">
        <v>1134</v>
      </c>
      <c r="AZ25" s="85" t="s">
        <v>66</v>
      </c>
      <c r="BA25" s="85" t="str">
        <f>REPLACE(INDEX(GroupVertices[Group],MATCH(Vertices[[#This Row],[Vertex]],GroupVertices[Vertex],0)),1,1,"")</f>
        <v>1</v>
      </c>
      <c r="BB25" s="51"/>
      <c r="BC25" s="51"/>
      <c r="BD25" s="51"/>
      <c r="BE25" s="51"/>
      <c r="BF25" s="51" t="s">
        <v>384</v>
      </c>
      <c r="BG25" s="51" t="s">
        <v>384</v>
      </c>
      <c r="BH25" s="130" t="s">
        <v>1653</v>
      </c>
      <c r="BI25" s="130" t="s">
        <v>1653</v>
      </c>
      <c r="BJ25" s="130" t="s">
        <v>1575</v>
      </c>
      <c r="BK25" s="130" t="s">
        <v>1575</v>
      </c>
      <c r="BL25" s="130">
        <v>0</v>
      </c>
      <c r="BM25" s="133">
        <v>0</v>
      </c>
      <c r="BN25" s="130">
        <v>1</v>
      </c>
      <c r="BO25" s="133">
        <v>2.5</v>
      </c>
      <c r="BP25" s="130">
        <v>0</v>
      </c>
      <c r="BQ25" s="133">
        <v>0</v>
      </c>
      <c r="BR25" s="130">
        <v>39</v>
      </c>
      <c r="BS25" s="133">
        <v>97.5</v>
      </c>
      <c r="BT25" s="130">
        <v>40</v>
      </c>
      <c r="BU25" s="2"/>
      <c r="BV25" s="3"/>
      <c r="BW25" s="3"/>
      <c r="BX25" s="3"/>
      <c r="BY25" s="3"/>
    </row>
    <row r="26" spans="1:77" ht="34.05" customHeight="1">
      <c r="A26" s="14" t="s">
        <v>250</v>
      </c>
      <c r="C26" s="15"/>
      <c r="D26" s="15" t="s">
        <v>64</v>
      </c>
      <c r="E26" s="95">
        <v>199.06913655228263</v>
      </c>
      <c r="F26" s="81"/>
      <c r="G26" s="114" t="s">
        <v>423</v>
      </c>
      <c r="H26" s="15"/>
      <c r="I26" s="16" t="s">
        <v>250</v>
      </c>
      <c r="J26" s="66"/>
      <c r="K26" s="66"/>
      <c r="L26" s="116" t="s">
        <v>1211</v>
      </c>
      <c r="M26" s="96">
        <v>57.92153158669568</v>
      </c>
      <c r="N26" s="97">
        <v>6904.349609375</v>
      </c>
      <c r="O26" s="97">
        <v>7556.58740234375</v>
      </c>
      <c r="P26" s="77"/>
      <c r="Q26" s="98"/>
      <c r="R26" s="98"/>
      <c r="S26" s="99"/>
      <c r="T26" s="51">
        <v>0</v>
      </c>
      <c r="U26" s="51">
        <v>1</v>
      </c>
      <c r="V26" s="52">
        <v>0</v>
      </c>
      <c r="W26" s="52">
        <v>0.014925</v>
      </c>
      <c r="X26" s="52">
        <v>0.024782</v>
      </c>
      <c r="Y26" s="52">
        <v>0.547727</v>
      </c>
      <c r="Z26" s="52">
        <v>0</v>
      </c>
      <c r="AA26" s="52">
        <v>0</v>
      </c>
      <c r="AB26" s="82">
        <v>26</v>
      </c>
      <c r="AC26" s="82"/>
      <c r="AD26" s="100"/>
      <c r="AE26" s="85" t="s">
        <v>779</v>
      </c>
      <c r="AF26" s="85">
        <v>1044</v>
      </c>
      <c r="AG26" s="85">
        <v>1315</v>
      </c>
      <c r="AH26" s="85">
        <v>40731</v>
      </c>
      <c r="AI26" s="85">
        <v>0</v>
      </c>
      <c r="AJ26" s="85"/>
      <c r="AK26" s="85" t="s">
        <v>853</v>
      </c>
      <c r="AL26" s="85" t="s">
        <v>922</v>
      </c>
      <c r="AM26" s="85"/>
      <c r="AN26" s="85"/>
      <c r="AO26" s="87">
        <v>40700.293703703705</v>
      </c>
      <c r="AP26" s="89" t="s">
        <v>1033</v>
      </c>
      <c r="AQ26" s="85" t="b">
        <v>1</v>
      </c>
      <c r="AR26" s="85" t="b">
        <v>0</v>
      </c>
      <c r="AS26" s="85" t="b">
        <v>1</v>
      </c>
      <c r="AT26" s="85"/>
      <c r="AU26" s="85">
        <v>8</v>
      </c>
      <c r="AV26" s="89" t="s">
        <v>1083</v>
      </c>
      <c r="AW26" s="85" t="b">
        <v>0</v>
      </c>
      <c r="AX26" s="85" t="s">
        <v>1111</v>
      </c>
      <c r="AY26" s="89" t="s">
        <v>1135</v>
      </c>
      <c r="AZ26" s="85" t="s">
        <v>66</v>
      </c>
      <c r="BA26" s="85" t="str">
        <f>REPLACE(INDEX(GroupVertices[Group],MATCH(Vertices[[#This Row],[Vertex]],GroupVertices[Vertex],0)),1,1,"")</f>
        <v>1</v>
      </c>
      <c r="BB26" s="51"/>
      <c r="BC26" s="51"/>
      <c r="BD26" s="51"/>
      <c r="BE26" s="51"/>
      <c r="BF26" s="51" t="s">
        <v>384</v>
      </c>
      <c r="BG26" s="51" t="s">
        <v>384</v>
      </c>
      <c r="BH26" s="130" t="s">
        <v>1653</v>
      </c>
      <c r="BI26" s="130" t="s">
        <v>1653</v>
      </c>
      <c r="BJ26" s="130" t="s">
        <v>1575</v>
      </c>
      <c r="BK26" s="130" t="s">
        <v>1575</v>
      </c>
      <c r="BL26" s="130">
        <v>0</v>
      </c>
      <c r="BM26" s="133">
        <v>0</v>
      </c>
      <c r="BN26" s="130">
        <v>1</v>
      </c>
      <c r="BO26" s="133">
        <v>2.5</v>
      </c>
      <c r="BP26" s="130">
        <v>0</v>
      </c>
      <c r="BQ26" s="133">
        <v>0</v>
      </c>
      <c r="BR26" s="130">
        <v>39</v>
      </c>
      <c r="BS26" s="133">
        <v>97.5</v>
      </c>
      <c r="BT26" s="130">
        <v>40</v>
      </c>
      <c r="BU26" s="2"/>
      <c r="BV26" s="3"/>
      <c r="BW26" s="3"/>
      <c r="BX26" s="3"/>
      <c r="BY26" s="3"/>
    </row>
    <row r="27" spans="1:77" ht="34.05" customHeight="1">
      <c r="A27" s="14" t="s">
        <v>251</v>
      </c>
      <c r="C27" s="15"/>
      <c r="D27" s="15" t="s">
        <v>64</v>
      </c>
      <c r="E27" s="95">
        <v>170.85022100752437</v>
      </c>
      <c r="F27" s="81"/>
      <c r="G27" s="114" t="s">
        <v>424</v>
      </c>
      <c r="H27" s="15"/>
      <c r="I27" s="16" t="s">
        <v>251</v>
      </c>
      <c r="J27" s="66"/>
      <c r="K27" s="66"/>
      <c r="L27" s="116" t="s">
        <v>1212</v>
      </c>
      <c r="M27" s="96">
        <v>14.589961393314834</v>
      </c>
      <c r="N27" s="97">
        <v>5699.2451171875</v>
      </c>
      <c r="O27" s="97">
        <v>7682.4541015625</v>
      </c>
      <c r="P27" s="77"/>
      <c r="Q27" s="98"/>
      <c r="R27" s="98"/>
      <c r="S27" s="99"/>
      <c r="T27" s="51">
        <v>0</v>
      </c>
      <c r="U27" s="51">
        <v>1</v>
      </c>
      <c r="V27" s="52">
        <v>0</v>
      </c>
      <c r="W27" s="52">
        <v>0.014925</v>
      </c>
      <c r="X27" s="52">
        <v>0.024782</v>
      </c>
      <c r="Y27" s="52">
        <v>0.547727</v>
      </c>
      <c r="Z27" s="52">
        <v>0</v>
      </c>
      <c r="AA27" s="52">
        <v>0</v>
      </c>
      <c r="AB27" s="82">
        <v>27</v>
      </c>
      <c r="AC27" s="82"/>
      <c r="AD27" s="100"/>
      <c r="AE27" s="85" t="s">
        <v>780</v>
      </c>
      <c r="AF27" s="85">
        <v>153</v>
      </c>
      <c r="AG27" s="85">
        <v>317</v>
      </c>
      <c r="AH27" s="85">
        <v>750</v>
      </c>
      <c r="AI27" s="85">
        <v>877</v>
      </c>
      <c r="AJ27" s="85"/>
      <c r="AK27" s="85" t="s">
        <v>854</v>
      </c>
      <c r="AL27" s="85"/>
      <c r="AM27" s="85"/>
      <c r="AN27" s="85"/>
      <c r="AO27" s="87">
        <v>42145.78957175926</v>
      </c>
      <c r="AP27" s="89" t="s">
        <v>1034</v>
      </c>
      <c r="AQ27" s="85" t="b">
        <v>0</v>
      </c>
      <c r="AR27" s="85" t="b">
        <v>0</v>
      </c>
      <c r="AS27" s="85" t="b">
        <v>0</v>
      </c>
      <c r="AT27" s="85"/>
      <c r="AU27" s="85">
        <v>9</v>
      </c>
      <c r="AV27" s="89" t="s">
        <v>1083</v>
      </c>
      <c r="AW27" s="85" t="b">
        <v>0</v>
      </c>
      <c r="AX27" s="85" t="s">
        <v>1111</v>
      </c>
      <c r="AY27" s="89" t="s">
        <v>1136</v>
      </c>
      <c r="AZ27" s="85" t="s">
        <v>66</v>
      </c>
      <c r="BA27" s="85" t="str">
        <f>REPLACE(INDEX(GroupVertices[Group],MATCH(Vertices[[#This Row],[Vertex]],GroupVertices[Vertex],0)),1,1,"")</f>
        <v>1</v>
      </c>
      <c r="BB27" s="51"/>
      <c r="BC27" s="51"/>
      <c r="BD27" s="51"/>
      <c r="BE27" s="51"/>
      <c r="BF27" s="51" t="s">
        <v>384</v>
      </c>
      <c r="BG27" s="51" t="s">
        <v>384</v>
      </c>
      <c r="BH27" s="130" t="s">
        <v>1653</v>
      </c>
      <c r="BI27" s="130" t="s">
        <v>1653</v>
      </c>
      <c r="BJ27" s="130" t="s">
        <v>1575</v>
      </c>
      <c r="BK27" s="130" t="s">
        <v>1575</v>
      </c>
      <c r="BL27" s="130">
        <v>0</v>
      </c>
      <c r="BM27" s="133">
        <v>0</v>
      </c>
      <c r="BN27" s="130">
        <v>1</v>
      </c>
      <c r="BO27" s="133">
        <v>2.5</v>
      </c>
      <c r="BP27" s="130">
        <v>0</v>
      </c>
      <c r="BQ27" s="133">
        <v>0</v>
      </c>
      <c r="BR27" s="130">
        <v>39</v>
      </c>
      <c r="BS27" s="133">
        <v>97.5</v>
      </c>
      <c r="BT27" s="130">
        <v>40</v>
      </c>
      <c r="BU27" s="2"/>
      <c r="BV27" s="3"/>
      <c r="BW27" s="3"/>
      <c r="BX27" s="3"/>
      <c r="BY27" s="3"/>
    </row>
    <row r="28" spans="1:77" ht="34.05" customHeight="1">
      <c r="A28" s="14" t="s">
        <v>252</v>
      </c>
      <c r="C28" s="15"/>
      <c r="D28" s="15" t="s">
        <v>64</v>
      </c>
      <c r="E28" s="95">
        <v>210.4075986098458</v>
      </c>
      <c r="F28" s="81"/>
      <c r="G28" s="114" t="s">
        <v>425</v>
      </c>
      <c r="H28" s="15"/>
      <c r="I28" s="16" t="s">
        <v>252</v>
      </c>
      <c r="J28" s="66"/>
      <c r="K28" s="66"/>
      <c r="L28" s="116" t="s">
        <v>1213</v>
      </c>
      <c r="M28" s="96">
        <v>75.33231279666133</v>
      </c>
      <c r="N28" s="97">
        <v>6410.5693359375</v>
      </c>
      <c r="O28" s="97">
        <v>5936.90625</v>
      </c>
      <c r="P28" s="77"/>
      <c r="Q28" s="98"/>
      <c r="R28" s="98"/>
      <c r="S28" s="99"/>
      <c r="T28" s="51">
        <v>0</v>
      </c>
      <c r="U28" s="51">
        <v>1</v>
      </c>
      <c r="V28" s="52">
        <v>0</v>
      </c>
      <c r="W28" s="52">
        <v>0.014925</v>
      </c>
      <c r="X28" s="52">
        <v>0.024782</v>
      </c>
      <c r="Y28" s="52">
        <v>0.547727</v>
      </c>
      <c r="Z28" s="52">
        <v>0</v>
      </c>
      <c r="AA28" s="52">
        <v>0</v>
      </c>
      <c r="AB28" s="82">
        <v>28</v>
      </c>
      <c r="AC28" s="82"/>
      <c r="AD28" s="100"/>
      <c r="AE28" s="85" t="s">
        <v>781</v>
      </c>
      <c r="AF28" s="85">
        <v>1840</v>
      </c>
      <c r="AG28" s="85">
        <v>1716</v>
      </c>
      <c r="AH28" s="85">
        <v>5086</v>
      </c>
      <c r="AI28" s="85">
        <v>19516</v>
      </c>
      <c r="AJ28" s="85"/>
      <c r="AK28" s="85" t="s">
        <v>855</v>
      </c>
      <c r="AL28" s="85" t="s">
        <v>923</v>
      </c>
      <c r="AM28" s="85"/>
      <c r="AN28" s="85"/>
      <c r="AO28" s="87">
        <v>43352.3830787037</v>
      </c>
      <c r="AP28" s="89" t="s">
        <v>1035</v>
      </c>
      <c r="AQ28" s="85" t="b">
        <v>1</v>
      </c>
      <c r="AR28" s="85" t="b">
        <v>0</v>
      </c>
      <c r="AS28" s="85" t="b">
        <v>1</v>
      </c>
      <c r="AT28" s="85"/>
      <c r="AU28" s="85">
        <v>0</v>
      </c>
      <c r="AV28" s="85"/>
      <c r="AW28" s="85" t="b">
        <v>0</v>
      </c>
      <c r="AX28" s="85" t="s">
        <v>1111</v>
      </c>
      <c r="AY28" s="89" t="s">
        <v>1137</v>
      </c>
      <c r="AZ28" s="85" t="s">
        <v>66</v>
      </c>
      <c r="BA28" s="85" t="str">
        <f>REPLACE(INDEX(GroupVertices[Group],MATCH(Vertices[[#This Row],[Vertex]],GroupVertices[Vertex],0)),1,1,"")</f>
        <v>1</v>
      </c>
      <c r="BB28" s="51"/>
      <c r="BC28" s="51"/>
      <c r="BD28" s="51"/>
      <c r="BE28" s="51"/>
      <c r="BF28" s="51" t="s">
        <v>384</v>
      </c>
      <c r="BG28" s="51" t="s">
        <v>384</v>
      </c>
      <c r="BH28" s="130" t="s">
        <v>1653</v>
      </c>
      <c r="BI28" s="130" t="s">
        <v>1653</v>
      </c>
      <c r="BJ28" s="130" t="s">
        <v>1575</v>
      </c>
      <c r="BK28" s="130" t="s">
        <v>1575</v>
      </c>
      <c r="BL28" s="130">
        <v>0</v>
      </c>
      <c r="BM28" s="133">
        <v>0</v>
      </c>
      <c r="BN28" s="130">
        <v>1</v>
      </c>
      <c r="BO28" s="133">
        <v>2.5</v>
      </c>
      <c r="BP28" s="130">
        <v>0</v>
      </c>
      <c r="BQ28" s="133">
        <v>0</v>
      </c>
      <c r="BR28" s="130">
        <v>39</v>
      </c>
      <c r="BS28" s="133">
        <v>97.5</v>
      </c>
      <c r="BT28" s="130">
        <v>40</v>
      </c>
      <c r="BU28" s="2"/>
      <c r="BV28" s="3"/>
      <c r="BW28" s="3"/>
      <c r="BX28" s="3"/>
      <c r="BY28" s="3"/>
    </row>
    <row r="29" spans="1:77" ht="34.05" customHeight="1">
      <c r="A29" s="14" t="s">
        <v>253</v>
      </c>
      <c r="C29" s="15"/>
      <c r="D29" s="15" t="s">
        <v>64</v>
      </c>
      <c r="E29" s="95">
        <v>178.20184229172992</v>
      </c>
      <c r="F29" s="81"/>
      <c r="G29" s="114" t="s">
        <v>426</v>
      </c>
      <c r="H29" s="15"/>
      <c r="I29" s="16" t="s">
        <v>253</v>
      </c>
      <c r="J29" s="66"/>
      <c r="K29" s="66"/>
      <c r="L29" s="116" t="s">
        <v>1214</v>
      </c>
      <c r="M29" s="96">
        <v>25.8787472152377</v>
      </c>
      <c r="N29" s="97">
        <v>7213.10400390625</v>
      </c>
      <c r="O29" s="97">
        <v>7242.52490234375</v>
      </c>
      <c r="P29" s="77"/>
      <c r="Q29" s="98"/>
      <c r="R29" s="98"/>
      <c r="S29" s="99"/>
      <c r="T29" s="51">
        <v>0</v>
      </c>
      <c r="U29" s="51">
        <v>1</v>
      </c>
      <c r="V29" s="52">
        <v>0</v>
      </c>
      <c r="W29" s="52">
        <v>0.014925</v>
      </c>
      <c r="X29" s="52">
        <v>0.024782</v>
      </c>
      <c r="Y29" s="52">
        <v>0.547727</v>
      </c>
      <c r="Z29" s="52">
        <v>0</v>
      </c>
      <c r="AA29" s="52">
        <v>0</v>
      </c>
      <c r="AB29" s="82">
        <v>29</v>
      </c>
      <c r="AC29" s="82"/>
      <c r="AD29" s="100"/>
      <c r="AE29" s="85" t="s">
        <v>782</v>
      </c>
      <c r="AF29" s="85">
        <v>180</v>
      </c>
      <c r="AG29" s="85">
        <v>577</v>
      </c>
      <c r="AH29" s="85">
        <v>7548</v>
      </c>
      <c r="AI29" s="85">
        <v>1143</v>
      </c>
      <c r="AJ29" s="85"/>
      <c r="AK29" s="85" t="s">
        <v>856</v>
      </c>
      <c r="AL29" s="85"/>
      <c r="AM29" s="89" t="s">
        <v>976</v>
      </c>
      <c r="AN29" s="85"/>
      <c r="AO29" s="87">
        <v>40194.53965277778</v>
      </c>
      <c r="AP29" s="89" t="s">
        <v>1036</v>
      </c>
      <c r="AQ29" s="85" t="b">
        <v>0</v>
      </c>
      <c r="AR29" s="85" t="b">
        <v>0</v>
      </c>
      <c r="AS29" s="85" t="b">
        <v>0</v>
      </c>
      <c r="AT29" s="85"/>
      <c r="AU29" s="85">
        <v>49</v>
      </c>
      <c r="AV29" s="89" t="s">
        <v>1083</v>
      </c>
      <c r="AW29" s="85" t="b">
        <v>0</v>
      </c>
      <c r="AX29" s="85" t="s">
        <v>1111</v>
      </c>
      <c r="AY29" s="89" t="s">
        <v>1138</v>
      </c>
      <c r="AZ29" s="85" t="s">
        <v>66</v>
      </c>
      <c r="BA29" s="85" t="str">
        <f>REPLACE(INDEX(GroupVertices[Group],MATCH(Vertices[[#This Row],[Vertex]],GroupVertices[Vertex],0)),1,1,"")</f>
        <v>1</v>
      </c>
      <c r="BB29" s="51"/>
      <c r="BC29" s="51"/>
      <c r="BD29" s="51"/>
      <c r="BE29" s="51"/>
      <c r="BF29" s="51" t="s">
        <v>384</v>
      </c>
      <c r="BG29" s="51" t="s">
        <v>384</v>
      </c>
      <c r="BH29" s="130" t="s">
        <v>1653</v>
      </c>
      <c r="BI29" s="130" t="s">
        <v>1653</v>
      </c>
      <c r="BJ29" s="130" t="s">
        <v>1575</v>
      </c>
      <c r="BK29" s="130" t="s">
        <v>1575</v>
      </c>
      <c r="BL29" s="130">
        <v>0</v>
      </c>
      <c r="BM29" s="133">
        <v>0</v>
      </c>
      <c r="BN29" s="130">
        <v>1</v>
      </c>
      <c r="BO29" s="133">
        <v>2.5</v>
      </c>
      <c r="BP29" s="130">
        <v>0</v>
      </c>
      <c r="BQ29" s="133">
        <v>0</v>
      </c>
      <c r="BR29" s="130">
        <v>39</v>
      </c>
      <c r="BS29" s="133">
        <v>97.5</v>
      </c>
      <c r="BT29" s="130">
        <v>40</v>
      </c>
      <c r="BU29" s="2"/>
      <c r="BV29" s="3"/>
      <c r="BW29" s="3"/>
      <c r="BX29" s="3"/>
      <c r="BY29" s="3"/>
    </row>
    <row r="30" spans="1:77" ht="34.05" customHeight="1">
      <c r="A30" s="14" t="s">
        <v>254</v>
      </c>
      <c r="C30" s="15"/>
      <c r="D30" s="15" t="s">
        <v>64</v>
      </c>
      <c r="E30" s="95">
        <v>166.41097277052333</v>
      </c>
      <c r="F30" s="81"/>
      <c r="G30" s="114" t="s">
        <v>427</v>
      </c>
      <c r="H30" s="15"/>
      <c r="I30" s="16" t="s">
        <v>254</v>
      </c>
      <c r="J30" s="66"/>
      <c r="K30" s="66"/>
      <c r="L30" s="116" t="s">
        <v>1215</v>
      </c>
      <c r="M30" s="96">
        <v>7.773271493153719</v>
      </c>
      <c r="N30" s="97">
        <v>6712.01953125</v>
      </c>
      <c r="O30" s="97">
        <v>5998.935546875</v>
      </c>
      <c r="P30" s="77"/>
      <c r="Q30" s="98"/>
      <c r="R30" s="98"/>
      <c r="S30" s="99"/>
      <c r="T30" s="51">
        <v>0</v>
      </c>
      <c r="U30" s="51">
        <v>1</v>
      </c>
      <c r="V30" s="52">
        <v>0</v>
      </c>
      <c r="W30" s="52">
        <v>0.014925</v>
      </c>
      <c r="X30" s="52">
        <v>0.024782</v>
      </c>
      <c r="Y30" s="52">
        <v>0.547727</v>
      </c>
      <c r="Z30" s="52">
        <v>0</v>
      </c>
      <c r="AA30" s="52">
        <v>0</v>
      </c>
      <c r="AB30" s="82">
        <v>30</v>
      </c>
      <c r="AC30" s="82"/>
      <c r="AD30" s="100"/>
      <c r="AE30" s="85" t="s">
        <v>783</v>
      </c>
      <c r="AF30" s="85">
        <v>257</v>
      </c>
      <c r="AG30" s="85">
        <v>160</v>
      </c>
      <c r="AH30" s="85">
        <v>1247</v>
      </c>
      <c r="AI30" s="85">
        <v>2455</v>
      </c>
      <c r="AJ30" s="85"/>
      <c r="AK30" s="85"/>
      <c r="AL30" s="85" t="s">
        <v>924</v>
      </c>
      <c r="AM30" s="85"/>
      <c r="AN30" s="85"/>
      <c r="AO30" s="87">
        <v>40067.57984953704</v>
      </c>
      <c r="AP30" s="89" t="s">
        <v>1037</v>
      </c>
      <c r="AQ30" s="85" t="b">
        <v>0</v>
      </c>
      <c r="AR30" s="85" t="b">
        <v>0</v>
      </c>
      <c r="AS30" s="85" t="b">
        <v>1</v>
      </c>
      <c r="AT30" s="85"/>
      <c r="AU30" s="85">
        <v>16</v>
      </c>
      <c r="AV30" s="89" t="s">
        <v>1089</v>
      </c>
      <c r="AW30" s="85" t="b">
        <v>0</v>
      </c>
      <c r="AX30" s="85" t="s">
        <v>1111</v>
      </c>
      <c r="AY30" s="89" t="s">
        <v>1139</v>
      </c>
      <c r="AZ30" s="85" t="s">
        <v>66</v>
      </c>
      <c r="BA30" s="85" t="str">
        <f>REPLACE(INDEX(GroupVertices[Group],MATCH(Vertices[[#This Row],[Vertex]],GroupVertices[Vertex],0)),1,1,"")</f>
        <v>1</v>
      </c>
      <c r="BB30" s="51"/>
      <c r="BC30" s="51"/>
      <c r="BD30" s="51"/>
      <c r="BE30" s="51"/>
      <c r="BF30" s="51" t="s">
        <v>384</v>
      </c>
      <c r="BG30" s="51" t="s">
        <v>384</v>
      </c>
      <c r="BH30" s="130" t="s">
        <v>1653</v>
      </c>
      <c r="BI30" s="130" t="s">
        <v>1653</v>
      </c>
      <c r="BJ30" s="130" t="s">
        <v>1575</v>
      </c>
      <c r="BK30" s="130" t="s">
        <v>1575</v>
      </c>
      <c r="BL30" s="130">
        <v>0</v>
      </c>
      <c r="BM30" s="133">
        <v>0</v>
      </c>
      <c r="BN30" s="130">
        <v>1</v>
      </c>
      <c r="BO30" s="133">
        <v>2.5</v>
      </c>
      <c r="BP30" s="130">
        <v>0</v>
      </c>
      <c r="BQ30" s="133">
        <v>0</v>
      </c>
      <c r="BR30" s="130">
        <v>39</v>
      </c>
      <c r="BS30" s="133">
        <v>97.5</v>
      </c>
      <c r="BT30" s="130">
        <v>40</v>
      </c>
      <c r="BU30" s="2"/>
      <c r="BV30" s="3"/>
      <c r="BW30" s="3"/>
      <c r="BX30" s="3"/>
      <c r="BY30" s="3"/>
    </row>
    <row r="31" spans="1:77" ht="34.05" customHeight="1">
      <c r="A31" s="14" t="s">
        <v>255</v>
      </c>
      <c r="C31" s="15"/>
      <c r="D31" s="15" t="s">
        <v>64</v>
      </c>
      <c r="E31" s="95">
        <v>174.86533724735972</v>
      </c>
      <c r="F31" s="81"/>
      <c r="G31" s="114" t="s">
        <v>428</v>
      </c>
      <c r="H31" s="15"/>
      <c r="I31" s="16" t="s">
        <v>255</v>
      </c>
      <c r="J31" s="66"/>
      <c r="K31" s="66"/>
      <c r="L31" s="116" t="s">
        <v>1216</v>
      </c>
      <c r="M31" s="96">
        <v>20.755375188365015</v>
      </c>
      <c r="N31" s="97">
        <v>5414.578125</v>
      </c>
      <c r="O31" s="97">
        <v>6652.8857421875</v>
      </c>
      <c r="P31" s="77"/>
      <c r="Q31" s="98"/>
      <c r="R31" s="98"/>
      <c r="S31" s="99"/>
      <c r="T31" s="51">
        <v>0</v>
      </c>
      <c r="U31" s="51">
        <v>1</v>
      </c>
      <c r="V31" s="52">
        <v>0</v>
      </c>
      <c r="W31" s="52">
        <v>0.014925</v>
      </c>
      <c r="X31" s="52">
        <v>0.024782</v>
      </c>
      <c r="Y31" s="52">
        <v>0.547727</v>
      </c>
      <c r="Z31" s="52">
        <v>0</v>
      </c>
      <c r="AA31" s="52">
        <v>0</v>
      </c>
      <c r="AB31" s="82">
        <v>31</v>
      </c>
      <c r="AC31" s="82"/>
      <c r="AD31" s="100"/>
      <c r="AE31" s="85" t="s">
        <v>784</v>
      </c>
      <c r="AF31" s="85">
        <v>443</v>
      </c>
      <c r="AG31" s="85">
        <v>459</v>
      </c>
      <c r="AH31" s="85">
        <v>114676</v>
      </c>
      <c r="AI31" s="85">
        <v>15305</v>
      </c>
      <c r="AJ31" s="85"/>
      <c r="AK31" s="85" t="s">
        <v>857</v>
      </c>
      <c r="AL31" s="85" t="s">
        <v>925</v>
      </c>
      <c r="AM31" s="85"/>
      <c r="AN31" s="85"/>
      <c r="AO31" s="87">
        <v>40237.68293981482</v>
      </c>
      <c r="AP31" s="89" t="s">
        <v>1038</v>
      </c>
      <c r="AQ31" s="85" t="b">
        <v>0</v>
      </c>
      <c r="AR31" s="85" t="b">
        <v>0</v>
      </c>
      <c r="AS31" s="85" t="b">
        <v>0</v>
      </c>
      <c r="AT31" s="85"/>
      <c r="AU31" s="85">
        <v>30</v>
      </c>
      <c r="AV31" s="89" t="s">
        <v>1090</v>
      </c>
      <c r="AW31" s="85" t="b">
        <v>0</v>
      </c>
      <c r="AX31" s="85" t="s">
        <v>1111</v>
      </c>
      <c r="AY31" s="89" t="s">
        <v>1140</v>
      </c>
      <c r="AZ31" s="85" t="s">
        <v>66</v>
      </c>
      <c r="BA31" s="85" t="str">
        <f>REPLACE(INDEX(GroupVertices[Group],MATCH(Vertices[[#This Row],[Vertex]],GroupVertices[Vertex],0)),1,1,"")</f>
        <v>1</v>
      </c>
      <c r="BB31" s="51"/>
      <c r="BC31" s="51"/>
      <c r="BD31" s="51"/>
      <c r="BE31" s="51"/>
      <c r="BF31" s="51" t="s">
        <v>384</v>
      </c>
      <c r="BG31" s="51" t="s">
        <v>384</v>
      </c>
      <c r="BH31" s="130" t="s">
        <v>1653</v>
      </c>
      <c r="BI31" s="130" t="s">
        <v>1653</v>
      </c>
      <c r="BJ31" s="130" t="s">
        <v>1575</v>
      </c>
      <c r="BK31" s="130" t="s">
        <v>1575</v>
      </c>
      <c r="BL31" s="130">
        <v>0</v>
      </c>
      <c r="BM31" s="133">
        <v>0</v>
      </c>
      <c r="BN31" s="130">
        <v>1</v>
      </c>
      <c r="BO31" s="133">
        <v>2.5</v>
      </c>
      <c r="BP31" s="130">
        <v>0</v>
      </c>
      <c r="BQ31" s="133">
        <v>0</v>
      </c>
      <c r="BR31" s="130">
        <v>39</v>
      </c>
      <c r="BS31" s="133">
        <v>97.5</v>
      </c>
      <c r="BT31" s="130">
        <v>40</v>
      </c>
      <c r="BU31" s="2"/>
      <c r="BV31" s="3"/>
      <c r="BW31" s="3"/>
      <c r="BX31" s="3"/>
      <c r="BY31" s="3"/>
    </row>
    <row r="32" spans="1:77" ht="34.05" customHeight="1">
      <c r="A32" s="14" t="s">
        <v>256</v>
      </c>
      <c r="C32" s="15"/>
      <c r="D32" s="15" t="s">
        <v>64</v>
      </c>
      <c r="E32" s="95">
        <v>197.90984242669634</v>
      </c>
      <c r="F32" s="81"/>
      <c r="G32" s="114" t="s">
        <v>429</v>
      </c>
      <c r="H32" s="15"/>
      <c r="I32" s="16" t="s">
        <v>256</v>
      </c>
      <c r="J32" s="66"/>
      <c r="K32" s="66"/>
      <c r="L32" s="116" t="s">
        <v>1217</v>
      </c>
      <c r="M32" s="96">
        <v>56.141376899392455</v>
      </c>
      <c r="N32" s="97">
        <v>7287.76025390625</v>
      </c>
      <c r="O32" s="97">
        <v>6253.3662109375</v>
      </c>
      <c r="P32" s="77"/>
      <c r="Q32" s="98"/>
      <c r="R32" s="98"/>
      <c r="S32" s="99"/>
      <c r="T32" s="51">
        <v>0</v>
      </c>
      <c r="U32" s="51">
        <v>1</v>
      </c>
      <c r="V32" s="52">
        <v>0</v>
      </c>
      <c r="W32" s="52">
        <v>0.014925</v>
      </c>
      <c r="X32" s="52">
        <v>0.024782</v>
      </c>
      <c r="Y32" s="52">
        <v>0.547727</v>
      </c>
      <c r="Z32" s="52">
        <v>0</v>
      </c>
      <c r="AA32" s="52">
        <v>0</v>
      </c>
      <c r="AB32" s="82">
        <v>32</v>
      </c>
      <c r="AC32" s="82"/>
      <c r="AD32" s="100"/>
      <c r="AE32" s="85" t="s">
        <v>785</v>
      </c>
      <c r="AF32" s="85">
        <v>1763</v>
      </c>
      <c r="AG32" s="85">
        <v>1274</v>
      </c>
      <c r="AH32" s="85">
        <v>19919</v>
      </c>
      <c r="AI32" s="85">
        <v>1636</v>
      </c>
      <c r="AJ32" s="85"/>
      <c r="AK32" s="85" t="s">
        <v>858</v>
      </c>
      <c r="AL32" s="85" t="s">
        <v>926</v>
      </c>
      <c r="AM32" s="89" t="s">
        <v>977</v>
      </c>
      <c r="AN32" s="85"/>
      <c r="AO32" s="87">
        <v>40418.51253472222</v>
      </c>
      <c r="AP32" s="89" t="s">
        <v>1039</v>
      </c>
      <c r="AQ32" s="85" t="b">
        <v>0</v>
      </c>
      <c r="AR32" s="85" t="b">
        <v>0</v>
      </c>
      <c r="AS32" s="85" t="b">
        <v>1</v>
      </c>
      <c r="AT32" s="85"/>
      <c r="AU32" s="85">
        <v>211</v>
      </c>
      <c r="AV32" s="89" t="s">
        <v>1091</v>
      </c>
      <c r="AW32" s="85" t="b">
        <v>0</v>
      </c>
      <c r="AX32" s="85" t="s">
        <v>1111</v>
      </c>
      <c r="AY32" s="89" t="s">
        <v>1141</v>
      </c>
      <c r="AZ32" s="85" t="s">
        <v>66</v>
      </c>
      <c r="BA32" s="85" t="str">
        <f>REPLACE(INDEX(GroupVertices[Group],MATCH(Vertices[[#This Row],[Vertex]],GroupVertices[Vertex],0)),1,1,"")</f>
        <v>1</v>
      </c>
      <c r="BB32" s="51"/>
      <c r="BC32" s="51"/>
      <c r="BD32" s="51"/>
      <c r="BE32" s="51"/>
      <c r="BF32" s="51" t="s">
        <v>384</v>
      </c>
      <c r="BG32" s="51" t="s">
        <v>384</v>
      </c>
      <c r="BH32" s="130" t="s">
        <v>1653</v>
      </c>
      <c r="BI32" s="130" t="s">
        <v>1653</v>
      </c>
      <c r="BJ32" s="130" t="s">
        <v>1575</v>
      </c>
      <c r="BK32" s="130" t="s">
        <v>1575</v>
      </c>
      <c r="BL32" s="130">
        <v>0</v>
      </c>
      <c r="BM32" s="133">
        <v>0</v>
      </c>
      <c r="BN32" s="130">
        <v>1</v>
      </c>
      <c r="BO32" s="133">
        <v>2.5</v>
      </c>
      <c r="BP32" s="130">
        <v>0</v>
      </c>
      <c r="BQ32" s="133">
        <v>0</v>
      </c>
      <c r="BR32" s="130">
        <v>39</v>
      </c>
      <c r="BS32" s="133">
        <v>97.5</v>
      </c>
      <c r="BT32" s="130">
        <v>40</v>
      </c>
      <c r="BU32" s="2"/>
      <c r="BV32" s="3"/>
      <c r="BW32" s="3"/>
      <c r="BX32" s="3"/>
      <c r="BY32" s="3"/>
    </row>
    <row r="33" spans="1:77" ht="34.05" customHeight="1">
      <c r="A33" s="14" t="s">
        <v>257</v>
      </c>
      <c r="C33" s="15"/>
      <c r="D33" s="15" t="s">
        <v>64</v>
      </c>
      <c r="E33" s="95">
        <v>174.2150015183723</v>
      </c>
      <c r="F33" s="81"/>
      <c r="G33" s="114" t="s">
        <v>430</v>
      </c>
      <c r="H33" s="15"/>
      <c r="I33" s="16" t="s">
        <v>257</v>
      </c>
      <c r="J33" s="66"/>
      <c r="K33" s="66"/>
      <c r="L33" s="116" t="s">
        <v>1218</v>
      </c>
      <c r="M33" s="96">
        <v>19.756751827194915</v>
      </c>
      <c r="N33" s="97">
        <v>6234.08544921875</v>
      </c>
      <c r="O33" s="97">
        <v>7653.90625</v>
      </c>
      <c r="P33" s="77"/>
      <c r="Q33" s="98"/>
      <c r="R33" s="98"/>
      <c r="S33" s="99"/>
      <c r="T33" s="51">
        <v>0</v>
      </c>
      <c r="U33" s="51">
        <v>1</v>
      </c>
      <c r="V33" s="52">
        <v>0</v>
      </c>
      <c r="W33" s="52">
        <v>0.014925</v>
      </c>
      <c r="X33" s="52">
        <v>0.024782</v>
      </c>
      <c r="Y33" s="52">
        <v>0.547727</v>
      </c>
      <c r="Z33" s="52">
        <v>0</v>
      </c>
      <c r="AA33" s="52">
        <v>0</v>
      </c>
      <c r="AB33" s="82">
        <v>33</v>
      </c>
      <c r="AC33" s="82"/>
      <c r="AD33" s="100"/>
      <c r="AE33" s="85" t="s">
        <v>786</v>
      </c>
      <c r="AF33" s="85">
        <v>1448</v>
      </c>
      <c r="AG33" s="85">
        <v>436</v>
      </c>
      <c r="AH33" s="85">
        <v>7639</v>
      </c>
      <c r="AI33" s="85">
        <v>9689</v>
      </c>
      <c r="AJ33" s="85"/>
      <c r="AK33" s="85" t="s">
        <v>859</v>
      </c>
      <c r="AL33" s="85" t="s">
        <v>927</v>
      </c>
      <c r="AM33" s="85"/>
      <c r="AN33" s="85"/>
      <c r="AO33" s="87">
        <v>40222.083402777775</v>
      </c>
      <c r="AP33" s="89" t="s">
        <v>1040</v>
      </c>
      <c r="AQ33" s="85" t="b">
        <v>0</v>
      </c>
      <c r="AR33" s="85" t="b">
        <v>0</v>
      </c>
      <c r="AS33" s="85" t="b">
        <v>1</v>
      </c>
      <c r="AT33" s="85"/>
      <c r="AU33" s="85">
        <v>26</v>
      </c>
      <c r="AV33" s="89" t="s">
        <v>1083</v>
      </c>
      <c r="AW33" s="85" t="b">
        <v>0</v>
      </c>
      <c r="AX33" s="85" t="s">
        <v>1111</v>
      </c>
      <c r="AY33" s="89" t="s">
        <v>1142</v>
      </c>
      <c r="AZ33" s="85" t="s">
        <v>66</v>
      </c>
      <c r="BA33" s="85" t="str">
        <f>REPLACE(INDEX(GroupVertices[Group],MATCH(Vertices[[#This Row],[Vertex]],GroupVertices[Vertex],0)),1,1,"")</f>
        <v>1</v>
      </c>
      <c r="BB33" s="51"/>
      <c r="BC33" s="51"/>
      <c r="BD33" s="51"/>
      <c r="BE33" s="51"/>
      <c r="BF33" s="51" t="s">
        <v>384</v>
      </c>
      <c r="BG33" s="51" t="s">
        <v>384</v>
      </c>
      <c r="BH33" s="130" t="s">
        <v>1653</v>
      </c>
      <c r="BI33" s="130" t="s">
        <v>1653</v>
      </c>
      <c r="BJ33" s="130" t="s">
        <v>1575</v>
      </c>
      <c r="BK33" s="130" t="s">
        <v>1575</v>
      </c>
      <c r="BL33" s="130">
        <v>0</v>
      </c>
      <c r="BM33" s="133">
        <v>0</v>
      </c>
      <c r="BN33" s="130">
        <v>1</v>
      </c>
      <c r="BO33" s="133">
        <v>2.5</v>
      </c>
      <c r="BP33" s="130">
        <v>0</v>
      </c>
      <c r="BQ33" s="133">
        <v>0</v>
      </c>
      <c r="BR33" s="130">
        <v>39</v>
      </c>
      <c r="BS33" s="133">
        <v>97.5</v>
      </c>
      <c r="BT33" s="130">
        <v>40</v>
      </c>
      <c r="BU33" s="2"/>
      <c r="BV33" s="3"/>
      <c r="BW33" s="3"/>
      <c r="BX33" s="3"/>
      <c r="BY33" s="3"/>
    </row>
    <row r="34" spans="1:77" ht="34.05" customHeight="1">
      <c r="A34" s="14" t="s">
        <v>258</v>
      </c>
      <c r="C34" s="15"/>
      <c r="D34" s="15" t="s">
        <v>64</v>
      </c>
      <c r="E34" s="95">
        <v>170.76539460809124</v>
      </c>
      <c r="F34" s="81"/>
      <c r="G34" s="114" t="s">
        <v>1101</v>
      </c>
      <c r="H34" s="15"/>
      <c r="I34" s="16" t="s">
        <v>258</v>
      </c>
      <c r="J34" s="66"/>
      <c r="K34" s="66"/>
      <c r="L34" s="116" t="s">
        <v>1219</v>
      </c>
      <c r="M34" s="96">
        <v>14.459706172292647</v>
      </c>
      <c r="N34" s="97">
        <v>1798.0657958984375</v>
      </c>
      <c r="O34" s="97">
        <v>2524.16162109375</v>
      </c>
      <c r="P34" s="77"/>
      <c r="Q34" s="98"/>
      <c r="R34" s="98"/>
      <c r="S34" s="99"/>
      <c r="T34" s="51">
        <v>1</v>
      </c>
      <c r="U34" s="51">
        <v>1</v>
      </c>
      <c r="V34" s="52">
        <v>0</v>
      </c>
      <c r="W34" s="52">
        <v>0</v>
      </c>
      <c r="X34" s="52">
        <v>0</v>
      </c>
      <c r="Y34" s="52">
        <v>0.999993</v>
      </c>
      <c r="Z34" s="52">
        <v>0</v>
      </c>
      <c r="AA34" s="52">
        <v>0</v>
      </c>
      <c r="AB34" s="82">
        <v>34</v>
      </c>
      <c r="AC34" s="82"/>
      <c r="AD34" s="100"/>
      <c r="AE34" s="85" t="s">
        <v>787</v>
      </c>
      <c r="AF34" s="85">
        <v>165</v>
      </c>
      <c r="AG34" s="85">
        <v>314</v>
      </c>
      <c r="AH34" s="85">
        <v>3054</v>
      </c>
      <c r="AI34" s="85">
        <v>992</v>
      </c>
      <c r="AJ34" s="85"/>
      <c r="AK34" s="85" t="s">
        <v>860</v>
      </c>
      <c r="AL34" s="85" t="s">
        <v>928</v>
      </c>
      <c r="AM34" s="89" t="s">
        <v>978</v>
      </c>
      <c r="AN34" s="85"/>
      <c r="AO34" s="87">
        <v>41215.017743055556</v>
      </c>
      <c r="AP34" s="89" t="s">
        <v>1041</v>
      </c>
      <c r="AQ34" s="85" t="b">
        <v>0</v>
      </c>
      <c r="AR34" s="85" t="b">
        <v>0</v>
      </c>
      <c r="AS34" s="85" t="b">
        <v>0</v>
      </c>
      <c r="AT34" s="85"/>
      <c r="AU34" s="85">
        <v>9</v>
      </c>
      <c r="AV34" s="89" t="s">
        <v>1089</v>
      </c>
      <c r="AW34" s="85" t="b">
        <v>0</v>
      </c>
      <c r="AX34" s="85" t="s">
        <v>1111</v>
      </c>
      <c r="AY34" s="89" t="s">
        <v>1143</v>
      </c>
      <c r="AZ34" s="85" t="s">
        <v>66</v>
      </c>
      <c r="BA34" s="85" t="str">
        <f>REPLACE(INDEX(GroupVertices[Group],MATCH(Vertices[[#This Row],[Vertex]],GroupVertices[Vertex],0)),1,1,"")</f>
        <v>2</v>
      </c>
      <c r="BB34" s="51" t="s">
        <v>349</v>
      </c>
      <c r="BC34" s="51" t="s">
        <v>349</v>
      </c>
      <c r="BD34" s="51" t="s">
        <v>366</v>
      </c>
      <c r="BE34" s="51" t="s">
        <v>366</v>
      </c>
      <c r="BF34" s="51" t="s">
        <v>385</v>
      </c>
      <c r="BG34" s="51" t="s">
        <v>1642</v>
      </c>
      <c r="BH34" s="130" t="s">
        <v>1654</v>
      </c>
      <c r="BI34" s="130" t="s">
        <v>1664</v>
      </c>
      <c r="BJ34" s="130" t="s">
        <v>1671</v>
      </c>
      <c r="BK34" s="130" t="s">
        <v>1680</v>
      </c>
      <c r="BL34" s="130">
        <v>2</v>
      </c>
      <c r="BM34" s="133">
        <v>4.3478260869565215</v>
      </c>
      <c r="BN34" s="130">
        <v>2</v>
      </c>
      <c r="BO34" s="133">
        <v>4.3478260869565215</v>
      </c>
      <c r="BP34" s="130">
        <v>0</v>
      </c>
      <c r="BQ34" s="133">
        <v>0</v>
      </c>
      <c r="BR34" s="130">
        <v>42</v>
      </c>
      <c r="BS34" s="133">
        <v>91.30434782608695</v>
      </c>
      <c r="BT34" s="130">
        <v>46</v>
      </c>
      <c r="BU34" s="2"/>
      <c r="BV34" s="3"/>
      <c r="BW34" s="3"/>
      <c r="BX34" s="3"/>
      <c r="BY34" s="3"/>
    </row>
    <row r="35" spans="1:77" ht="34.05" customHeight="1">
      <c r="A35" s="14" t="s">
        <v>259</v>
      </c>
      <c r="C35" s="15"/>
      <c r="D35" s="15" t="s">
        <v>64</v>
      </c>
      <c r="E35" s="95">
        <v>765.6812092991868</v>
      </c>
      <c r="F35" s="81"/>
      <c r="G35" s="114" t="s">
        <v>1102</v>
      </c>
      <c r="H35" s="15"/>
      <c r="I35" s="16" t="s">
        <v>259</v>
      </c>
      <c r="J35" s="66"/>
      <c r="K35" s="66"/>
      <c r="L35" s="116" t="s">
        <v>1220</v>
      </c>
      <c r="M35" s="96">
        <v>927.9829896078968</v>
      </c>
      <c r="N35" s="97">
        <v>3099.105224609375</v>
      </c>
      <c r="O35" s="97">
        <v>8442.90625</v>
      </c>
      <c r="P35" s="77"/>
      <c r="Q35" s="98"/>
      <c r="R35" s="98"/>
      <c r="S35" s="99"/>
      <c r="T35" s="51">
        <v>2</v>
      </c>
      <c r="U35" s="51">
        <v>1</v>
      </c>
      <c r="V35" s="52">
        <v>0</v>
      </c>
      <c r="W35" s="52">
        <v>1</v>
      </c>
      <c r="X35" s="52">
        <v>0</v>
      </c>
      <c r="Y35" s="52">
        <v>1.298236</v>
      </c>
      <c r="Z35" s="52">
        <v>0</v>
      </c>
      <c r="AA35" s="52">
        <v>0</v>
      </c>
      <c r="AB35" s="82">
        <v>35</v>
      </c>
      <c r="AC35" s="82"/>
      <c r="AD35" s="100"/>
      <c r="AE35" s="85" t="s">
        <v>788</v>
      </c>
      <c r="AF35" s="85">
        <v>6928</v>
      </c>
      <c r="AG35" s="85">
        <v>21354</v>
      </c>
      <c r="AH35" s="85">
        <v>53474</v>
      </c>
      <c r="AI35" s="85">
        <v>181</v>
      </c>
      <c r="AJ35" s="85"/>
      <c r="AK35" s="85" t="s">
        <v>861</v>
      </c>
      <c r="AL35" s="85" t="s">
        <v>929</v>
      </c>
      <c r="AM35" s="89" t="s">
        <v>979</v>
      </c>
      <c r="AN35" s="85"/>
      <c r="AO35" s="87">
        <v>39829.86539351852</v>
      </c>
      <c r="AP35" s="89" t="s">
        <v>1042</v>
      </c>
      <c r="AQ35" s="85" t="b">
        <v>0</v>
      </c>
      <c r="AR35" s="85" t="b">
        <v>0</v>
      </c>
      <c r="AS35" s="85" t="b">
        <v>1</v>
      </c>
      <c r="AT35" s="85"/>
      <c r="AU35" s="85">
        <v>774</v>
      </c>
      <c r="AV35" s="89" t="s">
        <v>1083</v>
      </c>
      <c r="AW35" s="85" t="b">
        <v>0</v>
      </c>
      <c r="AX35" s="85" t="s">
        <v>1111</v>
      </c>
      <c r="AY35" s="89" t="s">
        <v>1144</v>
      </c>
      <c r="AZ35" s="85" t="s">
        <v>66</v>
      </c>
      <c r="BA35" s="85" t="str">
        <f>REPLACE(INDEX(GroupVertices[Group],MATCH(Vertices[[#This Row],[Vertex]],GroupVertices[Vertex],0)),1,1,"")</f>
        <v>11</v>
      </c>
      <c r="BB35" s="51" t="s">
        <v>347</v>
      </c>
      <c r="BC35" s="51" t="s">
        <v>347</v>
      </c>
      <c r="BD35" s="51" t="s">
        <v>364</v>
      </c>
      <c r="BE35" s="51" t="s">
        <v>364</v>
      </c>
      <c r="BF35" s="51" t="s">
        <v>382</v>
      </c>
      <c r="BG35" s="51" t="s">
        <v>382</v>
      </c>
      <c r="BH35" s="130" t="s">
        <v>1651</v>
      </c>
      <c r="BI35" s="130" t="s">
        <v>1651</v>
      </c>
      <c r="BJ35" s="130" t="s">
        <v>1584</v>
      </c>
      <c r="BK35" s="130" t="s">
        <v>1584</v>
      </c>
      <c r="BL35" s="130">
        <v>1</v>
      </c>
      <c r="BM35" s="133">
        <v>3.225806451612903</v>
      </c>
      <c r="BN35" s="130">
        <v>1</v>
      </c>
      <c r="BO35" s="133">
        <v>3.225806451612903</v>
      </c>
      <c r="BP35" s="130">
        <v>0</v>
      </c>
      <c r="BQ35" s="133">
        <v>0</v>
      </c>
      <c r="BR35" s="130">
        <v>29</v>
      </c>
      <c r="BS35" s="133">
        <v>93.54838709677419</v>
      </c>
      <c r="BT35" s="130">
        <v>31</v>
      </c>
      <c r="BU35" s="2"/>
      <c r="BV35" s="3"/>
      <c r="BW35" s="3"/>
      <c r="BX35" s="3"/>
      <c r="BY35" s="3"/>
    </row>
    <row r="36" spans="1:77" ht="34.05" customHeight="1">
      <c r="A36" s="14" t="s">
        <v>260</v>
      </c>
      <c r="C36" s="15"/>
      <c r="D36" s="15" t="s">
        <v>64</v>
      </c>
      <c r="E36" s="95">
        <v>165.9868407733576</v>
      </c>
      <c r="F36" s="81"/>
      <c r="G36" s="114" t="s">
        <v>431</v>
      </c>
      <c r="H36" s="15"/>
      <c r="I36" s="16" t="s">
        <v>260</v>
      </c>
      <c r="J36" s="66"/>
      <c r="K36" s="66"/>
      <c r="L36" s="116" t="s">
        <v>1221</v>
      </c>
      <c r="M36" s="96">
        <v>7.121995388042785</v>
      </c>
      <c r="N36" s="97">
        <v>3099.105224609375</v>
      </c>
      <c r="O36" s="97">
        <v>8963.166015625</v>
      </c>
      <c r="P36" s="77"/>
      <c r="Q36" s="98"/>
      <c r="R36" s="98"/>
      <c r="S36" s="99"/>
      <c r="T36" s="51">
        <v>0</v>
      </c>
      <c r="U36" s="51">
        <v>1</v>
      </c>
      <c r="V36" s="52">
        <v>0</v>
      </c>
      <c r="W36" s="52">
        <v>1</v>
      </c>
      <c r="X36" s="52">
        <v>0</v>
      </c>
      <c r="Y36" s="52">
        <v>0.70175</v>
      </c>
      <c r="Z36" s="52">
        <v>0</v>
      </c>
      <c r="AA36" s="52">
        <v>0</v>
      </c>
      <c r="AB36" s="82">
        <v>36</v>
      </c>
      <c r="AC36" s="82"/>
      <c r="AD36" s="100"/>
      <c r="AE36" s="85" t="s">
        <v>789</v>
      </c>
      <c r="AF36" s="85">
        <v>216</v>
      </c>
      <c r="AG36" s="85">
        <v>145</v>
      </c>
      <c r="AH36" s="85">
        <v>53</v>
      </c>
      <c r="AI36" s="85">
        <v>9</v>
      </c>
      <c r="AJ36" s="85"/>
      <c r="AK36" s="85"/>
      <c r="AL36" s="85" t="s">
        <v>930</v>
      </c>
      <c r="AM36" s="89" t="s">
        <v>980</v>
      </c>
      <c r="AN36" s="85"/>
      <c r="AO36" s="87">
        <v>41202.65707175926</v>
      </c>
      <c r="AP36" s="89" t="s">
        <v>1043</v>
      </c>
      <c r="AQ36" s="85" t="b">
        <v>1</v>
      </c>
      <c r="AR36" s="85" t="b">
        <v>0</v>
      </c>
      <c r="AS36" s="85" t="b">
        <v>0</v>
      </c>
      <c r="AT36" s="85"/>
      <c r="AU36" s="85">
        <v>7</v>
      </c>
      <c r="AV36" s="89" t="s">
        <v>1083</v>
      </c>
      <c r="AW36" s="85" t="b">
        <v>0</v>
      </c>
      <c r="AX36" s="85" t="s">
        <v>1111</v>
      </c>
      <c r="AY36" s="89" t="s">
        <v>1145</v>
      </c>
      <c r="AZ36" s="85" t="s">
        <v>66</v>
      </c>
      <c r="BA36" s="85" t="str">
        <f>REPLACE(INDEX(GroupVertices[Group],MATCH(Vertices[[#This Row],[Vertex]],GroupVertices[Vertex],0)),1,1,"")</f>
        <v>11</v>
      </c>
      <c r="BB36" s="51"/>
      <c r="BC36" s="51"/>
      <c r="BD36" s="51"/>
      <c r="BE36" s="51"/>
      <c r="BF36" s="51"/>
      <c r="BG36" s="51"/>
      <c r="BH36" s="130" t="s">
        <v>1651</v>
      </c>
      <c r="BI36" s="130" t="s">
        <v>1651</v>
      </c>
      <c r="BJ36" s="130" t="s">
        <v>1584</v>
      </c>
      <c r="BK36" s="130" t="s">
        <v>1584</v>
      </c>
      <c r="BL36" s="130">
        <v>1</v>
      </c>
      <c r="BM36" s="133">
        <v>3.225806451612903</v>
      </c>
      <c r="BN36" s="130">
        <v>1</v>
      </c>
      <c r="BO36" s="133">
        <v>3.225806451612903</v>
      </c>
      <c r="BP36" s="130">
        <v>0</v>
      </c>
      <c r="BQ36" s="133">
        <v>0</v>
      </c>
      <c r="BR36" s="130">
        <v>29</v>
      </c>
      <c r="BS36" s="133">
        <v>93.54838709677419</v>
      </c>
      <c r="BT36" s="130">
        <v>31</v>
      </c>
      <c r="BU36" s="2"/>
      <c r="BV36" s="3"/>
      <c r="BW36" s="3"/>
      <c r="BX36" s="3"/>
      <c r="BY36" s="3"/>
    </row>
    <row r="37" spans="1:77" ht="34.05" customHeight="1">
      <c r="A37" s="14" t="s">
        <v>261</v>
      </c>
      <c r="C37" s="15"/>
      <c r="D37" s="15" t="s">
        <v>64</v>
      </c>
      <c r="E37" s="95">
        <v>169.91713061375984</v>
      </c>
      <c r="F37" s="81"/>
      <c r="G37" s="114" t="s">
        <v>432</v>
      </c>
      <c r="H37" s="15"/>
      <c r="I37" s="16" t="s">
        <v>261</v>
      </c>
      <c r="J37" s="66"/>
      <c r="K37" s="66"/>
      <c r="L37" s="116" t="s">
        <v>1222</v>
      </c>
      <c r="M37" s="96">
        <v>13.157153962070778</v>
      </c>
      <c r="N37" s="97">
        <v>5674.06494140625</v>
      </c>
      <c r="O37" s="97">
        <v>7015.18115234375</v>
      </c>
      <c r="P37" s="77"/>
      <c r="Q37" s="98"/>
      <c r="R37" s="98"/>
      <c r="S37" s="99"/>
      <c r="T37" s="51">
        <v>0</v>
      </c>
      <c r="U37" s="51">
        <v>1</v>
      </c>
      <c r="V37" s="52">
        <v>0</v>
      </c>
      <c r="W37" s="52">
        <v>0.014925</v>
      </c>
      <c r="X37" s="52">
        <v>0.024782</v>
      </c>
      <c r="Y37" s="52">
        <v>0.547727</v>
      </c>
      <c r="Z37" s="52">
        <v>0</v>
      </c>
      <c r="AA37" s="52">
        <v>0</v>
      </c>
      <c r="AB37" s="82">
        <v>37</v>
      </c>
      <c r="AC37" s="82"/>
      <c r="AD37" s="100"/>
      <c r="AE37" s="85" t="s">
        <v>790</v>
      </c>
      <c r="AF37" s="85">
        <v>654</v>
      </c>
      <c r="AG37" s="85">
        <v>284</v>
      </c>
      <c r="AH37" s="85">
        <v>1415</v>
      </c>
      <c r="AI37" s="85">
        <v>2577</v>
      </c>
      <c r="AJ37" s="85"/>
      <c r="AK37" s="85" t="s">
        <v>862</v>
      </c>
      <c r="AL37" s="85" t="s">
        <v>931</v>
      </c>
      <c r="AM37" s="89" t="s">
        <v>981</v>
      </c>
      <c r="AN37" s="85"/>
      <c r="AO37" s="87">
        <v>41058.25855324074</v>
      </c>
      <c r="AP37" s="89" t="s">
        <v>1044</v>
      </c>
      <c r="AQ37" s="85" t="b">
        <v>0</v>
      </c>
      <c r="AR37" s="85" t="b">
        <v>0</v>
      </c>
      <c r="AS37" s="85" t="b">
        <v>1</v>
      </c>
      <c r="AT37" s="85"/>
      <c r="AU37" s="85">
        <v>1</v>
      </c>
      <c r="AV37" s="89" t="s">
        <v>1083</v>
      </c>
      <c r="AW37" s="85" t="b">
        <v>0</v>
      </c>
      <c r="AX37" s="85" t="s">
        <v>1111</v>
      </c>
      <c r="AY37" s="89" t="s">
        <v>1146</v>
      </c>
      <c r="AZ37" s="85" t="s">
        <v>66</v>
      </c>
      <c r="BA37" s="85" t="str">
        <f>REPLACE(INDEX(GroupVertices[Group],MATCH(Vertices[[#This Row],[Vertex]],GroupVertices[Vertex],0)),1,1,"")</f>
        <v>1</v>
      </c>
      <c r="BB37" s="51"/>
      <c r="BC37" s="51"/>
      <c r="BD37" s="51"/>
      <c r="BE37" s="51"/>
      <c r="BF37" s="51" t="s">
        <v>384</v>
      </c>
      <c r="BG37" s="51" t="s">
        <v>384</v>
      </c>
      <c r="BH37" s="130" t="s">
        <v>1653</v>
      </c>
      <c r="BI37" s="130" t="s">
        <v>1653</v>
      </c>
      <c r="BJ37" s="130" t="s">
        <v>1575</v>
      </c>
      <c r="BK37" s="130" t="s">
        <v>1575</v>
      </c>
      <c r="BL37" s="130">
        <v>0</v>
      </c>
      <c r="BM37" s="133">
        <v>0</v>
      </c>
      <c r="BN37" s="130">
        <v>1</v>
      </c>
      <c r="BO37" s="133">
        <v>2.5</v>
      </c>
      <c r="BP37" s="130">
        <v>0</v>
      </c>
      <c r="BQ37" s="133">
        <v>0</v>
      </c>
      <c r="BR37" s="130">
        <v>39</v>
      </c>
      <c r="BS37" s="133">
        <v>97.5</v>
      </c>
      <c r="BT37" s="130">
        <v>40</v>
      </c>
      <c r="BU37" s="2"/>
      <c r="BV37" s="3"/>
      <c r="BW37" s="3"/>
      <c r="BX37" s="3"/>
      <c r="BY37" s="3"/>
    </row>
    <row r="38" spans="1:77" ht="34.05" customHeight="1">
      <c r="A38" s="14" t="s">
        <v>262</v>
      </c>
      <c r="C38" s="15"/>
      <c r="D38" s="15" t="s">
        <v>64</v>
      </c>
      <c r="E38" s="95">
        <v>215.3840807099234</v>
      </c>
      <c r="F38" s="81"/>
      <c r="G38" s="114" t="s">
        <v>433</v>
      </c>
      <c r="H38" s="15"/>
      <c r="I38" s="16" t="s">
        <v>262</v>
      </c>
      <c r="J38" s="66"/>
      <c r="K38" s="66"/>
      <c r="L38" s="116" t="s">
        <v>1223</v>
      </c>
      <c r="M38" s="96">
        <v>82.97395242996296</v>
      </c>
      <c r="N38" s="97">
        <v>5875.64892578125</v>
      </c>
      <c r="O38" s="97">
        <v>6460.177734375</v>
      </c>
      <c r="P38" s="77"/>
      <c r="Q38" s="98"/>
      <c r="R38" s="98"/>
      <c r="S38" s="99"/>
      <c r="T38" s="51">
        <v>0</v>
      </c>
      <c r="U38" s="51">
        <v>1</v>
      </c>
      <c r="V38" s="52">
        <v>0</v>
      </c>
      <c r="W38" s="52">
        <v>0.014925</v>
      </c>
      <c r="X38" s="52">
        <v>0.024782</v>
      </c>
      <c r="Y38" s="52">
        <v>0.547727</v>
      </c>
      <c r="Z38" s="52">
        <v>0</v>
      </c>
      <c r="AA38" s="52">
        <v>0</v>
      </c>
      <c r="AB38" s="82">
        <v>38</v>
      </c>
      <c r="AC38" s="82"/>
      <c r="AD38" s="100"/>
      <c r="AE38" s="85" t="s">
        <v>791</v>
      </c>
      <c r="AF38" s="85">
        <v>113</v>
      </c>
      <c r="AG38" s="85">
        <v>1892</v>
      </c>
      <c r="AH38" s="85">
        <v>7499</v>
      </c>
      <c r="AI38" s="85">
        <v>93</v>
      </c>
      <c r="AJ38" s="85"/>
      <c r="AK38" s="85" t="s">
        <v>863</v>
      </c>
      <c r="AL38" s="85"/>
      <c r="AM38" s="89" t="s">
        <v>982</v>
      </c>
      <c r="AN38" s="85"/>
      <c r="AO38" s="87">
        <v>40993.96766203704</v>
      </c>
      <c r="AP38" s="89" t="s">
        <v>1045</v>
      </c>
      <c r="AQ38" s="85" t="b">
        <v>0</v>
      </c>
      <c r="AR38" s="85" t="b">
        <v>0</v>
      </c>
      <c r="AS38" s="85" t="b">
        <v>0</v>
      </c>
      <c r="AT38" s="85"/>
      <c r="AU38" s="85">
        <v>76</v>
      </c>
      <c r="AV38" s="89" t="s">
        <v>1087</v>
      </c>
      <c r="AW38" s="85" t="b">
        <v>0</v>
      </c>
      <c r="AX38" s="85" t="s">
        <v>1111</v>
      </c>
      <c r="AY38" s="89" t="s">
        <v>1147</v>
      </c>
      <c r="AZ38" s="85" t="s">
        <v>66</v>
      </c>
      <c r="BA38" s="85" t="str">
        <f>REPLACE(INDEX(GroupVertices[Group],MATCH(Vertices[[#This Row],[Vertex]],GroupVertices[Vertex],0)),1,1,"")</f>
        <v>1</v>
      </c>
      <c r="BB38" s="51"/>
      <c r="BC38" s="51"/>
      <c r="BD38" s="51"/>
      <c r="BE38" s="51"/>
      <c r="BF38" s="51" t="s">
        <v>384</v>
      </c>
      <c r="BG38" s="51" t="s">
        <v>384</v>
      </c>
      <c r="BH38" s="130" t="s">
        <v>1653</v>
      </c>
      <c r="BI38" s="130" t="s">
        <v>1653</v>
      </c>
      <c r="BJ38" s="130" t="s">
        <v>1575</v>
      </c>
      <c r="BK38" s="130" t="s">
        <v>1575</v>
      </c>
      <c r="BL38" s="130">
        <v>0</v>
      </c>
      <c r="BM38" s="133">
        <v>0</v>
      </c>
      <c r="BN38" s="130">
        <v>1</v>
      </c>
      <c r="BO38" s="133">
        <v>2.5</v>
      </c>
      <c r="BP38" s="130">
        <v>0</v>
      </c>
      <c r="BQ38" s="133">
        <v>0</v>
      </c>
      <c r="BR38" s="130">
        <v>39</v>
      </c>
      <c r="BS38" s="133">
        <v>97.5</v>
      </c>
      <c r="BT38" s="130">
        <v>40</v>
      </c>
      <c r="BU38" s="2"/>
      <c r="BV38" s="3"/>
      <c r="BW38" s="3"/>
      <c r="BX38" s="3"/>
      <c r="BY38" s="3"/>
    </row>
    <row r="39" spans="1:77" ht="34.05" customHeight="1">
      <c r="A39" s="14" t="s">
        <v>263</v>
      </c>
      <c r="C39" s="15"/>
      <c r="D39" s="15" t="s">
        <v>64</v>
      </c>
      <c r="E39" s="95">
        <v>164.00755811991766</v>
      </c>
      <c r="F39" s="81"/>
      <c r="G39" s="114" t="s">
        <v>434</v>
      </c>
      <c r="H39" s="15"/>
      <c r="I39" s="16" t="s">
        <v>263</v>
      </c>
      <c r="J39" s="66"/>
      <c r="K39" s="66"/>
      <c r="L39" s="116" t="s">
        <v>1224</v>
      </c>
      <c r="M39" s="96">
        <v>4.082706897525091</v>
      </c>
      <c r="N39" s="97">
        <v>5371.0859375</v>
      </c>
      <c r="O39" s="97">
        <v>7229.279296875</v>
      </c>
      <c r="P39" s="77"/>
      <c r="Q39" s="98"/>
      <c r="R39" s="98"/>
      <c r="S39" s="99"/>
      <c r="T39" s="51">
        <v>0</v>
      </c>
      <c r="U39" s="51">
        <v>1</v>
      </c>
      <c r="V39" s="52">
        <v>0</v>
      </c>
      <c r="W39" s="52">
        <v>0.014925</v>
      </c>
      <c r="X39" s="52">
        <v>0.024782</v>
      </c>
      <c r="Y39" s="52">
        <v>0.547727</v>
      </c>
      <c r="Z39" s="52">
        <v>0</v>
      </c>
      <c r="AA39" s="52">
        <v>0</v>
      </c>
      <c r="AB39" s="82">
        <v>39</v>
      </c>
      <c r="AC39" s="82"/>
      <c r="AD39" s="100"/>
      <c r="AE39" s="85" t="s">
        <v>792</v>
      </c>
      <c r="AF39" s="85">
        <v>234</v>
      </c>
      <c r="AG39" s="85">
        <v>75</v>
      </c>
      <c r="AH39" s="85">
        <v>346</v>
      </c>
      <c r="AI39" s="85">
        <v>391</v>
      </c>
      <c r="AJ39" s="85"/>
      <c r="AK39" s="85" t="s">
        <v>864</v>
      </c>
      <c r="AL39" s="85" t="s">
        <v>932</v>
      </c>
      <c r="AM39" s="89" t="s">
        <v>983</v>
      </c>
      <c r="AN39" s="85"/>
      <c r="AO39" s="87">
        <v>42811.05197916667</v>
      </c>
      <c r="AP39" s="89" t="s">
        <v>1046</v>
      </c>
      <c r="AQ39" s="85" t="b">
        <v>1</v>
      </c>
      <c r="AR39" s="85" t="b">
        <v>0</v>
      </c>
      <c r="AS39" s="85" t="b">
        <v>0</v>
      </c>
      <c r="AT39" s="85"/>
      <c r="AU39" s="85">
        <v>2</v>
      </c>
      <c r="AV39" s="85"/>
      <c r="AW39" s="85" t="b">
        <v>0</v>
      </c>
      <c r="AX39" s="85" t="s">
        <v>1111</v>
      </c>
      <c r="AY39" s="89" t="s">
        <v>1148</v>
      </c>
      <c r="AZ39" s="85" t="s">
        <v>66</v>
      </c>
      <c r="BA39" s="85" t="str">
        <f>REPLACE(INDEX(GroupVertices[Group],MATCH(Vertices[[#This Row],[Vertex]],GroupVertices[Vertex],0)),1,1,"")</f>
        <v>1</v>
      </c>
      <c r="BB39" s="51"/>
      <c r="BC39" s="51"/>
      <c r="BD39" s="51"/>
      <c r="BE39" s="51"/>
      <c r="BF39" s="51" t="s">
        <v>384</v>
      </c>
      <c r="BG39" s="51" t="s">
        <v>384</v>
      </c>
      <c r="BH39" s="130" t="s">
        <v>1653</v>
      </c>
      <c r="BI39" s="130" t="s">
        <v>1653</v>
      </c>
      <c r="BJ39" s="130" t="s">
        <v>1575</v>
      </c>
      <c r="BK39" s="130" t="s">
        <v>1575</v>
      </c>
      <c r="BL39" s="130">
        <v>0</v>
      </c>
      <c r="BM39" s="133">
        <v>0</v>
      </c>
      <c r="BN39" s="130">
        <v>1</v>
      </c>
      <c r="BO39" s="133">
        <v>2.5</v>
      </c>
      <c r="BP39" s="130">
        <v>0</v>
      </c>
      <c r="BQ39" s="133">
        <v>0</v>
      </c>
      <c r="BR39" s="130">
        <v>39</v>
      </c>
      <c r="BS39" s="133">
        <v>97.5</v>
      </c>
      <c r="BT39" s="130">
        <v>40</v>
      </c>
      <c r="BU39" s="2"/>
      <c r="BV39" s="3"/>
      <c r="BW39" s="3"/>
      <c r="BX39" s="3"/>
      <c r="BY39" s="3"/>
    </row>
    <row r="40" spans="1:77" ht="34.05" customHeight="1">
      <c r="A40" s="14" t="s">
        <v>264</v>
      </c>
      <c r="C40" s="15"/>
      <c r="D40" s="15" t="s">
        <v>64</v>
      </c>
      <c r="E40" s="95">
        <v>175.71360124169112</v>
      </c>
      <c r="F40" s="81"/>
      <c r="G40" s="114" t="s">
        <v>435</v>
      </c>
      <c r="H40" s="15"/>
      <c r="I40" s="16" t="s">
        <v>264</v>
      </c>
      <c r="J40" s="66"/>
      <c r="K40" s="66"/>
      <c r="L40" s="116" t="s">
        <v>1225</v>
      </c>
      <c r="M40" s="96">
        <v>22.057927398586884</v>
      </c>
      <c r="N40" s="97">
        <v>5511.40966796875</v>
      </c>
      <c r="O40" s="97">
        <v>7474.54638671875</v>
      </c>
      <c r="P40" s="77"/>
      <c r="Q40" s="98"/>
      <c r="R40" s="98"/>
      <c r="S40" s="99"/>
      <c r="T40" s="51">
        <v>0</v>
      </c>
      <c r="U40" s="51">
        <v>1</v>
      </c>
      <c r="V40" s="52">
        <v>0</v>
      </c>
      <c r="W40" s="52">
        <v>0.014925</v>
      </c>
      <c r="X40" s="52">
        <v>0.024782</v>
      </c>
      <c r="Y40" s="52">
        <v>0.547727</v>
      </c>
      <c r="Z40" s="52">
        <v>0</v>
      </c>
      <c r="AA40" s="52">
        <v>0</v>
      </c>
      <c r="AB40" s="82">
        <v>40</v>
      </c>
      <c r="AC40" s="82"/>
      <c r="AD40" s="100"/>
      <c r="AE40" s="85" t="s">
        <v>793</v>
      </c>
      <c r="AF40" s="85">
        <v>536</v>
      </c>
      <c r="AG40" s="85">
        <v>489</v>
      </c>
      <c r="AH40" s="85">
        <v>986</v>
      </c>
      <c r="AI40" s="85">
        <v>3877</v>
      </c>
      <c r="AJ40" s="85"/>
      <c r="AK40" s="85" t="s">
        <v>865</v>
      </c>
      <c r="AL40" s="85"/>
      <c r="AM40" s="85"/>
      <c r="AN40" s="85"/>
      <c r="AO40" s="87">
        <v>39911.85951388889</v>
      </c>
      <c r="AP40" s="85"/>
      <c r="AQ40" s="85" t="b">
        <v>1</v>
      </c>
      <c r="AR40" s="85" t="b">
        <v>0</v>
      </c>
      <c r="AS40" s="85" t="b">
        <v>1</v>
      </c>
      <c r="AT40" s="85"/>
      <c r="AU40" s="85">
        <v>14</v>
      </c>
      <c r="AV40" s="89" t="s">
        <v>1083</v>
      </c>
      <c r="AW40" s="85" t="b">
        <v>0</v>
      </c>
      <c r="AX40" s="85" t="s">
        <v>1111</v>
      </c>
      <c r="AY40" s="89" t="s">
        <v>1149</v>
      </c>
      <c r="AZ40" s="85" t="s">
        <v>66</v>
      </c>
      <c r="BA40" s="85" t="str">
        <f>REPLACE(INDEX(GroupVertices[Group],MATCH(Vertices[[#This Row],[Vertex]],GroupVertices[Vertex],0)),1,1,"")</f>
        <v>1</v>
      </c>
      <c r="BB40" s="51"/>
      <c r="BC40" s="51"/>
      <c r="BD40" s="51"/>
      <c r="BE40" s="51"/>
      <c r="BF40" s="51" t="s">
        <v>384</v>
      </c>
      <c r="BG40" s="51" t="s">
        <v>384</v>
      </c>
      <c r="BH40" s="130" t="s">
        <v>1653</v>
      </c>
      <c r="BI40" s="130" t="s">
        <v>1653</v>
      </c>
      <c r="BJ40" s="130" t="s">
        <v>1575</v>
      </c>
      <c r="BK40" s="130" t="s">
        <v>1575</v>
      </c>
      <c r="BL40" s="130">
        <v>0</v>
      </c>
      <c r="BM40" s="133">
        <v>0</v>
      </c>
      <c r="BN40" s="130">
        <v>1</v>
      </c>
      <c r="BO40" s="133">
        <v>2.5</v>
      </c>
      <c r="BP40" s="130">
        <v>0</v>
      </c>
      <c r="BQ40" s="133">
        <v>0</v>
      </c>
      <c r="BR40" s="130">
        <v>39</v>
      </c>
      <c r="BS40" s="133">
        <v>97.5</v>
      </c>
      <c r="BT40" s="130">
        <v>40</v>
      </c>
      <c r="BU40" s="2"/>
      <c r="BV40" s="3"/>
      <c r="BW40" s="3"/>
      <c r="BX40" s="3"/>
      <c r="BY40" s="3"/>
    </row>
    <row r="41" spans="1:77" ht="34.05" customHeight="1">
      <c r="A41" s="14" t="s">
        <v>265</v>
      </c>
      <c r="C41" s="15"/>
      <c r="D41" s="15" t="s">
        <v>64</v>
      </c>
      <c r="E41" s="95">
        <v>185.63828997536862</v>
      </c>
      <c r="F41" s="81"/>
      <c r="G41" s="114" t="s">
        <v>436</v>
      </c>
      <c r="H41" s="15"/>
      <c r="I41" s="16" t="s">
        <v>265</v>
      </c>
      <c r="J41" s="66"/>
      <c r="K41" s="66"/>
      <c r="L41" s="116" t="s">
        <v>1226</v>
      </c>
      <c r="M41" s="96">
        <v>37.29778825818275</v>
      </c>
      <c r="N41" s="97">
        <v>7568.41943359375</v>
      </c>
      <c r="O41" s="97">
        <v>7174.4716796875</v>
      </c>
      <c r="P41" s="77"/>
      <c r="Q41" s="98"/>
      <c r="R41" s="98"/>
      <c r="S41" s="99"/>
      <c r="T41" s="51">
        <v>0</v>
      </c>
      <c r="U41" s="51">
        <v>1</v>
      </c>
      <c r="V41" s="52">
        <v>0</v>
      </c>
      <c r="W41" s="52">
        <v>0.014925</v>
      </c>
      <c r="X41" s="52">
        <v>0.024782</v>
      </c>
      <c r="Y41" s="52">
        <v>0.547727</v>
      </c>
      <c r="Z41" s="52">
        <v>0</v>
      </c>
      <c r="AA41" s="52">
        <v>0</v>
      </c>
      <c r="AB41" s="82">
        <v>41</v>
      </c>
      <c r="AC41" s="82"/>
      <c r="AD41" s="100"/>
      <c r="AE41" s="85" t="s">
        <v>794</v>
      </c>
      <c r="AF41" s="85">
        <v>1038</v>
      </c>
      <c r="AG41" s="85">
        <v>840</v>
      </c>
      <c r="AH41" s="85">
        <v>14060</v>
      </c>
      <c r="AI41" s="85">
        <v>10386</v>
      </c>
      <c r="AJ41" s="85"/>
      <c r="AK41" s="85" t="s">
        <v>866</v>
      </c>
      <c r="AL41" s="85" t="s">
        <v>933</v>
      </c>
      <c r="AM41" s="89" t="s">
        <v>984</v>
      </c>
      <c r="AN41" s="85"/>
      <c r="AO41" s="87">
        <v>40612.54363425926</v>
      </c>
      <c r="AP41" s="89" t="s">
        <v>1047</v>
      </c>
      <c r="AQ41" s="85" t="b">
        <v>0</v>
      </c>
      <c r="AR41" s="85" t="b">
        <v>0</v>
      </c>
      <c r="AS41" s="85" t="b">
        <v>0</v>
      </c>
      <c r="AT41" s="85"/>
      <c r="AU41" s="85">
        <v>52</v>
      </c>
      <c r="AV41" s="89" t="s">
        <v>1086</v>
      </c>
      <c r="AW41" s="85" t="b">
        <v>0</v>
      </c>
      <c r="AX41" s="85" t="s">
        <v>1111</v>
      </c>
      <c r="AY41" s="89" t="s">
        <v>1150</v>
      </c>
      <c r="AZ41" s="85" t="s">
        <v>66</v>
      </c>
      <c r="BA41" s="85" t="str">
        <f>REPLACE(INDEX(GroupVertices[Group],MATCH(Vertices[[#This Row],[Vertex]],GroupVertices[Vertex],0)),1,1,"")</f>
        <v>1</v>
      </c>
      <c r="BB41" s="51"/>
      <c r="BC41" s="51"/>
      <c r="BD41" s="51"/>
      <c r="BE41" s="51"/>
      <c r="BF41" s="51" t="s">
        <v>384</v>
      </c>
      <c r="BG41" s="51" t="s">
        <v>384</v>
      </c>
      <c r="BH41" s="130" t="s">
        <v>1653</v>
      </c>
      <c r="BI41" s="130" t="s">
        <v>1653</v>
      </c>
      <c r="BJ41" s="130" t="s">
        <v>1575</v>
      </c>
      <c r="BK41" s="130" t="s">
        <v>1575</v>
      </c>
      <c r="BL41" s="130">
        <v>0</v>
      </c>
      <c r="BM41" s="133">
        <v>0</v>
      </c>
      <c r="BN41" s="130">
        <v>1</v>
      </c>
      <c r="BO41" s="133">
        <v>2.5</v>
      </c>
      <c r="BP41" s="130">
        <v>0</v>
      </c>
      <c r="BQ41" s="133">
        <v>0</v>
      </c>
      <c r="BR41" s="130">
        <v>39</v>
      </c>
      <c r="BS41" s="133">
        <v>97.5</v>
      </c>
      <c r="BT41" s="130">
        <v>40</v>
      </c>
      <c r="BU41" s="2"/>
      <c r="BV41" s="3"/>
      <c r="BW41" s="3"/>
      <c r="BX41" s="3"/>
      <c r="BY41" s="3"/>
    </row>
    <row r="42" spans="1:77" ht="34.05" customHeight="1">
      <c r="A42" s="14" t="s">
        <v>266</v>
      </c>
      <c r="C42" s="15"/>
      <c r="D42" s="15" t="s">
        <v>64</v>
      </c>
      <c r="E42" s="95">
        <v>191.60441340216622</v>
      </c>
      <c r="F42" s="81"/>
      <c r="G42" s="114" t="s">
        <v>437</v>
      </c>
      <c r="H42" s="15"/>
      <c r="I42" s="16" t="s">
        <v>266</v>
      </c>
      <c r="J42" s="66"/>
      <c r="K42" s="66"/>
      <c r="L42" s="116" t="s">
        <v>1227</v>
      </c>
      <c r="M42" s="96">
        <v>46.45907213674323</v>
      </c>
      <c r="N42" s="97">
        <v>5758.4755859375</v>
      </c>
      <c r="O42" s="97">
        <v>6154.21337890625</v>
      </c>
      <c r="P42" s="77"/>
      <c r="Q42" s="98"/>
      <c r="R42" s="98"/>
      <c r="S42" s="99"/>
      <c r="T42" s="51">
        <v>0</v>
      </c>
      <c r="U42" s="51">
        <v>1</v>
      </c>
      <c r="V42" s="52">
        <v>0</v>
      </c>
      <c r="W42" s="52">
        <v>0.014925</v>
      </c>
      <c r="X42" s="52">
        <v>0.024782</v>
      </c>
      <c r="Y42" s="52">
        <v>0.547727</v>
      </c>
      <c r="Z42" s="52">
        <v>0</v>
      </c>
      <c r="AA42" s="52">
        <v>0</v>
      </c>
      <c r="AB42" s="82">
        <v>42</v>
      </c>
      <c r="AC42" s="82"/>
      <c r="AD42" s="100"/>
      <c r="AE42" s="85" t="s">
        <v>795</v>
      </c>
      <c r="AF42" s="85">
        <v>1983</v>
      </c>
      <c r="AG42" s="85">
        <v>1051</v>
      </c>
      <c r="AH42" s="85">
        <v>65945</v>
      </c>
      <c r="AI42" s="85">
        <v>8474</v>
      </c>
      <c r="AJ42" s="85"/>
      <c r="AK42" s="85" t="s">
        <v>867</v>
      </c>
      <c r="AL42" s="85"/>
      <c r="AM42" s="85"/>
      <c r="AN42" s="85"/>
      <c r="AO42" s="87">
        <v>40253.63539351852</v>
      </c>
      <c r="AP42" s="89" t="s">
        <v>1048</v>
      </c>
      <c r="AQ42" s="85" t="b">
        <v>1</v>
      </c>
      <c r="AR42" s="85" t="b">
        <v>0</v>
      </c>
      <c r="AS42" s="85" t="b">
        <v>0</v>
      </c>
      <c r="AT42" s="85"/>
      <c r="AU42" s="85">
        <v>396</v>
      </c>
      <c r="AV42" s="89" t="s">
        <v>1083</v>
      </c>
      <c r="AW42" s="85" t="b">
        <v>0</v>
      </c>
      <c r="AX42" s="85" t="s">
        <v>1111</v>
      </c>
      <c r="AY42" s="89" t="s">
        <v>1151</v>
      </c>
      <c r="AZ42" s="85" t="s">
        <v>66</v>
      </c>
      <c r="BA42" s="85" t="str">
        <f>REPLACE(INDEX(GroupVertices[Group],MATCH(Vertices[[#This Row],[Vertex]],GroupVertices[Vertex],0)),1,1,"")</f>
        <v>1</v>
      </c>
      <c r="BB42" s="51"/>
      <c r="BC42" s="51"/>
      <c r="BD42" s="51"/>
      <c r="BE42" s="51"/>
      <c r="BF42" s="51" t="s">
        <v>384</v>
      </c>
      <c r="BG42" s="51" t="s">
        <v>384</v>
      </c>
      <c r="BH42" s="130" t="s">
        <v>1653</v>
      </c>
      <c r="BI42" s="130" t="s">
        <v>1653</v>
      </c>
      <c r="BJ42" s="130" t="s">
        <v>1575</v>
      </c>
      <c r="BK42" s="130" t="s">
        <v>1575</v>
      </c>
      <c r="BL42" s="130">
        <v>0</v>
      </c>
      <c r="BM42" s="133">
        <v>0</v>
      </c>
      <c r="BN42" s="130">
        <v>1</v>
      </c>
      <c r="BO42" s="133">
        <v>2.5</v>
      </c>
      <c r="BP42" s="130">
        <v>0</v>
      </c>
      <c r="BQ42" s="133">
        <v>0</v>
      </c>
      <c r="BR42" s="130">
        <v>39</v>
      </c>
      <c r="BS42" s="133">
        <v>97.5</v>
      </c>
      <c r="BT42" s="130">
        <v>40</v>
      </c>
      <c r="BU42" s="2"/>
      <c r="BV42" s="3"/>
      <c r="BW42" s="3"/>
      <c r="BX42" s="3"/>
      <c r="BY42" s="3"/>
    </row>
    <row r="43" spans="1:77" ht="34.05" customHeight="1">
      <c r="A43" s="14" t="s">
        <v>267</v>
      </c>
      <c r="C43" s="15"/>
      <c r="D43" s="15" t="s">
        <v>64</v>
      </c>
      <c r="E43" s="95">
        <v>218.83368762020447</v>
      </c>
      <c r="F43" s="81"/>
      <c r="G43" s="114" t="s">
        <v>438</v>
      </c>
      <c r="H43" s="15"/>
      <c r="I43" s="16" t="s">
        <v>267</v>
      </c>
      <c r="J43" s="66"/>
      <c r="K43" s="66"/>
      <c r="L43" s="116" t="s">
        <v>1228</v>
      </c>
      <c r="M43" s="96">
        <v>88.27099808486523</v>
      </c>
      <c r="N43" s="97">
        <v>5941.369140625</v>
      </c>
      <c r="O43" s="97">
        <v>7860.08349609375</v>
      </c>
      <c r="P43" s="77"/>
      <c r="Q43" s="98"/>
      <c r="R43" s="98"/>
      <c r="S43" s="99"/>
      <c r="T43" s="51">
        <v>0</v>
      </c>
      <c r="U43" s="51">
        <v>1</v>
      </c>
      <c r="V43" s="52">
        <v>0</v>
      </c>
      <c r="W43" s="52">
        <v>0.014925</v>
      </c>
      <c r="X43" s="52">
        <v>0.024782</v>
      </c>
      <c r="Y43" s="52">
        <v>0.547727</v>
      </c>
      <c r="Z43" s="52">
        <v>0</v>
      </c>
      <c r="AA43" s="52">
        <v>0</v>
      </c>
      <c r="AB43" s="82">
        <v>43</v>
      </c>
      <c r="AC43" s="82"/>
      <c r="AD43" s="100"/>
      <c r="AE43" s="85" t="s">
        <v>796</v>
      </c>
      <c r="AF43" s="85">
        <v>3017</v>
      </c>
      <c r="AG43" s="85">
        <v>2014</v>
      </c>
      <c r="AH43" s="85">
        <v>22728</v>
      </c>
      <c r="AI43" s="85">
        <v>3180</v>
      </c>
      <c r="AJ43" s="85"/>
      <c r="AK43" s="85" t="s">
        <v>868</v>
      </c>
      <c r="AL43" s="85" t="s">
        <v>934</v>
      </c>
      <c r="AM43" s="89" t="s">
        <v>985</v>
      </c>
      <c r="AN43" s="85"/>
      <c r="AO43" s="87">
        <v>40585.108125</v>
      </c>
      <c r="AP43" s="89" t="s">
        <v>1049</v>
      </c>
      <c r="AQ43" s="85" t="b">
        <v>0</v>
      </c>
      <c r="AR43" s="85" t="b">
        <v>0</v>
      </c>
      <c r="AS43" s="85" t="b">
        <v>0</v>
      </c>
      <c r="AT43" s="85"/>
      <c r="AU43" s="85">
        <v>134</v>
      </c>
      <c r="AV43" s="89" t="s">
        <v>1082</v>
      </c>
      <c r="AW43" s="85" t="b">
        <v>0</v>
      </c>
      <c r="AX43" s="85" t="s">
        <v>1111</v>
      </c>
      <c r="AY43" s="89" t="s">
        <v>1152</v>
      </c>
      <c r="AZ43" s="85" t="s">
        <v>66</v>
      </c>
      <c r="BA43" s="85" t="str">
        <f>REPLACE(INDEX(GroupVertices[Group],MATCH(Vertices[[#This Row],[Vertex]],GroupVertices[Vertex],0)),1,1,"")</f>
        <v>1</v>
      </c>
      <c r="BB43" s="51"/>
      <c r="BC43" s="51"/>
      <c r="BD43" s="51"/>
      <c r="BE43" s="51"/>
      <c r="BF43" s="51" t="s">
        <v>384</v>
      </c>
      <c r="BG43" s="51" t="s">
        <v>384</v>
      </c>
      <c r="BH43" s="130" t="s">
        <v>1653</v>
      </c>
      <c r="BI43" s="130" t="s">
        <v>1653</v>
      </c>
      <c r="BJ43" s="130" t="s">
        <v>1575</v>
      </c>
      <c r="BK43" s="130" t="s">
        <v>1575</v>
      </c>
      <c r="BL43" s="130">
        <v>0</v>
      </c>
      <c r="BM43" s="133">
        <v>0</v>
      </c>
      <c r="BN43" s="130">
        <v>1</v>
      </c>
      <c r="BO43" s="133">
        <v>2.5</v>
      </c>
      <c r="BP43" s="130">
        <v>0</v>
      </c>
      <c r="BQ43" s="133">
        <v>0</v>
      </c>
      <c r="BR43" s="130">
        <v>39</v>
      </c>
      <c r="BS43" s="133">
        <v>97.5</v>
      </c>
      <c r="BT43" s="130">
        <v>40</v>
      </c>
      <c r="BU43" s="2"/>
      <c r="BV43" s="3"/>
      <c r="BW43" s="3"/>
      <c r="BX43" s="3"/>
      <c r="BY43" s="3"/>
    </row>
    <row r="44" spans="1:77" ht="34.05" customHeight="1">
      <c r="A44" s="14" t="s">
        <v>268</v>
      </c>
      <c r="C44" s="15"/>
      <c r="D44" s="15" t="s">
        <v>64</v>
      </c>
      <c r="E44" s="95">
        <v>473.59564058440463</v>
      </c>
      <c r="F44" s="81"/>
      <c r="G44" s="114" t="s">
        <v>439</v>
      </c>
      <c r="H44" s="15"/>
      <c r="I44" s="16" t="s">
        <v>268</v>
      </c>
      <c r="J44" s="66"/>
      <c r="K44" s="66"/>
      <c r="L44" s="116" t="s">
        <v>1229</v>
      </c>
      <c r="M44" s="96">
        <v>479.47084522149987</v>
      </c>
      <c r="N44" s="97">
        <v>7601.5791015625</v>
      </c>
      <c r="O44" s="97">
        <v>6873.22998046875</v>
      </c>
      <c r="P44" s="77"/>
      <c r="Q44" s="98"/>
      <c r="R44" s="98"/>
      <c r="S44" s="99"/>
      <c r="T44" s="51">
        <v>0</v>
      </c>
      <c r="U44" s="51">
        <v>1</v>
      </c>
      <c r="V44" s="52">
        <v>0</v>
      </c>
      <c r="W44" s="52">
        <v>0.014925</v>
      </c>
      <c r="X44" s="52">
        <v>0.024782</v>
      </c>
      <c r="Y44" s="52">
        <v>0.547727</v>
      </c>
      <c r="Z44" s="52">
        <v>0</v>
      </c>
      <c r="AA44" s="52">
        <v>0</v>
      </c>
      <c r="AB44" s="82">
        <v>44</v>
      </c>
      <c r="AC44" s="82"/>
      <c r="AD44" s="100"/>
      <c r="AE44" s="85" t="s">
        <v>797</v>
      </c>
      <c r="AF44" s="85">
        <v>1062</v>
      </c>
      <c r="AG44" s="85">
        <v>11024</v>
      </c>
      <c r="AH44" s="85">
        <v>29803</v>
      </c>
      <c r="AI44" s="85">
        <v>8267</v>
      </c>
      <c r="AJ44" s="85"/>
      <c r="AK44" s="85" t="s">
        <v>869</v>
      </c>
      <c r="AL44" s="85" t="s">
        <v>935</v>
      </c>
      <c r="AM44" s="89" t="s">
        <v>986</v>
      </c>
      <c r="AN44" s="85"/>
      <c r="AO44" s="87">
        <v>39965.04951388889</v>
      </c>
      <c r="AP44" s="89" t="s">
        <v>1050</v>
      </c>
      <c r="AQ44" s="85" t="b">
        <v>0</v>
      </c>
      <c r="AR44" s="85" t="b">
        <v>0</v>
      </c>
      <c r="AS44" s="85" t="b">
        <v>1</v>
      </c>
      <c r="AT44" s="85"/>
      <c r="AU44" s="85">
        <v>542</v>
      </c>
      <c r="AV44" s="89" t="s">
        <v>1086</v>
      </c>
      <c r="AW44" s="85" t="b">
        <v>1</v>
      </c>
      <c r="AX44" s="85" t="s">
        <v>1111</v>
      </c>
      <c r="AY44" s="89" t="s">
        <v>1153</v>
      </c>
      <c r="AZ44" s="85" t="s">
        <v>66</v>
      </c>
      <c r="BA44" s="85" t="str">
        <f>REPLACE(INDEX(GroupVertices[Group],MATCH(Vertices[[#This Row],[Vertex]],GroupVertices[Vertex],0)),1,1,"")</f>
        <v>1</v>
      </c>
      <c r="BB44" s="51"/>
      <c r="BC44" s="51"/>
      <c r="BD44" s="51"/>
      <c r="BE44" s="51"/>
      <c r="BF44" s="51" t="s">
        <v>384</v>
      </c>
      <c r="BG44" s="51" t="s">
        <v>384</v>
      </c>
      <c r="BH44" s="130" t="s">
        <v>1653</v>
      </c>
      <c r="BI44" s="130" t="s">
        <v>1653</v>
      </c>
      <c r="BJ44" s="130" t="s">
        <v>1575</v>
      </c>
      <c r="BK44" s="130" t="s">
        <v>1575</v>
      </c>
      <c r="BL44" s="130">
        <v>0</v>
      </c>
      <c r="BM44" s="133">
        <v>0</v>
      </c>
      <c r="BN44" s="130">
        <v>1</v>
      </c>
      <c r="BO44" s="133">
        <v>2.5</v>
      </c>
      <c r="BP44" s="130">
        <v>0</v>
      </c>
      <c r="BQ44" s="133">
        <v>0</v>
      </c>
      <c r="BR44" s="130">
        <v>39</v>
      </c>
      <c r="BS44" s="133">
        <v>97.5</v>
      </c>
      <c r="BT44" s="130">
        <v>40</v>
      </c>
      <c r="BU44" s="2"/>
      <c r="BV44" s="3"/>
      <c r="BW44" s="3"/>
      <c r="BX44" s="3"/>
      <c r="BY44" s="3"/>
    </row>
    <row r="45" spans="1:77" ht="34.05" customHeight="1">
      <c r="A45" s="14" t="s">
        <v>269</v>
      </c>
      <c r="C45" s="15"/>
      <c r="D45" s="15" t="s">
        <v>64</v>
      </c>
      <c r="E45" s="95">
        <v>189.14444781860513</v>
      </c>
      <c r="F45" s="81"/>
      <c r="G45" s="114" t="s">
        <v>440</v>
      </c>
      <c r="H45" s="15"/>
      <c r="I45" s="16" t="s">
        <v>269</v>
      </c>
      <c r="J45" s="66"/>
      <c r="K45" s="66"/>
      <c r="L45" s="116" t="s">
        <v>1230</v>
      </c>
      <c r="M45" s="96">
        <v>42.68167072709981</v>
      </c>
      <c r="N45" s="97">
        <v>6903.326171875</v>
      </c>
      <c r="O45" s="97">
        <v>7891.8525390625</v>
      </c>
      <c r="P45" s="77"/>
      <c r="Q45" s="98"/>
      <c r="R45" s="98"/>
      <c r="S45" s="99"/>
      <c r="T45" s="51">
        <v>0</v>
      </c>
      <c r="U45" s="51">
        <v>1</v>
      </c>
      <c r="V45" s="52">
        <v>0</v>
      </c>
      <c r="W45" s="52">
        <v>0.014925</v>
      </c>
      <c r="X45" s="52">
        <v>0.024782</v>
      </c>
      <c r="Y45" s="52">
        <v>0.547727</v>
      </c>
      <c r="Z45" s="52">
        <v>0</v>
      </c>
      <c r="AA45" s="52">
        <v>0</v>
      </c>
      <c r="AB45" s="82">
        <v>45</v>
      </c>
      <c r="AC45" s="82"/>
      <c r="AD45" s="100"/>
      <c r="AE45" s="85" t="s">
        <v>798</v>
      </c>
      <c r="AF45" s="85">
        <v>129</v>
      </c>
      <c r="AG45" s="85">
        <v>964</v>
      </c>
      <c r="AH45" s="85">
        <v>769</v>
      </c>
      <c r="AI45" s="85">
        <v>387</v>
      </c>
      <c r="AJ45" s="85"/>
      <c r="AK45" s="85" t="s">
        <v>870</v>
      </c>
      <c r="AL45" s="85" t="s">
        <v>936</v>
      </c>
      <c r="AM45" s="89" t="s">
        <v>987</v>
      </c>
      <c r="AN45" s="85"/>
      <c r="AO45" s="87">
        <v>41407.23923611111</v>
      </c>
      <c r="AP45" s="89" t="s">
        <v>1051</v>
      </c>
      <c r="AQ45" s="85" t="b">
        <v>0</v>
      </c>
      <c r="AR45" s="85" t="b">
        <v>0</v>
      </c>
      <c r="AS45" s="85" t="b">
        <v>0</v>
      </c>
      <c r="AT45" s="85"/>
      <c r="AU45" s="85">
        <v>33</v>
      </c>
      <c r="AV45" s="89" t="s">
        <v>1090</v>
      </c>
      <c r="AW45" s="85" t="b">
        <v>0</v>
      </c>
      <c r="AX45" s="85" t="s">
        <v>1111</v>
      </c>
      <c r="AY45" s="89" t="s">
        <v>1154</v>
      </c>
      <c r="AZ45" s="85" t="s">
        <v>66</v>
      </c>
      <c r="BA45" s="85" t="str">
        <f>REPLACE(INDEX(GroupVertices[Group],MATCH(Vertices[[#This Row],[Vertex]],GroupVertices[Vertex],0)),1,1,"")</f>
        <v>1</v>
      </c>
      <c r="BB45" s="51"/>
      <c r="BC45" s="51"/>
      <c r="BD45" s="51"/>
      <c r="BE45" s="51"/>
      <c r="BF45" s="51" t="s">
        <v>384</v>
      </c>
      <c r="BG45" s="51" t="s">
        <v>384</v>
      </c>
      <c r="BH45" s="130" t="s">
        <v>1653</v>
      </c>
      <c r="BI45" s="130" t="s">
        <v>1653</v>
      </c>
      <c r="BJ45" s="130" t="s">
        <v>1575</v>
      </c>
      <c r="BK45" s="130" t="s">
        <v>1575</v>
      </c>
      <c r="BL45" s="130">
        <v>0</v>
      </c>
      <c r="BM45" s="133">
        <v>0</v>
      </c>
      <c r="BN45" s="130">
        <v>1</v>
      </c>
      <c r="BO45" s="133">
        <v>2.5</v>
      </c>
      <c r="BP45" s="130">
        <v>0</v>
      </c>
      <c r="BQ45" s="133">
        <v>0</v>
      </c>
      <c r="BR45" s="130">
        <v>39</v>
      </c>
      <c r="BS45" s="133">
        <v>97.5</v>
      </c>
      <c r="BT45" s="130">
        <v>40</v>
      </c>
      <c r="BU45" s="2"/>
      <c r="BV45" s="3"/>
      <c r="BW45" s="3"/>
      <c r="BX45" s="3"/>
      <c r="BY45" s="3"/>
    </row>
    <row r="46" spans="1:77" ht="34.05" customHeight="1">
      <c r="A46" s="14" t="s">
        <v>270</v>
      </c>
      <c r="C46" s="15"/>
      <c r="D46" s="15" t="s">
        <v>64</v>
      </c>
      <c r="E46" s="95">
        <v>190.78442487431252</v>
      </c>
      <c r="F46" s="81"/>
      <c r="G46" s="114" t="s">
        <v>441</v>
      </c>
      <c r="H46" s="15"/>
      <c r="I46" s="16" t="s">
        <v>270</v>
      </c>
      <c r="J46" s="66"/>
      <c r="K46" s="66"/>
      <c r="L46" s="116" t="s">
        <v>1231</v>
      </c>
      <c r="M46" s="96">
        <v>45.199938333528756</v>
      </c>
      <c r="N46" s="97">
        <v>7308.1298828125</v>
      </c>
      <c r="O46" s="97">
        <v>6751.4580078125</v>
      </c>
      <c r="P46" s="77"/>
      <c r="Q46" s="98"/>
      <c r="R46" s="98"/>
      <c r="S46" s="99"/>
      <c r="T46" s="51">
        <v>0</v>
      </c>
      <c r="U46" s="51">
        <v>1</v>
      </c>
      <c r="V46" s="52">
        <v>0</v>
      </c>
      <c r="W46" s="52">
        <v>0.014925</v>
      </c>
      <c r="X46" s="52">
        <v>0.024782</v>
      </c>
      <c r="Y46" s="52">
        <v>0.547727</v>
      </c>
      <c r="Z46" s="52">
        <v>0</v>
      </c>
      <c r="AA46" s="52">
        <v>0</v>
      </c>
      <c r="AB46" s="82">
        <v>46</v>
      </c>
      <c r="AC46" s="82"/>
      <c r="AD46" s="100"/>
      <c r="AE46" s="85" t="s">
        <v>799</v>
      </c>
      <c r="AF46" s="85">
        <v>2133</v>
      </c>
      <c r="AG46" s="85">
        <v>1022</v>
      </c>
      <c r="AH46" s="85">
        <v>16998</v>
      </c>
      <c r="AI46" s="85">
        <v>21662</v>
      </c>
      <c r="AJ46" s="85"/>
      <c r="AK46" s="85" t="s">
        <v>871</v>
      </c>
      <c r="AL46" s="85" t="s">
        <v>937</v>
      </c>
      <c r="AM46" s="89" t="s">
        <v>988</v>
      </c>
      <c r="AN46" s="85"/>
      <c r="AO46" s="87">
        <v>40188.04673611111</v>
      </c>
      <c r="AP46" s="89" t="s">
        <v>1052</v>
      </c>
      <c r="AQ46" s="85" t="b">
        <v>0</v>
      </c>
      <c r="AR46" s="85" t="b">
        <v>0</v>
      </c>
      <c r="AS46" s="85" t="b">
        <v>1</v>
      </c>
      <c r="AT46" s="85"/>
      <c r="AU46" s="85">
        <v>51</v>
      </c>
      <c r="AV46" s="89" t="s">
        <v>1082</v>
      </c>
      <c r="AW46" s="85" t="b">
        <v>0</v>
      </c>
      <c r="AX46" s="85" t="s">
        <v>1111</v>
      </c>
      <c r="AY46" s="89" t="s">
        <v>1155</v>
      </c>
      <c r="AZ46" s="85" t="s">
        <v>66</v>
      </c>
      <c r="BA46" s="85" t="str">
        <f>REPLACE(INDEX(GroupVertices[Group],MATCH(Vertices[[#This Row],[Vertex]],GroupVertices[Vertex],0)),1,1,"")</f>
        <v>1</v>
      </c>
      <c r="BB46" s="51"/>
      <c r="BC46" s="51"/>
      <c r="BD46" s="51"/>
      <c r="BE46" s="51"/>
      <c r="BF46" s="51" t="s">
        <v>384</v>
      </c>
      <c r="BG46" s="51" t="s">
        <v>384</v>
      </c>
      <c r="BH46" s="130" t="s">
        <v>1653</v>
      </c>
      <c r="BI46" s="130" t="s">
        <v>1653</v>
      </c>
      <c r="BJ46" s="130" t="s">
        <v>1575</v>
      </c>
      <c r="BK46" s="130" t="s">
        <v>1575</v>
      </c>
      <c r="BL46" s="130">
        <v>0</v>
      </c>
      <c r="BM46" s="133">
        <v>0</v>
      </c>
      <c r="BN46" s="130">
        <v>1</v>
      </c>
      <c r="BO46" s="133">
        <v>2.5</v>
      </c>
      <c r="BP46" s="130">
        <v>0</v>
      </c>
      <c r="BQ46" s="133">
        <v>0</v>
      </c>
      <c r="BR46" s="130">
        <v>39</v>
      </c>
      <c r="BS46" s="133">
        <v>97.5</v>
      </c>
      <c r="BT46" s="130">
        <v>40</v>
      </c>
      <c r="BU46" s="2"/>
      <c r="BV46" s="3"/>
      <c r="BW46" s="3"/>
      <c r="BX46" s="3"/>
      <c r="BY46" s="3"/>
    </row>
    <row r="47" spans="1:77" ht="34.05" customHeight="1">
      <c r="A47" s="14" t="s">
        <v>271</v>
      </c>
      <c r="C47" s="15"/>
      <c r="D47" s="15" t="s">
        <v>64</v>
      </c>
      <c r="E47" s="95">
        <v>167.76819516145358</v>
      </c>
      <c r="F47" s="81"/>
      <c r="G47" s="114" t="s">
        <v>442</v>
      </c>
      <c r="H47" s="15"/>
      <c r="I47" s="16" t="s">
        <v>271</v>
      </c>
      <c r="J47" s="66"/>
      <c r="K47" s="66"/>
      <c r="L47" s="116" t="s">
        <v>1232</v>
      </c>
      <c r="M47" s="96">
        <v>9.857355029508708</v>
      </c>
      <c r="N47" s="97">
        <v>6289.47509765625</v>
      </c>
      <c r="O47" s="97">
        <v>6248.68017578125</v>
      </c>
      <c r="P47" s="77"/>
      <c r="Q47" s="98"/>
      <c r="R47" s="98"/>
      <c r="S47" s="99"/>
      <c r="T47" s="51">
        <v>0</v>
      </c>
      <c r="U47" s="51">
        <v>1</v>
      </c>
      <c r="V47" s="52">
        <v>0</v>
      </c>
      <c r="W47" s="52">
        <v>0.014925</v>
      </c>
      <c r="X47" s="52">
        <v>0.024782</v>
      </c>
      <c r="Y47" s="52">
        <v>0.547727</v>
      </c>
      <c r="Z47" s="52">
        <v>0</v>
      </c>
      <c r="AA47" s="52">
        <v>0</v>
      </c>
      <c r="AB47" s="82">
        <v>47</v>
      </c>
      <c r="AC47" s="82"/>
      <c r="AD47" s="100"/>
      <c r="AE47" s="85" t="s">
        <v>800</v>
      </c>
      <c r="AF47" s="85">
        <v>517</v>
      </c>
      <c r="AG47" s="85">
        <v>208</v>
      </c>
      <c r="AH47" s="85">
        <v>7235</v>
      </c>
      <c r="AI47" s="85">
        <v>6233</v>
      </c>
      <c r="AJ47" s="85"/>
      <c r="AK47" s="85" t="s">
        <v>872</v>
      </c>
      <c r="AL47" s="85" t="s">
        <v>938</v>
      </c>
      <c r="AM47" s="85"/>
      <c r="AN47" s="85"/>
      <c r="AO47" s="87">
        <v>40108.45030092593</v>
      </c>
      <c r="AP47" s="89" t="s">
        <v>1053</v>
      </c>
      <c r="AQ47" s="85" t="b">
        <v>0</v>
      </c>
      <c r="AR47" s="85" t="b">
        <v>0</v>
      </c>
      <c r="AS47" s="85" t="b">
        <v>1</v>
      </c>
      <c r="AT47" s="85"/>
      <c r="AU47" s="85">
        <v>4</v>
      </c>
      <c r="AV47" s="89" t="s">
        <v>1087</v>
      </c>
      <c r="AW47" s="85" t="b">
        <v>0</v>
      </c>
      <c r="AX47" s="85" t="s">
        <v>1111</v>
      </c>
      <c r="AY47" s="89" t="s">
        <v>1156</v>
      </c>
      <c r="AZ47" s="85" t="s">
        <v>66</v>
      </c>
      <c r="BA47" s="85" t="str">
        <f>REPLACE(INDEX(GroupVertices[Group],MATCH(Vertices[[#This Row],[Vertex]],GroupVertices[Vertex],0)),1,1,"")</f>
        <v>1</v>
      </c>
      <c r="BB47" s="51"/>
      <c r="BC47" s="51"/>
      <c r="BD47" s="51"/>
      <c r="BE47" s="51"/>
      <c r="BF47" s="51" t="s">
        <v>384</v>
      </c>
      <c r="BG47" s="51" t="s">
        <v>384</v>
      </c>
      <c r="BH47" s="130" t="s">
        <v>1653</v>
      </c>
      <c r="BI47" s="130" t="s">
        <v>1653</v>
      </c>
      <c r="BJ47" s="130" t="s">
        <v>1575</v>
      </c>
      <c r="BK47" s="130" t="s">
        <v>1575</v>
      </c>
      <c r="BL47" s="130">
        <v>0</v>
      </c>
      <c r="BM47" s="133">
        <v>0</v>
      </c>
      <c r="BN47" s="130">
        <v>1</v>
      </c>
      <c r="BO47" s="133">
        <v>2.5</v>
      </c>
      <c r="BP47" s="130">
        <v>0</v>
      </c>
      <c r="BQ47" s="133">
        <v>0</v>
      </c>
      <c r="BR47" s="130">
        <v>39</v>
      </c>
      <c r="BS47" s="133">
        <v>97.5</v>
      </c>
      <c r="BT47" s="130">
        <v>40</v>
      </c>
      <c r="BU47" s="2"/>
      <c r="BV47" s="3"/>
      <c r="BW47" s="3"/>
      <c r="BX47" s="3"/>
      <c r="BY47" s="3"/>
    </row>
    <row r="48" spans="1:77" ht="34.05" customHeight="1">
      <c r="A48" s="14" t="s">
        <v>272</v>
      </c>
      <c r="C48" s="15"/>
      <c r="D48" s="15" t="s">
        <v>64</v>
      </c>
      <c r="E48" s="95">
        <v>172.8012281944866</v>
      </c>
      <c r="F48" s="81"/>
      <c r="G48" s="114" t="s">
        <v>443</v>
      </c>
      <c r="H48" s="15"/>
      <c r="I48" s="16" t="s">
        <v>272</v>
      </c>
      <c r="J48" s="66"/>
      <c r="K48" s="66"/>
      <c r="L48" s="116" t="s">
        <v>1233</v>
      </c>
      <c r="M48" s="96">
        <v>17.58583147682513</v>
      </c>
      <c r="N48" s="97">
        <v>6601.6865234375</v>
      </c>
      <c r="O48" s="97">
        <v>7931.55517578125</v>
      </c>
      <c r="P48" s="77"/>
      <c r="Q48" s="98"/>
      <c r="R48" s="98"/>
      <c r="S48" s="99"/>
      <c r="T48" s="51">
        <v>0</v>
      </c>
      <c r="U48" s="51">
        <v>1</v>
      </c>
      <c r="V48" s="52">
        <v>0</v>
      </c>
      <c r="W48" s="52">
        <v>0.014925</v>
      </c>
      <c r="X48" s="52">
        <v>0.024782</v>
      </c>
      <c r="Y48" s="52">
        <v>0.547727</v>
      </c>
      <c r="Z48" s="52">
        <v>0</v>
      </c>
      <c r="AA48" s="52">
        <v>0</v>
      </c>
      <c r="AB48" s="82">
        <v>48</v>
      </c>
      <c r="AC48" s="82"/>
      <c r="AD48" s="100"/>
      <c r="AE48" s="85" t="s">
        <v>801</v>
      </c>
      <c r="AF48" s="85">
        <v>1126</v>
      </c>
      <c r="AG48" s="85">
        <v>386</v>
      </c>
      <c r="AH48" s="85">
        <v>3086</v>
      </c>
      <c r="AI48" s="85">
        <v>12549</v>
      </c>
      <c r="AJ48" s="85"/>
      <c r="AK48" s="85" t="s">
        <v>873</v>
      </c>
      <c r="AL48" s="85" t="s">
        <v>939</v>
      </c>
      <c r="AM48" s="89" t="s">
        <v>989</v>
      </c>
      <c r="AN48" s="85"/>
      <c r="AO48" s="87">
        <v>43014.5108912037</v>
      </c>
      <c r="AP48" s="89" t="s">
        <v>1054</v>
      </c>
      <c r="AQ48" s="85" t="b">
        <v>0</v>
      </c>
      <c r="AR48" s="85" t="b">
        <v>0</v>
      </c>
      <c r="AS48" s="85" t="b">
        <v>0</v>
      </c>
      <c r="AT48" s="85"/>
      <c r="AU48" s="85">
        <v>8</v>
      </c>
      <c r="AV48" s="89" t="s">
        <v>1083</v>
      </c>
      <c r="AW48" s="85" t="b">
        <v>0</v>
      </c>
      <c r="AX48" s="85" t="s">
        <v>1111</v>
      </c>
      <c r="AY48" s="89" t="s">
        <v>1157</v>
      </c>
      <c r="AZ48" s="85" t="s">
        <v>66</v>
      </c>
      <c r="BA48" s="85" t="str">
        <f>REPLACE(INDEX(GroupVertices[Group],MATCH(Vertices[[#This Row],[Vertex]],GroupVertices[Vertex],0)),1,1,"")</f>
        <v>1</v>
      </c>
      <c r="BB48" s="51"/>
      <c r="BC48" s="51"/>
      <c r="BD48" s="51"/>
      <c r="BE48" s="51"/>
      <c r="BF48" s="51" t="s">
        <v>384</v>
      </c>
      <c r="BG48" s="51" t="s">
        <v>384</v>
      </c>
      <c r="BH48" s="130" t="s">
        <v>1653</v>
      </c>
      <c r="BI48" s="130" t="s">
        <v>1653</v>
      </c>
      <c r="BJ48" s="130" t="s">
        <v>1575</v>
      </c>
      <c r="BK48" s="130" t="s">
        <v>1575</v>
      </c>
      <c r="BL48" s="130">
        <v>0</v>
      </c>
      <c r="BM48" s="133">
        <v>0</v>
      </c>
      <c r="BN48" s="130">
        <v>1</v>
      </c>
      <c r="BO48" s="133">
        <v>2.5</v>
      </c>
      <c r="BP48" s="130">
        <v>0</v>
      </c>
      <c r="BQ48" s="133">
        <v>0</v>
      </c>
      <c r="BR48" s="130">
        <v>39</v>
      </c>
      <c r="BS48" s="133">
        <v>97.5</v>
      </c>
      <c r="BT48" s="130">
        <v>40</v>
      </c>
      <c r="BU48" s="2"/>
      <c r="BV48" s="3"/>
      <c r="BW48" s="3"/>
      <c r="BX48" s="3"/>
      <c r="BY48" s="3"/>
    </row>
    <row r="49" spans="1:77" ht="34.05" customHeight="1">
      <c r="A49" s="14" t="s">
        <v>273</v>
      </c>
      <c r="C49" s="15"/>
      <c r="D49" s="15" t="s">
        <v>64</v>
      </c>
      <c r="E49" s="95">
        <v>184.84657691399264</v>
      </c>
      <c r="F49" s="81"/>
      <c r="G49" s="114" t="s">
        <v>444</v>
      </c>
      <c r="H49" s="15"/>
      <c r="I49" s="16" t="s">
        <v>273</v>
      </c>
      <c r="J49" s="66"/>
      <c r="K49" s="66"/>
      <c r="L49" s="116" t="s">
        <v>1234</v>
      </c>
      <c r="M49" s="96">
        <v>36.082072861975675</v>
      </c>
      <c r="N49" s="97">
        <v>6994.62939453125</v>
      </c>
      <c r="O49" s="97">
        <v>6423.94482421875</v>
      </c>
      <c r="P49" s="77"/>
      <c r="Q49" s="98"/>
      <c r="R49" s="98"/>
      <c r="S49" s="99"/>
      <c r="T49" s="51">
        <v>0</v>
      </c>
      <c r="U49" s="51">
        <v>1</v>
      </c>
      <c r="V49" s="52">
        <v>0</v>
      </c>
      <c r="W49" s="52">
        <v>0.014925</v>
      </c>
      <c r="X49" s="52">
        <v>0.024782</v>
      </c>
      <c r="Y49" s="52">
        <v>0.547727</v>
      </c>
      <c r="Z49" s="52">
        <v>0</v>
      </c>
      <c r="AA49" s="52">
        <v>0</v>
      </c>
      <c r="AB49" s="82">
        <v>49</v>
      </c>
      <c r="AC49" s="82"/>
      <c r="AD49" s="100"/>
      <c r="AE49" s="85" t="s">
        <v>802</v>
      </c>
      <c r="AF49" s="85">
        <v>1278</v>
      </c>
      <c r="AG49" s="85">
        <v>812</v>
      </c>
      <c r="AH49" s="85">
        <v>5727</v>
      </c>
      <c r="AI49" s="85">
        <v>1573</v>
      </c>
      <c r="AJ49" s="85"/>
      <c r="AK49" s="85" t="s">
        <v>874</v>
      </c>
      <c r="AL49" s="85" t="s">
        <v>940</v>
      </c>
      <c r="AM49" s="89" t="s">
        <v>990</v>
      </c>
      <c r="AN49" s="85"/>
      <c r="AO49" s="87">
        <v>39932.34607638889</v>
      </c>
      <c r="AP49" s="89" t="s">
        <v>1055</v>
      </c>
      <c r="AQ49" s="85" t="b">
        <v>0</v>
      </c>
      <c r="AR49" s="85" t="b">
        <v>0</v>
      </c>
      <c r="AS49" s="85" t="b">
        <v>1</v>
      </c>
      <c r="AT49" s="85"/>
      <c r="AU49" s="85">
        <v>47</v>
      </c>
      <c r="AV49" s="89" t="s">
        <v>1083</v>
      </c>
      <c r="AW49" s="85" t="b">
        <v>0</v>
      </c>
      <c r="AX49" s="85" t="s">
        <v>1111</v>
      </c>
      <c r="AY49" s="89" t="s">
        <v>1158</v>
      </c>
      <c r="AZ49" s="85" t="s">
        <v>66</v>
      </c>
      <c r="BA49" s="85" t="str">
        <f>REPLACE(INDEX(GroupVertices[Group],MATCH(Vertices[[#This Row],[Vertex]],GroupVertices[Vertex],0)),1,1,"")</f>
        <v>1</v>
      </c>
      <c r="BB49" s="51"/>
      <c r="BC49" s="51"/>
      <c r="BD49" s="51"/>
      <c r="BE49" s="51"/>
      <c r="BF49" s="51" t="s">
        <v>384</v>
      </c>
      <c r="BG49" s="51" t="s">
        <v>384</v>
      </c>
      <c r="BH49" s="130" t="s">
        <v>1653</v>
      </c>
      <c r="BI49" s="130" t="s">
        <v>1653</v>
      </c>
      <c r="BJ49" s="130" t="s">
        <v>1575</v>
      </c>
      <c r="BK49" s="130" t="s">
        <v>1575</v>
      </c>
      <c r="BL49" s="130">
        <v>0</v>
      </c>
      <c r="BM49" s="133">
        <v>0</v>
      </c>
      <c r="BN49" s="130">
        <v>1</v>
      </c>
      <c r="BO49" s="133">
        <v>2.5</v>
      </c>
      <c r="BP49" s="130">
        <v>0</v>
      </c>
      <c r="BQ49" s="133">
        <v>0</v>
      </c>
      <c r="BR49" s="130">
        <v>39</v>
      </c>
      <c r="BS49" s="133">
        <v>97.5</v>
      </c>
      <c r="BT49" s="130">
        <v>40</v>
      </c>
      <c r="BU49" s="2"/>
      <c r="BV49" s="3"/>
      <c r="BW49" s="3"/>
      <c r="BX49" s="3"/>
      <c r="BY49" s="3"/>
    </row>
    <row r="50" spans="1:77" ht="34.05" customHeight="1">
      <c r="A50" s="14" t="s">
        <v>274</v>
      </c>
      <c r="C50" s="15"/>
      <c r="D50" s="15" t="s">
        <v>64</v>
      </c>
      <c r="E50" s="95">
        <v>164.2903127846948</v>
      </c>
      <c r="F50" s="81"/>
      <c r="G50" s="114" t="s">
        <v>445</v>
      </c>
      <c r="H50" s="15"/>
      <c r="I50" s="16" t="s">
        <v>274</v>
      </c>
      <c r="J50" s="66"/>
      <c r="K50" s="66"/>
      <c r="L50" s="116" t="s">
        <v>1235</v>
      </c>
      <c r="M50" s="96">
        <v>4.516890967599046</v>
      </c>
      <c r="N50" s="97">
        <v>6052.62060546875</v>
      </c>
      <c r="O50" s="97">
        <v>6005.2177734375</v>
      </c>
      <c r="P50" s="77"/>
      <c r="Q50" s="98"/>
      <c r="R50" s="98"/>
      <c r="S50" s="99"/>
      <c r="T50" s="51">
        <v>0</v>
      </c>
      <c r="U50" s="51">
        <v>1</v>
      </c>
      <c r="V50" s="52">
        <v>0</v>
      </c>
      <c r="W50" s="52">
        <v>0.014925</v>
      </c>
      <c r="X50" s="52">
        <v>0.024782</v>
      </c>
      <c r="Y50" s="52">
        <v>0.547727</v>
      </c>
      <c r="Z50" s="52">
        <v>0</v>
      </c>
      <c r="AA50" s="52">
        <v>0</v>
      </c>
      <c r="AB50" s="82">
        <v>50</v>
      </c>
      <c r="AC50" s="82"/>
      <c r="AD50" s="100"/>
      <c r="AE50" s="85" t="s">
        <v>803</v>
      </c>
      <c r="AF50" s="85">
        <v>307</v>
      </c>
      <c r="AG50" s="85">
        <v>85</v>
      </c>
      <c r="AH50" s="85">
        <v>506</v>
      </c>
      <c r="AI50" s="85">
        <v>1150</v>
      </c>
      <c r="AJ50" s="85"/>
      <c r="AK50" s="85" t="s">
        <v>875</v>
      </c>
      <c r="AL50" s="85" t="s">
        <v>941</v>
      </c>
      <c r="AM50" s="89" t="s">
        <v>991</v>
      </c>
      <c r="AN50" s="85"/>
      <c r="AO50" s="87">
        <v>43598.47552083333</v>
      </c>
      <c r="AP50" s="89" t="s">
        <v>1056</v>
      </c>
      <c r="AQ50" s="85" t="b">
        <v>0</v>
      </c>
      <c r="AR50" s="85" t="b">
        <v>0</v>
      </c>
      <c r="AS50" s="85" t="b">
        <v>0</v>
      </c>
      <c r="AT50" s="85"/>
      <c r="AU50" s="85">
        <v>0</v>
      </c>
      <c r="AV50" s="89" t="s">
        <v>1083</v>
      </c>
      <c r="AW50" s="85" t="b">
        <v>0</v>
      </c>
      <c r="AX50" s="85" t="s">
        <v>1111</v>
      </c>
      <c r="AY50" s="89" t="s">
        <v>1159</v>
      </c>
      <c r="AZ50" s="85" t="s">
        <v>66</v>
      </c>
      <c r="BA50" s="85" t="str">
        <f>REPLACE(INDEX(GroupVertices[Group],MATCH(Vertices[[#This Row],[Vertex]],GroupVertices[Vertex],0)),1,1,"")</f>
        <v>1</v>
      </c>
      <c r="BB50" s="51"/>
      <c r="BC50" s="51"/>
      <c r="BD50" s="51"/>
      <c r="BE50" s="51"/>
      <c r="BF50" s="51" t="s">
        <v>384</v>
      </c>
      <c r="BG50" s="51" t="s">
        <v>384</v>
      </c>
      <c r="BH50" s="130" t="s">
        <v>1653</v>
      </c>
      <c r="BI50" s="130" t="s">
        <v>1653</v>
      </c>
      <c r="BJ50" s="130" t="s">
        <v>1575</v>
      </c>
      <c r="BK50" s="130" t="s">
        <v>1575</v>
      </c>
      <c r="BL50" s="130">
        <v>0</v>
      </c>
      <c r="BM50" s="133">
        <v>0</v>
      </c>
      <c r="BN50" s="130">
        <v>1</v>
      </c>
      <c r="BO50" s="133">
        <v>2.5</v>
      </c>
      <c r="BP50" s="130">
        <v>0</v>
      </c>
      <c r="BQ50" s="133">
        <v>0</v>
      </c>
      <c r="BR50" s="130">
        <v>39</v>
      </c>
      <c r="BS50" s="133">
        <v>97.5</v>
      </c>
      <c r="BT50" s="130">
        <v>40</v>
      </c>
      <c r="BU50" s="2"/>
      <c r="BV50" s="3"/>
      <c r="BW50" s="3"/>
      <c r="BX50" s="3"/>
      <c r="BY50" s="3"/>
    </row>
    <row r="51" spans="1:77" ht="34.05" customHeight="1">
      <c r="A51" s="14" t="s">
        <v>275</v>
      </c>
      <c r="C51" s="15"/>
      <c r="D51" s="15" t="s">
        <v>64</v>
      </c>
      <c r="E51" s="95">
        <v>164.37513918412796</v>
      </c>
      <c r="F51" s="81"/>
      <c r="G51" s="114" t="s">
        <v>446</v>
      </c>
      <c r="H51" s="15"/>
      <c r="I51" s="16" t="s">
        <v>275</v>
      </c>
      <c r="J51" s="66"/>
      <c r="K51" s="66"/>
      <c r="L51" s="116" t="s">
        <v>1236</v>
      </c>
      <c r="M51" s="96">
        <v>4.6471461886212335</v>
      </c>
      <c r="N51" s="97">
        <v>6288.2421875</v>
      </c>
      <c r="O51" s="97">
        <v>7967.953125</v>
      </c>
      <c r="P51" s="77"/>
      <c r="Q51" s="98"/>
      <c r="R51" s="98"/>
      <c r="S51" s="99"/>
      <c r="T51" s="51">
        <v>0</v>
      </c>
      <c r="U51" s="51">
        <v>1</v>
      </c>
      <c r="V51" s="52">
        <v>0</v>
      </c>
      <c r="W51" s="52">
        <v>0.014925</v>
      </c>
      <c r="X51" s="52">
        <v>0.024782</v>
      </c>
      <c r="Y51" s="52">
        <v>0.547727</v>
      </c>
      <c r="Z51" s="52">
        <v>0</v>
      </c>
      <c r="AA51" s="52">
        <v>0</v>
      </c>
      <c r="AB51" s="82">
        <v>51</v>
      </c>
      <c r="AC51" s="82"/>
      <c r="AD51" s="100"/>
      <c r="AE51" s="85" t="s">
        <v>804</v>
      </c>
      <c r="AF51" s="85">
        <v>66</v>
      </c>
      <c r="AG51" s="85">
        <v>88</v>
      </c>
      <c r="AH51" s="85">
        <v>409</v>
      </c>
      <c r="AI51" s="85">
        <v>127</v>
      </c>
      <c r="AJ51" s="85"/>
      <c r="AK51" s="85" t="s">
        <v>876</v>
      </c>
      <c r="AL51" s="85"/>
      <c r="AM51" s="89" t="s">
        <v>992</v>
      </c>
      <c r="AN51" s="85"/>
      <c r="AO51" s="87">
        <v>42704.373252314814</v>
      </c>
      <c r="AP51" s="89" t="s">
        <v>1057</v>
      </c>
      <c r="AQ51" s="85" t="b">
        <v>1</v>
      </c>
      <c r="AR51" s="85" t="b">
        <v>0</v>
      </c>
      <c r="AS51" s="85" t="b">
        <v>0</v>
      </c>
      <c r="AT51" s="85"/>
      <c r="AU51" s="85">
        <v>3</v>
      </c>
      <c r="AV51" s="85"/>
      <c r="AW51" s="85" t="b">
        <v>0</v>
      </c>
      <c r="AX51" s="85" t="s">
        <v>1111</v>
      </c>
      <c r="AY51" s="89" t="s">
        <v>1160</v>
      </c>
      <c r="AZ51" s="85" t="s">
        <v>66</v>
      </c>
      <c r="BA51" s="85" t="str">
        <f>REPLACE(INDEX(GroupVertices[Group],MATCH(Vertices[[#This Row],[Vertex]],GroupVertices[Vertex],0)),1,1,"")</f>
        <v>1</v>
      </c>
      <c r="BB51" s="51"/>
      <c r="BC51" s="51"/>
      <c r="BD51" s="51"/>
      <c r="BE51" s="51"/>
      <c r="BF51" s="51" t="s">
        <v>384</v>
      </c>
      <c r="BG51" s="51" t="s">
        <v>384</v>
      </c>
      <c r="BH51" s="130" t="s">
        <v>1653</v>
      </c>
      <c r="BI51" s="130" t="s">
        <v>1653</v>
      </c>
      <c r="BJ51" s="130" t="s">
        <v>1575</v>
      </c>
      <c r="BK51" s="130" t="s">
        <v>1575</v>
      </c>
      <c r="BL51" s="130">
        <v>0</v>
      </c>
      <c r="BM51" s="133">
        <v>0</v>
      </c>
      <c r="BN51" s="130">
        <v>1</v>
      </c>
      <c r="BO51" s="133">
        <v>2.5</v>
      </c>
      <c r="BP51" s="130">
        <v>0</v>
      </c>
      <c r="BQ51" s="133">
        <v>0</v>
      </c>
      <c r="BR51" s="130">
        <v>39</v>
      </c>
      <c r="BS51" s="133">
        <v>97.5</v>
      </c>
      <c r="BT51" s="130">
        <v>40</v>
      </c>
      <c r="BU51" s="2"/>
      <c r="BV51" s="3"/>
      <c r="BW51" s="3"/>
      <c r="BX51" s="3"/>
      <c r="BY51" s="3"/>
    </row>
    <row r="52" spans="1:77" ht="34.05" customHeight="1">
      <c r="A52" s="14" t="s">
        <v>276</v>
      </c>
      <c r="C52" s="15"/>
      <c r="D52" s="15" t="s">
        <v>64</v>
      </c>
      <c r="E52" s="95">
        <v>165.7040861085805</v>
      </c>
      <c r="F52" s="81"/>
      <c r="G52" s="114" t="s">
        <v>447</v>
      </c>
      <c r="H52" s="15"/>
      <c r="I52" s="16" t="s">
        <v>276</v>
      </c>
      <c r="J52" s="66"/>
      <c r="K52" s="66"/>
      <c r="L52" s="116" t="s">
        <v>1237</v>
      </c>
      <c r="M52" s="96">
        <v>6.687811317968828</v>
      </c>
      <c r="N52" s="97">
        <v>7434.73828125</v>
      </c>
      <c r="O52" s="97">
        <v>7486.36572265625</v>
      </c>
      <c r="P52" s="77"/>
      <c r="Q52" s="98"/>
      <c r="R52" s="98"/>
      <c r="S52" s="99"/>
      <c r="T52" s="51">
        <v>0</v>
      </c>
      <c r="U52" s="51">
        <v>1</v>
      </c>
      <c r="V52" s="52">
        <v>0</v>
      </c>
      <c r="W52" s="52">
        <v>0.014925</v>
      </c>
      <c r="X52" s="52">
        <v>0.024782</v>
      </c>
      <c r="Y52" s="52">
        <v>0.547727</v>
      </c>
      <c r="Z52" s="52">
        <v>0</v>
      </c>
      <c r="AA52" s="52">
        <v>0</v>
      </c>
      <c r="AB52" s="82">
        <v>52</v>
      </c>
      <c r="AC52" s="82"/>
      <c r="AD52" s="100"/>
      <c r="AE52" s="85" t="s">
        <v>805</v>
      </c>
      <c r="AF52" s="85">
        <v>1416</v>
      </c>
      <c r="AG52" s="85">
        <v>135</v>
      </c>
      <c r="AH52" s="85">
        <v>490</v>
      </c>
      <c r="AI52" s="85">
        <v>895</v>
      </c>
      <c r="AJ52" s="85"/>
      <c r="AK52" s="85" t="s">
        <v>877</v>
      </c>
      <c r="AL52" s="85" t="s">
        <v>942</v>
      </c>
      <c r="AM52" s="89" t="s">
        <v>993</v>
      </c>
      <c r="AN52" s="85"/>
      <c r="AO52" s="87">
        <v>42380.49561342593</v>
      </c>
      <c r="AP52" s="85"/>
      <c r="AQ52" s="85" t="b">
        <v>1</v>
      </c>
      <c r="AR52" s="85" t="b">
        <v>1</v>
      </c>
      <c r="AS52" s="85" t="b">
        <v>0</v>
      </c>
      <c r="AT52" s="85"/>
      <c r="AU52" s="85">
        <v>3</v>
      </c>
      <c r="AV52" s="85"/>
      <c r="AW52" s="85" t="b">
        <v>0</v>
      </c>
      <c r="AX52" s="85" t="s">
        <v>1111</v>
      </c>
      <c r="AY52" s="89" t="s">
        <v>1161</v>
      </c>
      <c r="AZ52" s="85" t="s">
        <v>66</v>
      </c>
      <c r="BA52" s="85" t="str">
        <f>REPLACE(INDEX(GroupVertices[Group],MATCH(Vertices[[#This Row],[Vertex]],GroupVertices[Vertex],0)),1,1,"")</f>
        <v>1</v>
      </c>
      <c r="BB52" s="51"/>
      <c r="BC52" s="51"/>
      <c r="BD52" s="51"/>
      <c r="BE52" s="51"/>
      <c r="BF52" s="51" t="s">
        <v>384</v>
      </c>
      <c r="BG52" s="51" t="s">
        <v>384</v>
      </c>
      <c r="BH52" s="130" t="s">
        <v>1653</v>
      </c>
      <c r="BI52" s="130" t="s">
        <v>1653</v>
      </c>
      <c r="BJ52" s="130" t="s">
        <v>1575</v>
      </c>
      <c r="BK52" s="130" t="s">
        <v>1575</v>
      </c>
      <c r="BL52" s="130">
        <v>0</v>
      </c>
      <c r="BM52" s="133">
        <v>0</v>
      </c>
      <c r="BN52" s="130">
        <v>1</v>
      </c>
      <c r="BO52" s="133">
        <v>2.5</v>
      </c>
      <c r="BP52" s="130">
        <v>0</v>
      </c>
      <c r="BQ52" s="133">
        <v>0</v>
      </c>
      <c r="BR52" s="130">
        <v>39</v>
      </c>
      <c r="BS52" s="133">
        <v>97.5</v>
      </c>
      <c r="BT52" s="130">
        <v>40</v>
      </c>
      <c r="BU52" s="2"/>
      <c r="BV52" s="3"/>
      <c r="BW52" s="3"/>
      <c r="BX52" s="3"/>
      <c r="BY52" s="3"/>
    </row>
    <row r="53" spans="1:77" ht="34.05" customHeight="1">
      <c r="A53" s="14" t="s">
        <v>277</v>
      </c>
      <c r="C53" s="15"/>
      <c r="D53" s="15" t="s">
        <v>64</v>
      </c>
      <c r="E53" s="95">
        <v>344.17883051590917</v>
      </c>
      <c r="F53" s="81"/>
      <c r="G53" s="114" t="s">
        <v>448</v>
      </c>
      <c r="H53" s="15"/>
      <c r="I53" s="16" t="s">
        <v>277</v>
      </c>
      <c r="J53" s="66"/>
      <c r="K53" s="66"/>
      <c r="L53" s="116" t="s">
        <v>1238</v>
      </c>
      <c r="M53" s="96">
        <v>280.7447963486501</v>
      </c>
      <c r="N53" s="97">
        <v>7211.712890625</v>
      </c>
      <c r="O53" s="97">
        <v>7721.48974609375</v>
      </c>
      <c r="P53" s="77"/>
      <c r="Q53" s="98"/>
      <c r="R53" s="98"/>
      <c r="S53" s="99"/>
      <c r="T53" s="51">
        <v>0</v>
      </c>
      <c r="U53" s="51">
        <v>1</v>
      </c>
      <c r="V53" s="52">
        <v>0</v>
      </c>
      <c r="W53" s="52">
        <v>0.014925</v>
      </c>
      <c r="X53" s="52">
        <v>0.024782</v>
      </c>
      <c r="Y53" s="52">
        <v>0.547727</v>
      </c>
      <c r="Z53" s="52">
        <v>0</v>
      </c>
      <c r="AA53" s="52">
        <v>0</v>
      </c>
      <c r="AB53" s="82">
        <v>53</v>
      </c>
      <c r="AC53" s="82"/>
      <c r="AD53" s="100"/>
      <c r="AE53" s="85" t="s">
        <v>806</v>
      </c>
      <c r="AF53" s="85">
        <v>1079</v>
      </c>
      <c r="AG53" s="85">
        <v>6447</v>
      </c>
      <c r="AH53" s="85">
        <v>17700</v>
      </c>
      <c r="AI53" s="85">
        <v>9538</v>
      </c>
      <c r="AJ53" s="85"/>
      <c r="AK53" s="85" t="s">
        <v>878</v>
      </c>
      <c r="AL53" s="85" t="s">
        <v>943</v>
      </c>
      <c r="AM53" s="89" t="s">
        <v>994</v>
      </c>
      <c r="AN53" s="85"/>
      <c r="AO53" s="87">
        <v>41322.717511574076</v>
      </c>
      <c r="AP53" s="89" t="s">
        <v>1058</v>
      </c>
      <c r="AQ53" s="85" t="b">
        <v>1</v>
      </c>
      <c r="AR53" s="85" t="b">
        <v>0</v>
      </c>
      <c r="AS53" s="85" t="b">
        <v>1</v>
      </c>
      <c r="AT53" s="85"/>
      <c r="AU53" s="85">
        <v>302</v>
      </c>
      <c r="AV53" s="89" t="s">
        <v>1083</v>
      </c>
      <c r="AW53" s="85" t="b">
        <v>0</v>
      </c>
      <c r="AX53" s="85" t="s">
        <v>1111</v>
      </c>
      <c r="AY53" s="89" t="s">
        <v>1162</v>
      </c>
      <c r="AZ53" s="85" t="s">
        <v>66</v>
      </c>
      <c r="BA53" s="85" t="str">
        <f>REPLACE(INDEX(GroupVertices[Group],MATCH(Vertices[[#This Row],[Vertex]],GroupVertices[Vertex],0)),1,1,"")</f>
        <v>1</v>
      </c>
      <c r="BB53" s="51"/>
      <c r="BC53" s="51"/>
      <c r="BD53" s="51"/>
      <c r="BE53" s="51"/>
      <c r="BF53" s="51" t="s">
        <v>384</v>
      </c>
      <c r="BG53" s="51" t="s">
        <v>384</v>
      </c>
      <c r="BH53" s="130" t="s">
        <v>1653</v>
      </c>
      <c r="BI53" s="130" t="s">
        <v>1653</v>
      </c>
      <c r="BJ53" s="130" t="s">
        <v>1575</v>
      </c>
      <c r="BK53" s="130" t="s">
        <v>1575</v>
      </c>
      <c r="BL53" s="130">
        <v>0</v>
      </c>
      <c r="BM53" s="133">
        <v>0</v>
      </c>
      <c r="BN53" s="130">
        <v>1</v>
      </c>
      <c r="BO53" s="133">
        <v>2.5</v>
      </c>
      <c r="BP53" s="130">
        <v>0</v>
      </c>
      <c r="BQ53" s="133">
        <v>0</v>
      </c>
      <c r="BR53" s="130">
        <v>39</v>
      </c>
      <c r="BS53" s="133">
        <v>97.5</v>
      </c>
      <c r="BT53" s="130">
        <v>40</v>
      </c>
      <c r="BU53" s="2"/>
      <c r="BV53" s="3"/>
      <c r="BW53" s="3"/>
      <c r="BX53" s="3"/>
      <c r="BY53" s="3"/>
    </row>
    <row r="54" spans="1:77" ht="34.05" customHeight="1">
      <c r="A54" s="14" t="s">
        <v>278</v>
      </c>
      <c r="C54" s="15"/>
      <c r="D54" s="15" t="s">
        <v>64</v>
      </c>
      <c r="E54" s="95">
        <v>165.56270877619193</v>
      </c>
      <c r="F54" s="81"/>
      <c r="G54" s="114" t="s">
        <v>449</v>
      </c>
      <c r="H54" s="15"/>
      <c r="I54" s="16" t="s">
        <v>278</v>
      </c>
      <c r="J54" s="66"/>
      <c r="K54" s="66"/>
      <c r="L54" s="116" t="s">
        <v>1239</v>
      </c>
      <c r="M54" s="96">
        <v>6.47071928293185</v>
      </c>
      <c r="N54" s="97">
        <v>6925.64990234375</v>
      </c>
      <c r="O54" s="97">
        <v>6945.33203125</v>
      </c>
      <c r="P54" s="77"/>
      <c r="Q54" s="98"/>
      <c r="R54" s="98"/>
      <c r="S54" s="99"/>
      <c r="T54" s="51">
        <v>0</v>
      </c>
      <c r="U54" s="51">
        <v>1</v>
      </c>
      <c r="V54" s="52">
        <v>0</v>
      </c>
      <c r="W54" s="52">
        <v>0.014925</v>
      </c>
      <c r="X54" s="52">
        <v>0.024782</v>
      </c>
      <c r="Y54" s="52">
        <v>0.547727</v>
      </c>
      <c r="Z54" s="52">
        <v>0</v>
      </c>
      <c r="AA54" s="52">
        <v>0</v>
      </c>
      <c r="AB54" s="82">
        <v>54</v>
      </c>
      <c r="AC54" s="82"/>
      <c r="AD54" s="100"/>
      <c r="AE54" s="85" t="s">
        <v>807</v>
      </c>
      <c r="AF54" s="85">
        <v>161</v>
      </c>
      <c r="AG54" s="85">
        <v>130</v>
      </c>
      <c r="AH54" s="85">
        <v>3492</v>
      </c>
      <c r="AI54" s="85">
        <v>1934</v>
      </c>
      <c r="AJ54" s="85"/>
      <c r="AK54" s="85" t="s">
        <v>879</v>
      </c>
      <c r="AL54" s="85" t="s">
        <v>944</v>
      </c>
      <c r="AM54" s="89" t="s">
        <v>995</v>
      </c>
      <c r="AN54" s="85"/>
      <c r="AO54" s="87">
        <v>40068.717673611114</v>
      </c>
      <c r="AP54" s="89" t="s">
        <v>1059</v>
      </c>
      <c r="AQ54" s="85" t="b">
        <v>1</v>
      </c>
      <c r="AR54" s="85" t="b">
        <v>0</v>
      </c>
      <c r="AS54" s="85" t="b">
        <v>0</v>
      </c>
      <c r="AT54" s="85"/>
      <c r="AU54" s="85">
        <v>16</v>
      </c>
      <c r="AV54" s="89" t="s">
        <v>1083</v>
      </c>
      <c r="AW54" s="85" t="b">
        <v>0</v>
      </c>
      <c r="AX54" s="85" t="s">
        <v>1111</v>
      </c>
      <c r="AY54" s="89" t="s">
        <v>1163</v>
      </c>
      <c r="AZ54" s="85" t="s">
        <v>66</v>
      </c>
      <c r="BA54" s="85" t="str">
        <f>REPLACE(INDEX(GroupVertices[Group],MATCH(Vertices[[#This Row],[Vertex]],GroupVertices[Vertex],0)),1,1,"")</f>
        <v>1</v>
      </c>
      <c r="BB54" s="51"/>
      <c r="BC54" s="51"/>
      <c r="BD54" s="51"/>
      <c r="BE54" s="51"/>
      <c r="BF54" s="51" t="s">
        <v>384</v>
      </c>
      <c r="BG54" s="51" t="s">
        <v>384</v>
      </c>
      <c r="BH54" s="130" t="s">
        <v>1653</v>
      </c>
      <c r="BI54" s="130" t="s">
        <v>1653</v>
      </c>
      <c r="BJ54" s="130" t="s">
        <v>1575</v>
      </c>
      <c r="BK54" s="130" t="s">
        <v>1575</v>
      </c>
      <c r="BL54" s="130">
        <v>0</v>
      </c>
      <c r="BM54" s="133">
        <v>0</v>
      </c>
      <c r="BN54" s="130">
        <v>1</v>
      </c>
      <c r="BO54" s="133">
        <v>2.5</v>
      </c>
      <c r="BP54" s="130">
        <v>0</v>
      </c>
      <c r="BQ54" s="133">
        <v>0</v>
      </c>
      <c r="BR54" s="130">
        <v>39</v>
      </c>
      <c r="BS54" s="133">
        <v>97.5</v>
      </c>
      <c r="BT54" s="130">
        <v>40</v>
      </c>
      <c r="BU54" s="2"/>
      <c r="BV54" s="3"/>
      <c r="BW54" s="3"/>
      <c r="BX54" s="3"/>
      <c r="BY54" s="3"/>
    </row>
    <row r="55" spans="1:77" ht="34.05" customHeight="1">
      <c r="A55" s="14" t="s">
        <v>279</v>
      </c>
      <c r="C55" s="15"/>
      <c r="D55" s="15" t="s">
        <v>64</v>
      </c>
      <c r="E55" s="95">
        <v>164.94064851368222</v>
      </c>
      <c r="F55" s="81"/>
      <c r="G55" s="114" t="s">
        <v>1103</v>
      </c>
      <c r="H55" s="15"/>
      <c r="I55" s="16" t="s">
        <v>279</v>
      </c>
      <c r="J55" s="66"/>
      <c r="K55" s="66"/>
      <c r="L55" s="116" t="s">
        <v>1240</v>
      </c>
      <c r="M55" s="96">
        <v>5.515514328769146</v>
      </c>
      <c r="N55" s="97">
        <v>8459.97265625</v>
      </c>
      <c r="O55" s="97">
        <v>2460.69140625</v>
      </c>
      <c r="P55" s="77"/>
      <c r="Q55" s="98"/>
      <c r="R55" s="98"/>
      <c r="S55" s="99"/>
      <c r="T55" s="51">
        <v>0</v>
      </c>
      <c r="U55" s="51">
        <v>1</v>
      </c>
      <c r="V55" s="52">
        <v>0</v>
      </c>
      <c r="W55" s="52">
        <v>1</v>
      </c>
      <c r="X55" s="52">
        <v>0</v>
      </c>
      <c r="Y55" s="52">
        <v>0.999993</v>
      </c>
      <c r="Z55" s="52">
        <v>0</v>
      </c>
      <c r="AA55" s="52">
        <v>0</v>
      </c>
      <c r="AB55" s="82">
        <v>55</v>
      </c>
      <c r="AC55" s="82"/>
      <c r="AD55" s="100"/>
      <c r="AE55" s="85" t="s">
        <v>808</v>
      </c>
      <c r="AF55" s="85">
        <v>83</v>
      </c>
      <c r="AG55" s="85">
        <v>108</v>
      </c>
      <c r="AH55" s="85">
        <v>174</v>
      </c>
      <c r="AI55" s="85">
        <v>616</v>
      </c>
      <c r="AJ55" s="85"/>
      <c r="AK55" s="85" t="s">
        <v>880</v>
      </c>
      <c r="AL55" s="85" t="s">
        <v>945</v>
      </c>
      <c r="AM55" s="89" t="s">
        <v>996</v>
      </c>
      <c r="AN55" s="85"/>
      <c r="AO55" s="87">
        <v>43833.44675925926</v>
      </c>
      <c r="AP55" s="89" t="s">
        <v>1060</v>
      </c>
      <c r="AQ55" s="85" t="b">
        <v>0</v>
      </c>
      <c r="AR55" s="85" t="b">
        <v>0</v>
      </c>
      <c r="AS55" s="85" t="b">
        <v>0</v>
      </c>
      <c r="AT55" s="85"/>
      <c r="AU55" s="85">
        <v>1</v>
      </c>
      <c r="AV55" s="89" t="s">
        <v>1083</v>
      </c>
      <c r="AW55" s="85" t="b">
        <v>0</v>
      </c>
      <c r="AX55" s="85" t="s">
        <v>1111</v>
      </c>
      <c r="AY55" s="89" t="s">
        <v>1164</v>
      </c>
      <c r="AZ55" s="85" t="s">
        <v>66</v>
      </c>
      <c r="BA55" s="85" t="str">
        <f>REPLACE(INDEX(GroupVertices[Group],MATCH(Vertices[[#This Row],[Vertex]],GroupVertices[Vertex],0)),1,1,"")</f>
        <v>10</v>
      </c>
      <c r="BB55" s="51"/>
      <c r="BC55" s="51"/>
      <c r="BD55" s="51"/>
      <c r="BE55" s="51"/>
      <c r="BF55" s="51" t="s">
        <v>387</v>
      </c>
      <c r="BG55" s="51" t="s">
        <v>387</v>
      </c>
      <c r="BH55" s="130" t="s">
        <v>1655</v>
      </c>
      <c r="BI55" s="130" t="s">
        <v>1655</v>
      </c>
      <c r="BJ55" s="130" t="s">
        <v>1672</v>
      </c>
      <c r="BK55" s="130" t="s">
        <v>1672</v>
      </c>
      <c r="BL55" s="130">
        <v>1</v>
      </c>
      <c r="BM55" s="133">
        <v>2.5641025641025643</v>
      </c>
      <c r="BN55" s="130">
        <v>0</v>
      </c>
      <c r="BO55" s="133">
        <v>0</v>
      </c>
      <c r="BP55" s="130">
        <v>0</v>
      </c>
      <c r="BQ55" s="133">
        <v>0</v>
      </c>
      <c r="BR55" s="130">
        <v>38</v>
      </c>
      <c r="BS55" s="133">
        <v>97.43589743589743</v>
      </c>
      <c r="BT55" s="130">
        <v>39</v>
      </c>
      <c r="BU55" s="2"/>
      <c r="BV55" s="3"/>
      <c r="BW55" s="3"/>
      <c r="BX55" s="3"/>
      <c r="BY55" s="3"/>
    </row>
    <row r="56" spans="1:77" ht="34.05" customHeight="1">
      <c r="A56" s="14" t="s">
        <v>307</v>
      </c>
      <c r="C56" s="15"/>
      <c r="D56" s="15" t="s">
        <v>64</v>
      </c>
      <c r="E56" s="95">
        <v>252.59459459459458</v>
      </c>
      <c r="F56" s="81"/>
      <c r="G56" s="114" t="s">
        <v>1104</v>
      </c>
      <c r="H56" s="15"/>
      <c r="I56" s="16" t="s">
        <v>307</v>
      </c>
      <c r="J56" s="66"/>
      <c r="K56" s="66"/>
      <c r="L56" s="116" t="s">
        <v>1241</v>
      </c>
      <c r="M56" s="96">
        <v>140.1125760516956</v>
      </c>
      <c r="N56" s="97">
        <v>8312.619140625</v>
      </c>
      <c r="O56" s="97">
        <v>2460.69140625</v>
      </c>
      <c r="P56" s="77"/>
      <c r="Q56" s="98"/>
      <c r="R56" s="98"/>
      <c r="S56" s="99"/>
      <c r="T56" s="51">
        <v>1</v>
      </c>
      <c r="U56" s="51">
        <v>0</v>
      </c>
      <c r="V56" s="52">
        <v>0</v>
      </c>
      <c r="W56" s="52">
        <v>1</v>
      </c>
      <c r="X56" s="52">
        <v>0</v>
      </c>
      <c r="Y56" s="52">
        <v>0.999993</v>
      </c>
      <c r="Z56" s="52">
        <v>0</v>
      </c>
      <c r="AA56" s="52">
        <v>0</v>
      </c>
      <c r="AB56" s="82">
        <v>56</v>
      </c>
      <c r="AC56" s="82"/>
      <c r="AD56" s="100"/>
      <c r="AE56" s="85" t="s">
        <v>809</v>
      </c>
      <c r="AF56" s="85">
        <v>1235</v>
      </c>
      <c r="AG56" s="85">
        <v>3208</v>
      </c>
      <c r="AH56" s="85">
        <v>2510</v>
      </c>
      <c r="AI56" s="85">
        <v>7351</v>
      </c>
      <c r="AJ56" s="85"/>
      <c r="AK56" s="85" t="s">
        <v>881</v>
      </c>
      <c r="AL56" s="85" t="s">
        <v>946</v>
      </c>
      <c r="AM56" s="89" t="s">
        <v>997</v>
      </c>
      <c r="AN56" s="85"/>
      <c r="AO56" s="87">
        <v>43053.210486111115</v>
      </c>
      <c r="AP56" s="89" t="s">
        <v>1061</v>
      </c>
      <c r="AQ56" s="85" t="b">
        <v>0</v>
      </c>
      <c r="AR56" s="85" t="b">
        <v>0</v>
      </c>
      <c r="AS56" s="85" t="b">
        <v>0</v>
      </c>
      <c r="AT56" s="85"/>
      <c r="AU56" s="85">
        <v>21</v>
      </c>
      <c r="AV56" s="89" t="s">
        <v>1083</v>
      </c>
      <c r="AW56" s="85" t="b">
        <v>0</v>
      </c>
      <c r="AX56" s="85" t="s">
        <v>1111</v>
      </c>
      <c r="AY56" s="89" t="s">
        <v>1165</v>
      </c>
      <c r="AZ56" s="85" t="s">
        <v>65</v>
      </c>
      <c r="BA56" s="85" t="str">
        <f>REPLACE(INDEX(GroupVertices[Group],MATCH(Vertices[[#This Row],[Vertex]],GroupVertices[Vertex],0)),1,1,"")</f>
        <v>10</v>
      </c>
      <c r="BB56" s="51"/>
      <c r="BC56" s="51"/>
      <c r="BD56" s="51"/>
      <c r="BE56" s="51"/>
      <c r="BF56" s="51"/>
      <c r="BG56" s="51"/>
      <c r="BH56" s="51"/>
      <c r="BI56" s="51"/>
      <c r="BJ56" s="51"/>
      <c r="BK56" s="51"/>
      <c r="BL56" s="51"/>
      <c r="BM56" s="52"/>
      <c r="BN56" s="51"/>
      <c r="BO56" s="52"/>
      <c r="BP56" s="51"/>
      <c r="BQ56" s="52"/>
      <c r="BR56" s="51"/>
      <c r="BS56" s="52"/>
      <c r="BT56" s="51"/>
      <c r="BU56" s="2"/>
      <c r="BV56" s="3"/>
      <c r="BW56" s="3"/>
      <c r="BX56" s="3"/>
      <c r="BY56" s="3"/>
    </row>
    <row r="57" spans="1:77" ht="34.05" customHeight="1">
      <c r="A57" s="14" t="s">
        <v>280</v>
      </c>
      <c r="C57" s="15"/>
      <c r="D57" s="15" t="s">
        <v>64</v>
      </c>
      <c r="E57" s="95">
        <v>172.46192259675405</v>
      </c>
      <c r="F57" s="81"/>
      <c r="G57" s="114" t="s">
        <v>450</v>
      </c>
      <c r="H57" s="15"/>
      <c r="I57" s="16" t="s">
        <v>280</v>
      </c>
      <c r="J57" s="66"/>
      <c r="K57" s="66"/>
      <c r="L57" s="116" t="s">
        <v>1242</v>
      </c>
      <c r="M57" s="96">
        <v>17.064810592736386</v>
      </c>
      <c r="N57" s="97">
        <v>1885.7763671875</v>
      </c>
      <c r="O57" s="97">
        <v>2524.16162109375</v>
      </c>
      <c r="P57" s="77"/>
      <c r="Q57" s="98"/>
      <c r="R57" s="98"/>
      <c r="S57" s="99"/>
      <c r="T57" s="51">
        <v>1</v>
      </c>
      <c r="U57" s="51">
        <v>1</v>
      </c>
      <c r="V57" s="52">
        <v>0</v>
      </c>
      <c r="W57" s="52">
        <v>0</v>
      </c>
      <c r="X57" s="52">
        <v>0</v>
      </c>
      <c r="Y57" s="52">
        <v>0.999993</v>
      </c>
      <c r="Z57" s="52">
        <v>0</v>
      </c>
      <c r="AA57" s="52">
        <v>0</v>
      </c>
      <c r="AB57" s="82">
        <v>57</v>
      </c>
      <c r="AC57" s="82"/>
      <c r="AD57" s="100"/>
      <c r="AE57" s="85" t="s">
        <v>810</v>
      </c>
      <c r="AF57" s="85">
        <v>450</v>
      </c>
      <c r="AG57" s="85">
        <v>374</v>
      </c>
      <c r="AH57" s="85">
        <v>2730</v>
      </c>
      <c r="AI57" s="85">
        <v>3362</v>
      </c>
      <c r="AJ57" s="85"/>
      <c r="AK57" s="85" t="s">
        <v>882</v>
      </c>
      <c r="AL57" s="85" t="s">
        <v>947</v>
      </c>
      <c r="AM57" s="89" t="s">
        <v>998</v>
      </c>
      <c r="AN57" s="85"/>
      <c r="AO57" s="87">
        <v>42996.8362037037</v>
      </c>
      <c r="AP57" s="89" t="s">
        <v>1062</v>
      </c>
      <c r="AQ57" s="85" t="b">
        <v>0</v>
      </c>
      <c r="AR57" s="85" t="b">
        <v>0</v>
      </c>
      <c r="AS57" s="85" t="b">
        <v>0</v>
      </c>
      <c r="AT57" s="85"/>
      <c r="AU57" s="85">
        <v>1</v>
      </c>
      <c r="AV57" s="89" t="s">
        <v>1083</v>
      </c>
      <c r="AW57" s="85" t="b">
        <v>0</v>
      </c>
      <c r="AX57" s="85" t="s">
        <v>1111</v>
      </c>
      <c r="AY57" s="89" t="s">
        <v>1166</v>
      </c>
      <c r="AZ57" s="85" t="s">
        <v>66</v>
      </c>
      <c r="BA57" s="85" t="str">
        <f>REPLACE(INDEX(GroupVertices[Group],MATCH(Vertices[[#This Row],[Vertex]],GroupVertices[Vertex],0)),1,1,"")</f>
        <v>2</v>
      </c>
      <c r="BB57" s="51" t="s">
        <v>350</v>
      </c>
      <c r="BC57" s="51" t="s">
        <v>350</v>
      </c>
      <c r="BD57" s="51" t="s">
        <v>367</v>
      </c>
      <c r="BE57" s="51" t="s">
        <v>367</v>
      </c>
      <c r="BF57" s="51" t="s">
        <v>388</v>
      </c>
      <c r="BG57" s="51" t="s">
        <v>388</v>
      </c>
      <c r="BH57" s="130" t="s">
        <v>1656</v>
      </c>
      <c r="BI57" s="130" t="s">
        <v>1656</v>
      </c>
      <c r="BJ57" s="130" t="s">
        <v>1673</v>
      </c>
      <c r="BK57" s="130" t="s">
        <v>1673</v>
      </c>
      <c r="BL57" s="130">
        <v>3</v>
      </c>
      <c r="BM57" s="133">
        <v>23.076923076923077</v>
      </c>
      <c r="BN57" s="130">
        <v>0</v>
      </c>
      <c r="BO57" s="133">
        <v>0</v>
      </c>
      <c r="BP57" s="130">
        <v>0</v>
      </c>
      <c r="BQ57" s="133">
        <v>0</v>
      </c>
      <c r="BR57" s="130">
        <v>10</v>
      </c>
      <c r="BS57" s="133">
        <v>76.92307692307692</v>
      </c>
      <c r="BT57" s="130">
        <v>13</v>
      </c>
      <c r="BU57" s="2"/>
      <c r="BV57" s="3"/>
      <c r="BW57" s="3"/>
      <c r="BX57" s="3"/>
      <c r="BY57" s="3"/>
    </row>
    <row r="58" spans="1:77" ht="34.05" customHeight="1">
      <c r="A58" s="14" t="s">
        <v>281</v>
      </c>
      <c r="C58" s="15"/>
      <c r="D58" s="15" t="s">
        <v>64</v>
      </c>
      <c r="E58" s="95">
        <v>170.34126261092553</v>
      </c>
      <c r="F58" s="81"/>
      <c r="G58" s="114" t="s">
        <v>1105</v>
      </c>
      <c r="H58" s="15"/>
      <c r="I58" s="16" t="s">
        <v>281</v>
      </c>
      <c r="J58" s="66"/>
      <c r="K58" s="66"/>
      <c r="L58" s="116" t="s">
        <v>1243</v>
      </c>
      <c r="M58" s="96">
        <v>13.808430067181712</v>
      </c>
      <c r="N58" s="97">
        <v>7718.5263671875</v>
      </c>
      <c r="O58" s="97">
        <v>4218.328125</v>
      </c>
      <c r="P58" s="77"/>
      <c r="Q58" s="98"/>
      <c r="R58" s="98"/>
      <c r="S58" s="99"/>
      <c r="T58" s="51">
        <v>0</v>
      </c>
      <c r="U58" s="51">
        <v>1</v>
      </c>
      <c r="V58" s="52">
        <v>0</v>
      </c>
      <c r="W58" s="52">
        <v>0.333333</v>
      </c>
      <c r="X58" s="52">
        <v>0</v>
      </c>
      <c r="Y58" s="52">
        <v>0.770265</v>
      </c>
      <c r="Z58" s="52">
        <v>0</v>
      </c>
      <c r="AA58" s="52">
        <v>0</v>
      </c>
      <c r="AB58" s="82">
        <v>58</v>
      </c>
      <c r="AC58" s="82"/>
      <c r="AD58" s="100"/>
      <c r="AE58" s="85" t="s">
        <v>811</v>
      </c>
      <c r="AF58" s="85">
        <v>274</v>
      </c>
      <c r="AG58" s="85">
        <v>299</v>
      </c>
      <c r="AH58" s="85">
        <v>498</v>
      </c>
      <c r="AI58" s="85">
        <v>81</v>
      </c>
      <c r="AJ58" s="85"/>
      <c r="AK58" s="85" t="s">
        <v>883</v>
      </c>
      <c r="AL58" s="85" t="s">
        <v>948</v>
      </c>
      <c r="AM58" s="89" t="s">
        <v>999</v>
      </c>
      <c r="AN58" s="85"/>
      <c r="AO58" s="87">
        <v>40406.64861111111</v>
      </c>
      <c r="AP58" s="89" t="s">
        <v>1063</v>
      </c>
      <c r="AQ58" s="85" t="b">
        <v>0</v>
      </c>
      <c r="AR58" s="85" t="b">
        <v>0</v>
      </c>
      <c r="AS58" s="85" t="b">
        <v>0</v>
      </c>
      <c r="AT58" s="85"/>
      <c r="AU58" s="85">
        <v>28</v>
      </c>
      <c r="AV58" s="89" t="s">
        <v>1087</v>
      </c>
      <c r="AW58" s="85" t="b">
        <v>0</v>
      </c>
      <c r="AX58" s="85" t="s">
        <v>1111</v>
      </c>
      <c r="AY58" s="89" t="s">
        <v>1167</v>
      </c>
      <c r="AZ58" s="85" t="s">
        <v>66</v>
      </c>
      <c r="BA58" s="85" t="str">
        <f>REPLACE(INDEX(GroupVertices[Group],MATCH(Vertices[[#This Row],[Vertex]],GroupVertices[Vertex],0)),1,1,"")</f>
        <v>7</v>
      </c>
      <c r="BB58" s="51" t="s">
        <v>351</v>
      </c>
      <c r="BC58" s="51" t="s">
        <v>351</v>
      </c>
      <c r="BD58" s="51" t="s">
        <v>368</v>
      </c>
      <c r="BE58" s="51" t="s">
        <v>368</v>
      </c>
      <c r="BF58" s="51" t="s">
        <v>389</v>
      </c>
      <c r="BG58" s="51" t="s">
        <v>389</v>
      </c>
      <c r="BH58" s="130" t="s">
        <v>1657</v>
      </c>
      <c r="BI58" s="130" t="s">
        <v>1657</v>
      </c>
      <c r="BJ58" s="130" t="s">
        <v>1674</v>
      </c>
      <c r="BK58" s="130" t="s">
        <v>1674</v>
      </c>
      <c r="BL58" s="130">
        <v>2</v>
      </c>
      <c r="BM58" s="133">
        <v>6.25</v>
      </c>
      <c r="BN58" s="130">
        <v>0</v>
      </c>
      <c r="BO58" s="133">
        <v>0</v>
      </c>
      <c r="BP58" s="130">
        <v>0</v>
      </c>
      <c r="BQ58" s="133">
        <v>0</v>
      </c>
      <c r="BR58" s="130">
        <v>30</v>
      </c>
      <c r="BS58" s="133">
        <v>93.75</v>
      </c>
      <c r="BT58" s="130">
        <v>32</v>
      </c>
      <c r="BU58" s="2"/>
      <c r="BV58" s="3"/>
      <c r="BW58" s="3"/>
      <c r="BX58" s="3"/>
      <c r="BY58" s="3"/>
    </row>
    <row r="59" spans="1:77" ht="34.05" customHeight="1">
      <c r="A59" s="14" t="s">
        <v>308</v>
      </c>
      <c r="C59" s="15"/>
      <c r="D59" s="15" t="s">
        <v>64</v>
      </c>
      <c r="E59" s="95">
        <v>287.7975503593481</v>
      </c>
      <c r="F59" s="81"/>
      <c r="G59" s="114" t="s">
        <v>1106</v>
      </c>
      <c r="H59" s="15"/>
      <c r="I59" s="16" t="s">
        <v>308</v>
      </c>
      <c r="J59" s="66"/>
      <c r="K59" s="66"/>
      <c r="L59" s="116" t="s">
        <v>1244</v>
      </c>
      <c r="M59" s="96">
        <v>194.16849277590316</v>
      </c>
      <c r="N59" s="97">
        <v>7718.5263671875</v>
      </c>
      <c r="O59" s="97">
        <v>4218.328125</v>
      </c>
      <c r="P59" s="77"/>
      <c r="Q59" s="98"/>
      <c r="R59" s="98"/>
      <c r="S59" s="99"/>
      <c r="T59" s="51">
        <v>2</v>
      </c>
      <c r="U59" s="51">
        <v>0</v>
      </c>
      <c r="V59" s="52">
        <v>2</v>
      </c>
      <c r="W59" s="52">
        <v>0.5</v>
      </c>
      <c r="X59" s="52">
        <v>0</v>
      </c>
      <c r="Y59" s="52">
        <v>1.459449</v>
      </c>
      <c r="Z59" s="52">
        <v>0</v>
      </c>
      <c r="AA59" s="52">
        <v>0</v>
      </c>
      <c r="AB59" s="82">
        <v>59</v>
      </c>
      <c r="AC59" s="82"/>
      <c r="AD59" s="100"/>
      <c r="AE59" s="85" t="s">
        <v>812</v>
      </c>
      <c r="AF59" s="85">
        <v>539</v>
      </c>
      <c r="AG59" s="85">
        <v>4453</v>
      </c>
      <c r="AH59" s="85">
        <v>6170</v>
      </c>
      <c r="AI59" s="85">
        <v>1160</v>
      </c>
      <c r="AJ59" s="85"/>
      <c r="AK59" s="85" t="s">
        <v>884</v>
      </c>
      <c r="AL59" s="85" t="s">
        <v>949</v>
      </c>
      <c r="AM59" s="89" t="s">
        <v>1000</v>
      </c>
      <c r="AN59" s="85"/>
      <c r="AO59" s="87">
        <v>39884.806446759256</v>
      </c>
      <c r="AP59" s="89" t="s">
        <v>1064</v>
      </c>
      <c r="AQ59" s="85" t="b">
        <v>0</v>
      </c>
      <c r="AR59" s="85" t="b">
        <v>0</v>
      </c>
      <c r="AS59" s="85" t="b">
        <v>1</v>
      </c>
      <c r="AT59" s="85"/>
      <c r="AU59" s="85">
        <v>145</v>
      </c>
      <c r="AV59" s="89" t="s">
        <v>1083</v>
      </c>
      <c r="AW59" s="85" t="b">
        <v>1</v>
      </c>
      <c r="AX59" s="85" t="s">
        <v>1111</v>
      </c>
      <c r="AY59" s="89" t="s">
        <v>1168</v>
      </c>
      <c r="AZ59" s="85" t="s">
        <v>65</v>
      </c>
      <c r="BA59" s="85" t="str">
        <f>REPLACE(INDEX(GroupVertices[Group],MATCH(Vertices[[#This Row],[Vertex]],GroupVertices[Vertex],0)),1,1,"")</f>
        <v>7</v>
      </c>
      <c r="BB59" s="51"/>
      <c r="BC59" s="51"/>
      <c r="BD59" s="51"/>
      <c r="BE59" s="51"/>
      <c r="BF59" s="51"/>
      <c r="BG59" s="51"/>
      <c r="BH59" s="51"/>
      <c r="BI59" s="51"/>
      <c r="BJ59" s="51"/>
      <c r="BK59" s="51"/>
      <c r="BL59" s="51"/>
      <c r="BM59" s="52"/>
      <c r="BN59" s="51"/>
      <c r="BO59" s="52"/>
      <c r="BP59" s="51"/>
      <c r="BQ59" s="52"/>
      <c r="BR59" s="51"/>
      <c r="BS59" s="52"/>
      <c r="BT59" s="51"/>
      <c r="BU59" s="2"/>
      <c r="BV59" s="3"/>
      <c r="BW59" s="3"/>
      <c r="BX59" s="3"/>
      <c r="BY59" s="3"/>
    </row>
    <row r="60" spans="1:77" ht="34.05" customHeight="1">
      <c r="A60" s="14" t="s">
        <v>282</v>
      </c>
      <c r="C60" s="15"/>
      <c r="D60" s="15" t="s">
        <v>64</v>
      </c>
      <c r="E60" s="95">
        <v>168.10750075918617</v>
      </c>
      <c r="F60" s="81"/>
      <c r="G60" s="114" t="s">
        <v>1107</v>
      </c>
      <c r="H60" s="15"/>
      <c r="I60" s="16" t="s">
        <v>282</v>
      </c>
      <c r="J60" s="66"/>
      <c r="K60" s="66"/>
      <c r="L60" s="116" t="s">
        <v>1245</v>
      </c>
      <c r="M60" s="96">
        <v>10.378375913597457</v>
      </c>
      <c r="N60" s="97">
        <v>7718.5263671875</v>
      </c>
      <c r="O60" s="97">
        <v>4218.328125</v>
      </c>
      <c r="P60" s="77"/>
      <c r="Q60" s="98"/>
      <c r="R60" s="98"/>
      <c r="S60" s="99"/>
      <c r="T60" s="51">
        <v>0</v>
      </c>
      <c r="U60" s="51">
        <v>1</v>
      </c>
      <c r="V60" s="52">
        <v>0</v>
      </c>
      <c r="W60" s="52">
        <v>0.333333</v>
      </c>
      <c r="X60" s="52">
        <v>0</v>
      </c>
      <c r="Y60" s="52">
        <v>0.770265</v>
      </c>
      <c r="Z60" s="52">
        <v>0</v>
      </c>
      <c r="AA60" s="52">
        <v>0</v>
      </c>
      <c r="AB60" s="82">
        <v>60</v>
      </c>
      <c r="AC60" s="82"/>
      <c r="AD60" s="100"/>
      <c r="AE60" s="85" t="s">
        <v>813</v>
      </c>
      <c r="AF60" s="85">
        <v>552</v>
      </c>
      <c r="AG60" s="85">
        <v>220</v>
      </c>
      <c r="AH60" s="85">
        <v>976</v>
      </c>
      <c r="AI60" s="85">
        <v>2580</v>
      </c>
      <c r="AJ60" s="85"/>
      <c r="AK60" s="85" t="s">
        <v>885</v>
      </c>
      <c r="AL60" s="85" t="s">
        <v>950</v>
      </c>
      <c r="AM60" s="89" t="s">
        <v>999</v>
      </c>
      <c r="AN60" s="85"/>
      <c r="AO60" s="87">
        <v>40897.83216435185</v>
      </c>
      <c r="AP60" s="89" t="s">
        <v>1065</v>
      </c>
      <c r="AQ60" s="85" t="b">
        <v>0</v>
      </c>
      <c r="AR60" s="85" t="b">
        <v>0</v>
      </c>
      <c r="AS60" s="85" t="b">
        <v>0</v>
      </c>
      <c r="AT60" s="85"/>
      <c r="AU60" s="85">
        <v>40</v>
      </c>
      <c r="AV60" s="89" t="s">
        <v>1083</v>
      </c>
      <c r="AW60" s="85" t="b">
        <v>0</v>
      </c>
      <c r="AX60" s="85" t="s">
        <v>1111</v>
      </c>
      <c r="AY60" s="89" t="s">
        <v>1169</v>
      </c>
      <c r="AZ60" s="85" t="s">
        <v>66</v>
      </c>
      <c r="BA60" s="85" t="str">
        <f>REPLACE(INDEX(GroupVertices[Group],MATCH(Vertices[[#This Row],[Vertex]],GroupVertices[Vertex],0)),1,1,"")</f>
        <v>7</v>
      </c>
      <c r="BB60" s="51" t="s">
        <v>351</v>
      </c>
      <c r="BC60" s="51" t="s">
        <v>351</v>
      </c>
      <c r="BD60" s="51" t="s">
        <v>368</v>
      </c>
      <c r="BE60" s="51" t="s">
        <v>368</v>
      </c>
      <c r="BF60" s="51" t="s">
        <v>389</v>
      </c>
      <c r="BG60" s="51" t="s">
        <v>389</v>
      </c>
      <c r="BH60" s="130" t="s">
        <v>1658</v>
      </c>
      <c r="BI60" s="130" t="s">
        <v>1658</v>
      </c>
      <c r="BJ60" s="130" t="s">
        <v>1675</v>
      </c>
      <c r="BK60" s="130" t="s">
        <v>1675</v>
      </c>
      <c r="BL60" s="130">
        <v>2</v>
      </c>
      <c r="BM60" s="133">
        <v>5.714285714285714</v>
      </c>
      <c r="BN60" s="130">
        <v>0</v>
      </c>
      <c r="BO60" s="133">
        <v>0</v>
      </c>
      <c r="BP60" s="130">
        <v>0</v>
      </c>
      <c r="BQ60" s="133">
        <v>0</v>
      </c>
      <c r="BR60" s="130">
        <v>33</v>
      </c>
      <c r="BS60" s="133">
        <v>94.28571428571429</v>
      </c>
      <c r="BT60" s="130">
        <v>35</v>
      </c>
      <c r="BU60" s="2"/>
      <c r="BV60" s="3"/>
      <c r="BW60" s="3"/>
      <c r="BX60" s="3"/>
      <c r="BY60" s="3"/>
    </row>
    <row r="61" spans="1:77" ht="34.05" customHeight="1">
      <c r="A61" s="14" t="s">
        <v>283</v>
      </c>
      <c r="C61" s="15"/>
      <c r="D61" s="15" t="s">
        <v>64</v>
      </c>
      <c r="E61" s="95">
        <v>169.8605796808044</v>
      </c>
      <c r="F61" s="81"/>
      <c r="G61" s="114" t="s">
        <v>451</v>
      </c>
      <c r="H61" s="15"/>
      <c r="I61" s="16" t="s">
        <v>283</v>
      </c>
      <c r="J61" s="66"/>
      <c r="K61" s="66"/>
      <c r="L61" s="116" t="s">
        <v>1246</v>
      </c>
      <c r="M61" s="96">
        <v>13.070317148055986</v>
      </c>
      <c r="N61" s="97">
        <v>6038.61572265625</v>
      </c>
      <c r="O61" s="97">
        <v>6803.51171875</v>
      </c>
      <c r="P61" s="77"/>
      <c r="Q61" s="98"/>
      <c r="R61" s="98"/>
      <c r="S61" s="99"/>
      <c r="T61" s="51">
        <v>0</v>
      </c>
      <c r="U61" s="51">
        <v>1</v>
      </c>
      <c r="V61" s="52">
        <v>0</v>
      </c>
      <c r="W61" s="52">
        <v>0.014925</v>
      </c>
      <c r="X61" s="52">
        <v>0.024782</v>
      </c>
      <c r="Y61" s="52">
        <v>0.547727</v>
      </c>
      <c r="Z61" s="52">
        <v>0</v>
      </c>
      <c r="AA61" s="52">
        <v>0</v>
      </c>
      <c r="AB61" s="82">
        <v>61</v>
      </c>
      <c r="AC61" s="82"/>
      <c r="AD61" s="100"/>
      <c r="AE61" s="85" t="s">
        <v>814</v>
      </c>
      <c r="AF61" s="85">
        <v>224</v>
      </c>
      <c r="AG61" s="85">
        <v>282</v>
      </c>
      <c r="AH61" s="85">
        <v>1157</v>
      </c>
      <c r="AI61" s="85">
        <v>1261</v>
      </c>
      <c r="AJ61" s="85"/>
      <c r="AK61" s="85" t="s">
        <v>886</v>
      </c>
      <c r="AL61" s="85" t="s">
        <v>951</v>
      </c>
      <c r="AM61" s="89" t="s">
        <v>1001</v>
      </c>
      <c r="AN61" s="85"/>
      <c r="AO61" s="87">
        <v>42682.32302083333</v>
      </c>
      <c r="AP61" s="89" t="s">
        <v>1066</v>
      </c>
      <c r="AQ61" s="85" t="b">
        <v>0</v>
      </c>
      <c r="AR61" s="85" t="b">
        <v>0</v>
      </c>
      <c r="AS61" s="85" t="b">
        <v>1</v>
      </c>
      <c r="AT61" s="85"/>
      <c r="AU61" s="85">
        <v>6</v>
      </c>
      <c r="AV61" s="89" t="s">
        <v>1083</v>
      </c>
      <c r="AW61" s="85" t="b">
        <v>0</v>
      </c>
      <c r="AX61" s="85" t="s">
        <v>1111</v>
      </c>
      <c r="AY61" s="89" t="s">
        <v>1170</v>
      </c>
      <c r="AZ61" s="85" t="s">
        <v>66</v>
      </c>
      <c r="BA61" s="85" t="str">
        <f>REPLACE(INDEX(GroupVertices[Group],MATCH(Vertices[[#This Row],[Vertex]],GroupVertices[Vertex],0)),1,1,"")</f>
        <v>1</v>
      </c>
      <c r="BB61" s="51"/>
      <c r="BC61" s="51"/>
      <c r="BD61" s="51"/>
      <c r="BE61" s="51"/>
      <c r="BF61" s="51" t="s">
        <v>384</v>
      </c>
      <c r="BG61" s="51" t="s">
        <v>384</v>
      </c>
      <c r="BH61" s="130" t="s">
        <v>1653</v>
      </c>
      <c r="BI61" s="130" t="s">
        <v>1653</v>
      </c>
      <c r="BJ61" s="130" t="s">
        <v>1575</v>
      </c>
      <c r="BK61" s="130" t="s">
        <v>1575</v>
      </c>
      <c r="BL61" s="130">
        <v>0</v>
      </c>
      <c r="BM61" s="133">
        <v>0</v>
      </c>
      <c r="BN61" s="130">
        <v>1</v>
      </c>
      <c r="BO61" s="133">
        <v>2.5</v>
      </c>
      <c r="BP61" s="130">
        <v>0</v>
      </c>
      <c r="BQ61" s="133">
        <v>0</v>
      </c>
      <c r="BR61" s="130">
        <v>39</v>
      </c>
      <c r="BS61" s="133">
        <v>97.5</v>
      </c>
      <c r="BT61" s="130">
        <v>40</v>
      </c>
      <c r="BU61" s="2"/>
      <c r="BV61" s="3"/>
      <c r="BW61" s="3"/>
      <c r="BX61" s="3"/>
      <c r="BY61" s="3"/>
    </row>
    <row r="62" spans="1:77" ht="34.05" customHeight="1">
      <c r="A62" s="14" t="s">
        <v>284</v>
      </c>
      <c r="C62" s="15"/>
      <c r="D62" s="15" t="s">
        <v>64</v>
      </c>
      <c r="E62" s="95">
        <v>170.34126261092553</v>
      </c>
      <c r="F62" s="81"/>
      <c r="G62" s="114" t="s">
        <v>1108</v>
      </c>
      <c r="H62" s="15"/>
      <c r="I62" s="16" t="s">
        <v>284</v>
      </c>
      <c r="J62" s="66"/>
      <c r="K62" s="66"/>
      <c r="L62" s="116" t="s">
        <v>1247</v>
      </c>
      <c r="M62" s="96">
        <v>13.808430067181712</v>
      </c>
      <c r="N62" s="97">
        <v>3274.5263671875</v>
      </c>
      <c r="O62" s="97">
        <v>1835.75390625</v>
      </c>
      <c r="P62" s="77"/>
      <c r="Q62" s="98"/>
      <c r="R62" s="98"/>
      <c r="S62" s="99"/>
      <c r="T62" s="51">
        <v>2</v>
      </c>
      <c r="U62" s="51">
        <v>1</v>
      </c>
      <c r="V62" s="52">
        <v>0</v>
      </c>
      <c r="W62" s="52">
        <v>1</v>
      </c>
      <c r="X62" s="52">
        <v>0</v>
      </c>
      <c r="Y62" s="52">
        <v>1.298236</v>
      </c>
      <c r="Z62" s="52">
        <v>0</v>
      </c>
      <c r="AA62" s="52">
        <v>0</v>
      </c>
      <c r="AB62" s="82">
        <v>62</v>
      </c>
      <c r="AC62" s="82"/>
      <c r="AD62" s="100"/>
      <c r="AE62" s="85" t="s">
        <v>815</v>
      </c>
      <c r="AF62" s="85">
        <v>784</v>
      </c>
      <c r="AG62" s="85">
        <v>299</v>
      </c>
      <c r="AH62" s="85">
        <v>232</v>
      </c>
      <c r="AI62" s="85">
        <v>70</v>
      </c>
      <c r="AJ62" s="85"/>
      <c r="AK62" s="85" t="s">
        <v>887</v>
      </c>
      <c r="AL62" s="85" t="s">
        <v>952</v>
      </c>
      <c r="AM62" s="89" t="s">
        <v>1002</v>
      </c>
      <c r="AN62" s="85"/>
      <c r="AO62" s="87">
        <v>42139.600127314814</v>
      </c>
      <c r="AP62" s="89" t="s">
        <v>1067</v>
      </c>
      <c r="AQ62" s="85" t="b">
        <v>0</v>
      </c>
      <c r="AR62" s="85" t="b">
        <v>0</v>
      </c>
      <c r="AS62" s="85" t="b">
        <v>0</v>
      </c>
      <c r="AT62" s="85"/>
      <c r="AU62" s="85">
        <v>14</v>
      </c>
      <c r="AV62" s="89" t="s">
        <v>1083</v>
      </c>
      <c r="AW62" s="85" t="b">
        <v>0</v>
      </c>
      <c r="AX62" s="85" t="s">
        <v>1111</v>
      </c>
      <c r="AY62" s="89" t="s">
        <v>1171</v>
      </c>
      <c r="AZ62" s="85" t="s">
        <v>66</v>
      </c>
      <c r="BA62" s="85" t="str">
        <f>REPLACE(INDEX(GroupVertices[Group],MATCH(Vertices[[#This Row],[Vertex]],GroupVertices[Vertex],0)),1,1,"")</f>
        <v>9</v>
      </c>
      <c r="BB62" s="51" t="s">
        <v>352</v>
      </c>
      <c r="BC62" s="51" t="s">
        <v>352</v>
      </c>
      <c r="BD62" s="51" t="s">
        <v>369</v>
      </c>
      <c r="BE62" s="51" t="s">
        <v>369</v>
      </c>
      <c r="BF62" s="51" t="s">
        <v>390</v>
      </c>
      <c r="BG62" s="51" t="s">
        <v>390</v>
      </c>
      <c r="BH62" s="130" t="s">
        <v>1474</v>
      </c>
      <c r="BI62" s="130" t="s">
        <v>1474</v>
      </c>
      <c r="BJ62" s="130" t="s">
        <v>1583</v>
      </c>
      <c r="BK62" s="130" t="s">
        <v>1583</v>
      </c>
      <c r="BL62" s="130">
        <v>1</v>
      </c>
      <c r="BM62" s="133">
        <v>2.7027027027027026</v>
      </c>
      <c r="BN62" s="130">
        <v>0</v>
      </c>
      <c r="BO62" s="133">
        <v>0</v>
      </c>
      <c r="BP62" s="130">
        <v>0</v>
      </c>
      <c r="BQ62" s="133">
        <v>0</v>
      </c>
      <c r="BR62" s="130">
        <v>36</v>
      </c>
      <c r="BS62" s="133">
        <v>97.29729729729729</v>
      </c>
      <c r="BT62" s="130">
        <v>37</v>
      </c>
      <c r="BU62" s="2"/>
      <c r="BV62" s="3"/>
      <c r="BW62" s="3"/>
      <c r="BX62" s="3"/>
      <c r="BY62" s="3"/>
    </row>
    <row r="63" spans="1:77" ht="34.05" customHeight="1">
      <c r="A63" s="14" t="s">
        <v>285</v>
      </c>
      <c r="C63" s="15"/>
      <c r="D63" s="15" t="s">
        <v>64</v>
      </c>
      <c r="E63" s="95">
        <v>164.3185882511725</v>
      </c>
      <c r="F63" s="81"/>
      <c r="G63" s="114" t="s">
        <v>452</v>
      </c>
      <c r="H63" s="15"/>
      <c r="I63" s="16" t="s">
        <v>285</v>
      </c>
      <c r="J63" s="66"/>
      <c r="K63" s="66"/>
      <c r="L63" s="116" t="s">
        <v>1248</v>
      </c>
      <c r="M63" s="96">
        <v>4.560309374606442</v>
      </c>
      <c r="N63" s="97">
        <v>3274.5263671875</v>
      </c>
      <c r="O63" s="97">
        <v>1835.75390625</v>
      </c>
      <c r="P63" s="77"/>
      <c r="Q63" s="98"/>
      <c r="R63" s="98"/>
      <c r="S63" s="99"/>
      <c r="T63" s="51">
        <v>0</v>
      </c>
      <c r="U63" s="51">
        <v>1</v>
      </c>
      <c r="V63" s="52">
        <v>0</v>
      </c>
      <c r="W63" s="52">
        <v>1</v>
      </c>
      <c r="X63" s="52">
        <v>0</v>
      </c>
      <c r="Y63" s="52">
        <v>0.70175</v>
      </c>
      <c r="Z63" s="52">
        <v>0</v>
      </c>
      <c r="AA63" s="52">
        <v>0</v>
      </c>
      <c r="AB63" s="82">
        <v>63</v>
      </c>
      <c r="AC63" s="82"/>
      <c r="AD63" s="100"/>
      <c r="AE63" s="85" t="s">
        <v>816</v>
      </c>
      <c r="AF63" s="85">
        <v>228</v>
      </c>
      <c r="AG63" s="85">
        <v>86</v>
      </c>
      <c r="AH63" s="85">
        <v>328</v>
      </c>
      <c r="AI63" s="85">
        <v>772</v>
      </c>
      <c r="AJ63" s="85"/>
      <c r="AK63" s="85" t="s">
        <v>888</v>
      </c>
      <c r="AL63" s="85" t="s">
        <v>953</v>
      </c>
      <c r="AM63" s="89" t="s">
        <v>1003</v>
      </c>
      <c r="AN63" s="85"/>
      <c r="AO63" s="87">
        <v>43521.81825231481</v>
      </c>
      <c r="AP63" s="89" t="s">
        <v>1068</v>
      </c>
      <c r="AQ63" s="85" t="b">
        <v>0</v>
      </c>
      <c r="AR63" s="85" t="b">
        <v>0</v>
      </c>
      <c r="AS63" s="85" t="b">
        <v>0</v>
      </c>
      <c r="AT63" s="85"/>
      <c r="AU63" s="85">
        <v>1</v>
      </c>
      <c r="AV63" s="89" t="s">
        <v>1083</v>
      </c>
      <c r="AW63" s="85" t="b">
        <v>0</v>
      </c>
      <c r="AX63" s="85" t="s">
        <v>1111</v>
      </c>
      <c r="AY63" s="89" t="s">
        <v>1172</v>
      </c>
      <c r="AZ63" s="85" t="s">
        <v>66</v>
      </c>
      <c r="BA63" s="85" t="str">
        <f>REPLACE(INDEX(GroupVertices[Group],MATCH(Vertices[[#This Row],[Vertex]],GroupVertices[Vertex],0)),1,1,"")</f>
        <v>9</v>
      </c>
      <c r="BB63" s="51"/>
      <c r="BC63" s="51"/>
      <c r="BD63" s="51"/>
      <c r="BE63" s="51"/>
      <c r="BF63" s="51"/>
      <c r="BG63" s="51"/>
      <c r="BH63" s="130" t="s">
        <v>1474</v>
      </c>
      <c r="BI63" s="130" t="s">
        <v>1474</v>
      </c>
      <c r="BJ63" s="130" t="s">
        <v>1583</v>
      </c>
      <c r="BK63" s="130" t="s">
        <v>1583</v>
      </c>
      <c r="BL63" s="130">
        <v>1</v>
      </c>
      <c r="BM63" s="133">
        <v>2.7027027027027026</v>
      </c>
      <c r="BN63" s="130">
        <v>0</v>
      </c>
      <c r="BO63" s="133">
        <v>0</v>
      </c>
      <c r="BP63" s="130">
        <v>0</v>
      </c>
      <c r="BQ63" s="133">
        <v>0</v>
      </c>
      <c r="BR63" s="130">
        <v>36</v>
      </c>
      <c r="BS63" s="133">
        <v>97.29729729729729</v>
      </c>
      <c r="BT63" s="130">
        <v>37</v>
      </c>
      <c r="BU63" s="2"/>
      <c r="BV63" s="3"/>
      <c r="BW63" s="3"/>
      <c r="BX63" s="3"/>
      <c r="BY63" s="3"/>
    </row>
    <row r="64" spans="1:77" ht="34.05" customHeight="1">
      <c r="A64" s="14" t="s">
        <v>286</v>
      </c>
      <c r="C64" s="15"/>
      <c r="D64" s="15" t="s">
        <v>64</v>
      </c>
      <c r="E64" s="95">
        <v>180.03974761278133</v>
      </c>
      <c r="F64" s="81"/>
      <c r="G64" s="114" t="s">
        <v>453</v>
      </c>
      <c r="H64" s="15"/>
      <c r="I64" s="16" t="s">
        <v>286</v>
      </c>
      <c r="J64" s="66"/>
      <c r="K64" s="66"/>
      <c r="L64" s="116" t="s">
        <v>1249</v>
      </c>
      <c r="M64" s="96">
        <v>28.700943670718413</v>
      </c>
      <c r="N64" s="97">
        <v>6999.9091796875</v>
      </c>
      <c r="O64" s="97">
        <v>6067.95068359375</v>
      </c>
      <c r="P64" s="77"/>
      <c r="Q64" s="98"/>
      <c r="R64" s="98"/>
      <c r="S64" s="99"/>
      <c r="T64" s="51">
        <v>0</v>
      </c>
      <c r="U64" s="51">
        <v>1</v>
      </c>
      <c r="V64" s="52">
        <v>0</v>
      </c>
      <c r="W64" s="52">
        <v>0.014925</v>
      </c>
      <c r="X64" s="52">
        <v>0.024782</v>
      </c>
      <c r="Y64" s="52">
        <v>0.547727</v>
      </c>
      <c r="Z64" s="52">
        <v>0</v>
      </c>
      <c r="AA64" s="52">
        <v>0</v>
      </c>
      <c r="AB64" s="82">
        <v>64</v>
      </c>
      <c r="AC64" s="82"/>
      <c r="AD64" s="100"/>
      <c r="AE64" s="85" t="s">
        <v>817</v>
      </c>
      <c r="AF64" s="85">
        <v>484</v>
      </c>
      <c r="AG64" s="85">
        <v>642</v>
      </c>
      <c r="AH64" s="85">
        <v>76278</v>
      </c>
      <c r="AI64" s="85">
        <v>58433</v>
      </c>
      <c r="AJ64" s="85"/>
      <c r="AK64" s="85" t="s">
        <v>889</v>
      </c>
      <c r="AL64" s="85"/>
      <c r="AM64" s="85"/>
      <c r="AN64" s="85"/>
      <c r="AO64" s="87">
        <v>42327.30255787037</v>
      </c>
      <c r="AP64" s="89" t="s">
        <v>1069</v>
      </c>
      <c r="AQ64" s="85" t="b">
        <v>0</v>
      </c>
      <c r="AR64" s="85" t="b">
        <v>0</v>
      </c>
      <c r="AS64" s="85" t="b">
        <v>0</v>
      </c>
      <c r="AT64" s="85"/>
      <c r="AU64" s="85">
        <v>7</v>
      </c>
      <c r="AV64" s="89" t="s">
        <v>1083</v>
      </c>
      <c r="AW64" s="85" t="b">
        <v>0</v>
      </c>
      <c r="AX64" s="85" t="s">
        <v>1111</v>
      </c>
      <c r="AY64" s="89" t="s">
        <v>1173</v>
      </c>
      <c r="AZ64" s="85" t="s">
        <v>66</v>
      </c>
      <c r="BA64" s="85" t="str">
        <f>REPLACE(INDEX(GroupVertices[Group],MATCH(Vertices[[#This Row],[Vertex]],GroupVertices[Vertex],0)),1,1,"")</f>
        <v>1</v>
      </c>
      <c r="BB64" s="51"/>
      <c r="BC64" s="51"/>
      <c r="BD64" s="51"/>
      <c r="BE64" s="51"/>
      <c r="BF64" s="51" t="s">
        <v>384</v>
      </c>
      <c r="BG64" s="51" t="s">
        <v>384</v>
      </c>
      <c r="BH64" s="130" t="s">
        <v>1653</v>
      </c>
      <c r="BI64" s="130" t="s">
        <v>1653</v>
      </c>
      <c r="BJ64" s="130" t="s">
        <v>1575</v>
      </c>
      <c r="BK64" s="130" t="s">
        <v>1575</v>
      </c>
      <c r="BL64" s="130">
        <v>0</v>
      </c>
      <c r="BM64" s="133">
        <v>0</v>
      </c>
      <c r="BN64" s="130">
        <v>1</v>
      </c>
      <c r="BO64" s="133">
        <v>2.5</v>
      </c>
      <c r="BP64" s="130">
        <v>0</v>
      </c>
      <c r="BQ64" s="133">
        <v>0</v>
      </c>
      <c r="BR64" s="130">
        <v>39</v>
      </c>
      <c r="BS64" s="133">
        <v>97.5</v>
      </c>
      <c r="BT64" s="130">
        <v>40</v>
      </c>
      <c r="BU64" s="2"/>
      <c r="BV64" s="3"/>
      <c r="BW64" s="3"/>
      <c r="BX64" s="3"/>
      <c r="BY64" s="3"/>
    </row>
    <row r="65" spans="1:77" ht="34.05" customHeight="1">
      <c r="A65" s="14" t="s">
        <v>288</v>
      </c>
      <c r="C65" s="15"/>
      <c r="D65" s="15" t="s">
        <v>64</v>
      </c>
      <c r="E65" s="95">
        <v>163.80962985457367</v>
      </c>
      <c r="F65" s="81"/>
      <c r="G65" s="114" t="s">
        <v>454</v>
      </c>
      <c r="H65" s="15"/>
      <c r="I65" s="16" t="s">
        <v>288</v>
      </c>
      <c r="J65" s="66"/>
      <c r="K65" s="66"/>
      <c r="L65" s="116" t="s">
        <v>1250</v>
      </c>
      <c r="M65" s="96">
        <v>3.7787780484733204</v>
      </c>
      <c r="N65" s="97">
        <v>7492.57080078125</v>
      </c>
      <c r="O65" s="97">
        <v>6509.3642578125</v>
      </c>
      <c r="P65" s="77"/>
      <c r="Q65" s="98"/>
      <c r="R65" s="98"/>
      <c r="S65" s="99"/>
      <c r="T65" s="51">
        <v>0</v>
      </c>
      <c r="U65" s="51">
        <v>1</v>
      </c>
      <c r="V65" s="52">
        <v>0</v>
      </c>
      <c r="W65" s="52">
        <v>0.014925</v>
      </c>
      <c r="X65" s="52">
        <v>0.024782</v>
      </c>
      <c r="Y65" s="52">
        <v>0.547727</v>
      </c>
      <c r="Z65" s="52">
        <v>0</v>
      </c>
      <c r="AA65" s="52">
        <v>0</v>
      </c>
      <c r="AB65" s="82">
        <v>65</v>
      </c>
      <c r="AC65" s="82"/>
      <c r="AD65" s="100"/>
      <c r="AE65" s="85" t="s">
        <v>818</v>
      </c>
      <c r="AF65" s="85">
        <v>121</v>
      </c>
      <c r="AG65" s="85">
        <v>68</v>
      </c>
      <c r="AH65" s="85">
        <v>615</v>
      </c>
      <c r="AI65" s="85">
        <v>211</v>
      </c>
      <c r="AJ65" s="85"/>
      <c r="AK65" s="85"/>
      <c r="AL65" s="85" t="s">
        <v>954</v>
      </c>
      <c r="AM65" s="85"/>
      <c r="AN65" s="85"/>
      <c r="AO65" s="87">
        <v>40659.69113425926</v>
      </c>
      <c r="AP65" s="85"/>
      <c r="AQ65" s="85" t="b">
        <v>1</v>
      </c>
      <c r="AR65" s="85" t="b">
        <v>0</v>
      </c>
      <c r="AS65" s="85" t="b">
        <v>0</v>
      </c>
      <c r="AT65" s="85"/>
      <c r="AU65" s="85">
        <v>4</v>
      </c>
      <c r="AV65" s="89" t="s">
        <v>1083</v>
      </c>
      <c r="AW65" s="85" t="b">
        <v>0</v>
      </c>
      <c r="AX65" s="85" t="s">
        <v>1111</v>
      </c>
      <c r="AY65" s="89" t="s">
        <v>1174</v>
      </c>
      <c r="AZ65" s="85" t="s">
        <v>66</v>
      </c>
      <c r="BA65" s="85" t="str">
        <f>REPLACE(INDEX(GroupVertices[Group],MATCH(Vertices[[#This Row],[Vertex]],GroupVertices[Vertex],0)),1,1,"")</f>
        <v>1</v>
      </c>
      <c r="BB65" s="51"/>
      <c r="BC65" s="51"/>
      <c r="BD65" s="51"/>
      <c r="BE65" s="51"/>
      <c r="BF65" s="51" t="s">
        <v>384</v>
      </c>
      <c r="BG65" s="51" t="s">
        <v>384</v>
      </c>
      <c r="BH65" s="130" t="s">
        <v>1653</v>
      </c>
      <c r="BI65" s="130" t="s">
        <v>1653</v>
      </c>
      <c r="BJ65" s="130" t="s">
        <v>1575</v>
      </c>
      <c r="BK65" s="130" t="s">
        <v>1575</v>
      </c>
      <c r="BL65" s="130">
        <v>0</v>
      </c>
      <c r="BM65" s="133">
        <v>0</v>
      </c>
      <c r="BN65" s="130">
        <v>1</v>
      </c>
      <c r="BO65" s="133">
        <v>2.5</v>
      </c>
      <c r="BP65" s="130">
        <v>0</v>
      </c>
      <c r="BQ65" s="133">
        <v>0</v>
      </c>
      <c r="BR65" s="130">
        <v>39</v>
      </c>
      <c r="BS65" s="133">
        <v>97.5</v>
      </c>
      <c r="BT65" s="130">
        <v>40</v>
      </c>
      <c r="BU65" s="2"/>
      <c r="BV65" s="3"/>
      <c r="BW65" s="3"/>
      <c r="BX65" s="3"/>
      <c r="BY65" s="3"/>
    </row>
    <row r="66" spans="1:77" ht="34.05" customHeight="1">
      <c r="A66" s="14" t="s">
        <v>289</v>
      </c>
      <c r="C66" s="15"/>
      <c r="D66" s="15" t="s">
        <v>64</v>
      </c>
      <c r="E66" s="95">
        <v>175.8832540405574</v>
      </c>
      <c r="F66" s="81"/>
      <c r="G66" s="114" t="s">
        <v>455</v>
      </c>
      <c r="H66" s="15"/>
      <c r="I66" s="16" t="s">
        <v>289</v>
      </c>
      <c r="J66" s="66"/>
      <c r="K66" s="66"/>
      <c r="L66" s="116" t="s">
        <v>1251</v>
      </c>
      <c r="M66" s="96">
        <v>22.318437840631255</v>
      </c>
      <c r="N66" s="97">
        <v>1798.0657958984375</v>
      </c>
      <c r="O66" s="97">
        <v>2436.27978515625</v>
      </c>
      <c r="P66" s="77"/>
      <c r="Q66" s="98"/>
      <c r="R66" s="98"/>
      <c r="S66" s="99"/>
      <c r="T66" s="51">
        <v>1</v>
      </c>
      <c r="U66" s="51">
        <v>1</v>
      </c>
      <c r="V66" s="52">
        <v>0</v>
      </c>
      <c r="W66" s="52">
        <v>0</v>
      </c>
      <c r="X66" s="52">
        <v>0</v>
      </c>
      <c r="Y66" s="52">
        <v>0.999993</v>
      </c>
      <c r="Z66" s="52">
        <v>0</v>
      </c>
      <c r="AA66" s="52">
        <v>0</v>
      </c>
      <c r="AB66" s="82">
        <v>66</v>
      </c>
      <c r="AC66" s="82"/>
      <c r="AD66" s="100"/>
      <c r="AE66" s="85" t="s">
        <v>819</v>
      </c>
      <c r="AF66" s="85">
        <v>2684</v>
      </c>
      <c r="AG66" s="85">
        <v>495</v>
      </c>
      <c r="AH66" s="85">
        <v>1331</v>
      </c>
      <c r="AI66" s="85">
        <v>3520</v>
      </c>
      <c r="AJ66" s="85"/>
      <c r="AK66" s="85" t="s">
        <v>890</v>
      </c>
      <c r="AL66" s="85" t="s">
        <v>955</v>
      </c>
      <c r="AM66" s="89" t="s">
        <v>1004</v>
      </c>
      <c r="AN66" s="85"/>
      <c r="AO66" s="87">
        <v>41732.63537037037</v>
      </c>
      <c r="AP66" s="89" t="s">
        <v>1070</v>
      </c>
      <c r="AQ66" s="85" t="b">
        <v>1</v>
      </c>
      <c r="AR66" s="85" t="b">
        <v>0</v>
      </c>
      <c r="AS66" s="85" t="b">
        <v>0</v>
      </c>
      <c r="AT66" s="85"/>
      <c r="AU66" s="85">
        <v>17</v>
      </c>
      <c r="AV66" s="89" t="s">
        <v>1083</v>
      </c>
      <c r="AW66" s="85" t="b">
        <v>0</v>
      </c>
      <c r="AX66" s="85" t="s">
        <v>1111</v>
      </c>
      <c r="AY66" s="89" t="s">
        <v>1175</v>
      </c>
      <c r="AZ66" s="85" t="s">
        <v>66</v>
      </c>
      <c r="BA66" s="85" t="str">
        <f>REPLACE(INDEX(GroupVertices[Group],MATCH(Vertices[[#This Row],[Vertex]],GroupVertices[Vertex],0)),1,1,"")</f>
        <v>2</v>
      </c>
      <c r="BB66" s="51" t="s">
        <v>354</v>
      </c>
      <c r="BC66" s="51" t="s">
        <v>354</v>
      </c>
      <c r="BD66" s="51" t="s">
        <v>371</v>
      </c>
      <c r="BE66" s="51" t="s">
        <v>371</v>
      </c>
      <c r="BF66" s="51" t="s">
        <v>392</v>
      </c>
      <c r="BG66" s="51" t="s">
        <v>392</v>
      </c>
      <c r="BH66" s="130" t="s">
        <v>1659</v>
      </c>
      <c r="BI66" s="130" t="s">
        <v>1659</v>
      </c>
      <c r="BJ66" s="130" t="s">
        <v>1676</v>
      </c>
      <c r="BK66" s="130" t="s">
        <v>1676</v>
      </c>
      <c r="BL66" s="130">
        <v>2</v>
      </c>
      <c r="BM66" s="133">
        <v>13.333333333333334</v>
      </c>
      <c r="BN66" s="130">
        <v>0</v>
      </c>
      <c r="BO66" s="133">
        <v>0</v>
      </c>
      <c r="BP66" s="130">
        <v>0</v>
      </c>
      <c r="BQ66" s="133">
        <v>0</v>
      </c>
      <c r="BR66" s="130">
        <v>13</v>
      </c>
      <c r="BS66" s="133">
        <v>86.66666666666667</v>
      </c>
      <c r="BT66" s="130">
        <v>15</v>
      </c>
      <c r="BU66" s="2"/>
      <c r="BV66" s="3"/>
      <c r="BW66" s="3"/>
      <c r="BX66" s="3"/>
      <c r="BY66" s="3"/>
    </row>
    <row r="67" spans="1:77" ht="34.05" customHeight="1">
      <c r="A67" s="14" t="s">
        <v>290</v>
      </c>
      <c r="C67" s="15"/>
      <c r="D67" s="15" t="s">
        <v>64</v>
      </c>
      <c r="E67" s="95">
        <v>162</v>
      </c>
      <c r="F67" s="81"/>
      <c r="G67" s="114" t="s">
        <v>456</v>
      </c>
      <c r="H67" s="15"/>
      <c r="I67" s="16" t="s">
        <v>290</v>
      </c>
      <c r="J67" s="66"/>
      <c r="K67" s="66"/>
      <c r="L67" s="116" t="s">
        <v>1252</v>
      </c>
      <c r="M67" s="96">
        <v>1</v>
      </c>
      <c r="N67" s="97">
        <v>3463.410400390625</v>
      </c>
      <c r="O67" s="97">
        <v>5110.46875</v>
      </c>
      <c r="P67" s="77"/>
      <c r="Q67" s="98"/>
      <c r="R67" s="98"/>
      <c r="S67" s="99"/>
      <c r="T67" s="51">
        <v>0</v>
      </c>
      <c r="U67" s="51">
        <v>2</v>
      </c>
      <c r="V67" s="52">
        <v>0</v>
      </c>
      <c r="W67" s="52">
        <v>0.1</v>
      </c>
      <c r="X67" s="52">
        <v>0</v>
      </c>
      <c r="Y67" s="52">
        <v>0.875114</v>
      </c>
      <c r="Z67" s="52">
        <v>0.5</v>
      </c>
      <c r="AA67" s="52">
        <v>0</v>
      </c>
      <c r="AB67" s="82">
        <v>67</v>
      </c>
      <c r="AC67" s="82"/>
      <c r="AD67" s="100"/>
      <c r="AE67" s="85" t="s">
        <v>820</v>
      </c>
      <c r="AF67" s="85">
        <v>17</v>
      </c>
      <c r="AG67" s="85">
        <v>4</v>
      </c>
      <c r="AH67" s="85">
        <v>67</v>
      </c>
      <c r="AI67" s="85">
        <v>31</v>
      </c>
      <c r="AJ67" s="85"/>
      <c r="AK67" s="85" t="s">
        <v>891</v>
      </c>
      <c r="AL67" s="85"/>
      <c r="AM67" s="85"/>
      <c r="AN67" s="85"/>
      <c r="AO67" s="87">
        <v>43922.73944444444</v>
      </c>
      <c r="AP67" s="85"/>
      <c r="AQ67" s="85" t="b">
        <v>1</v>
      </c>
      <c r="AR67" s="85" t="b">
        <v>0</v>
      </c>
      <c r="AS67" s="85" t="b">
        <v>0</v>
      </c>
      <c r="AT67" s="85"/>
      <c r="AU67" s="85">
        <v>0</v>
      </c>
      <c r="AV67" s="85"/>
      <c r="AW67" s="85" t="b">
        <v>0</v>
      </c>
      <c r="AX67" s="85" t="s">
        <v>1111</v>
      </c>
      <c r="AY67" s="89" t="s">
        <v>1176</v>
      </c>
      <c r="AZ67" s="85" t="s">
        <v>66</v>
      </c>
      <c r="BA67" s="85" t="str">
        <f>REPLACE(INDEX(GroupVertices[Group],MATCH(Vertices[[#This Row],[Vertex]],GroupVertices[Vertex],0)),1,1,"")</f>
        <v>3</v>
      </c>
      <c r="BB67" s="51"/>
      <c r="BC67" s="51"/>
      <c r="BD67" s="51"/>
      <c r="BE67" s="51"/>
      <c r="BF67" s="51" t="s">
        <v>377</v>
      </c>
      <c r="BG67" s="51" t="s">
        <v>377</v>
      </c>
      <c r="BH67" s="130" t="s">
        <v>1647</v>
      </c>
      <c r="BI67" s="130" t="s">
        <v>1647</v>
      </c>
      <c r="BJ67" s="130" t="s">
        <v>1577</v>
      </c>
      <c r="BK67" s="130" t="s">
        <v>1577</v>
      </c>
      <c r="BL67" s="130">
        <v>0</v>
      </c>
      <c r="BM67" s="133">
        <v>0</v>
      </c>
      <c r="BN67" s="130">
        <v>0</v>
      </c>
      <c r="BO67" s="133">
        <v>0</v>
      </c>
      <c r="BP67" s="130">
        <v>0</v>
      </c>
      <c r="BQ67" s="133">
        <v>0</v>
      </c>
      <c r="BR67" s="130">
        <v>36</v>
      </c>
      <c r="BS67" s="133">
        <v>100</v>
      </c>
      <c r="BT67" s="130">
        <v>36</v>
      </c>
      <c r="BU67" s="2"/>
      <c r="BV67" s="3"/>
      <c r="BW67" s="3"/>
      <c r="BX67" s="3"/>
      <c r="BY67" s="3"/>
    </row>
    <row r="68" spans="1:77" ht="34.05" customHeight="1">
      <c r="A68" s="14" t="s">
        <v>302</v>
      </c>
      <c r="C68" s="15"/>
      <c r="D68" s="15" t="s">
        <v>64</v>
      </c>
      <c r="E68" s="95">
        <v>1000</v>
      </c>
      <c r="F68" s="81"/>
      <c r="G68" s="114" t="s">
        <v>466</v>
      </c>
      <c r="H68" s="15"/>
      <c r="I68" s="16" t="s">
        <v>302</v>
      </c>
      <c r="J68" s="66"/>
      <c r="K68" s="66"/>
      <c r="L68" s="116" t="s">
        <v>1253</v>
      </c>
      <c r="M68" s="96">
        <v>5379.498586448141</v>
      </c>
      <c r="N68" s="97">
        <v>3449.947265625</v>
      </c>
      <c r="O68" s="97">
        <v>5039.25732421875</v>
      </c>
      <c r="P68" s="77"/>
      <c r="Q68" s="98"/>
      <c r="R68" s="98"/>
      <c r="S68" s="99"/>
      <c r="T68" s="51">
        <v>1</v>
      </c>
      <c r="U68" s="51">
        <v>1</v>
      </c>
      <c r="V68" s="52">
        <v>0</v>
      </c>
      <c r="W68" s="52">
        <v>0.1</v>
      </c>
      <c r="X68" s="52">
        <v>0</v>
      </c>
      <c r="Y68" s="52">
        <v>0.875114</v>
      </c>
      <c r="Z68" s="52">
        <v>0.5</v>
      </c>
      <c r="AA68" s="52">
        <v>0</v>
      </c>
      <c r="AB68" s="82">
        <v>68</v>
      </c>
      <c r="AC68" s="82"/>
      <c r="AD68" s="100"/>
      <c r="AE68" s="85" t="s">
        <v>821</v>
      </c>
      <c r="AF68" s="85">
        <v>114689</v>
      </c>
      <c r="AG68" s="85">
        <v>123880</v>
      </c>
      <c r="AH68" s="85">
        <v>70510</v>
      </c>
      <c r="AI68" s="85">
        <v>1113</v>
      </c>
      <c r="AJ68" s="85"/>
      <c r="AK68" s="85" t="s">
        <v>892</v>
      </c>
      <c r="AL68" s="85" t="s">
        <v>907</v>
      </c>
      <c r="AM68" s="89" t="s">
        <v>965</v>
      </c>
      <c r="AN68" s="85"/>
      <c r="AO68" s="87">
        <v>41834.801041666666</v>
      </c>
      <c r="AP68" s="89" t="s">
        <v>1071</v>
      </c>
      <c r="AQ68" s="85" t="b">
        <v>0</v>
      </c>
      <c r="AR68" s="85" t="b">
        <v>0</v>
      </c>
      <c r="AS68" s="85" t="b">
        <v>0</v>
      </c>
      <c r="AT68" s="85"/>
      <c r="AU68" s="85">
        <v>771</v>
      </c>
      <c r="AV68" s="89" t="s">
        <v>1091</v>
      </c>
      <c r="AW68" s="85" t="b">
        <v>0</v>
      </c>
      <c r="AX68" s="85" t="s">
        <v>1111</v>
      </c>
      <c r="AY68" s="89" t="s">
        <v>1177</v>
      </c>
      <c r="AZ68" s="85" t="s">
        <v>66</v>
      </c>
      <c r="BA68" s="85" t="str">
        <f>REPLACE(INDEX(GroupVertices[Group],MATCH(Vertices[[#This Row],[Vertex]],GroupVertices[Vertex],0)),1,1,"")</f>
        <v>3</v>
      </c>
      <c r="BB68" s="51" t="s">
        <v>343</v>
      </c>
      <c r="BC68" s="51" t="s">
        <v>343</v>
      </c>
      <c r="BD68" s="51" t="s">
        <v>360</v>
      </c>
      <c r="BE68" s="51" t="s">
        <v>360</v>
      </c>
      <c r="BF68" s="51" t="s">
        <v>1384</v>
      </c>
      <c r="BG68" s="51" t="s">
        <v>1384</v>
      </c>
      <c r="BH68" s="130" t="s">
        <v>1647</v>
      </c>
      <c r="BI68" s="130" t="s">
        <v>1647</v>
      </c>
      <c r="BJ68" s="130" t="s">
        <v>1577</v>
      </c>
      <c r="BK68" s="130" t="s">
        <v>1577</v>
      </c>
      <c r="BL68" s="130">
        <v>0</v>
      </c>
      <c r="BM68" s="133">
        <v>0</v>
      </c>
      <c r="BN68" s="130">
        <v>0</v>
      </c>
      <c r="BO68" s="133">
        <v>0</v>
      </c>
      <c r="BP68" s="130">
        <v>0</v>
      </c>
      <c r="BQ68" s="133">
        <v>0</v>
      </c>
      <c r="BR68" s="130">
        <v>144</v>
      </c>
      <c r="BS68" s="133">
        <v>100</v>
      </c>
      <c r="BT68" s="130">
        <v>144</v>
      </c>
      <c r="BU68" s="2"/>
      <c r="BV68" s="3"/>
      <c r="BW68" s="3"/>
      <c r="BX68" s="3"/>
      <c r="BY68" s="3"/>
    </row>
    <row r="69" spans="1:77" ht="34.05" customHeight="1">
      <c r="A69" s="14" t="s">
        <v>291</v>
      </c>
      <c r="C69" s="15"/>
      <c r="D69" s="15" t="s">
        <v>64</v>
      </c>
      <c r="E69" s="95">
        <v>1000</v>
      </c>
      <c r="F69" s="81"/>
      <c r="G69" s="114" t="s">
        <v>457</v>
      </c>
      <c r="H69" s="15"/>
      <c r="I69" s="16" t="s">
        <v>291</v>
      </c>
      <c r="J69" s="66"/>
      <c r="K69" s="66"/>
      <c r="L69" s="116" t="s">
        <v>1254</v>
      </c>
      <c r="M69" s="96">
        <v>8825.183366555058</v>
      </c>
      <c r="N69" s="97">
        <v>3486.268310546875</v>
      </c>
      <c r="O69" s="97">
        <v>4921.3828125</v>
      </c>
      <c r="P69" s="77"/>
      <c r="Q69" s="98"/>
      <c r="R69" s="98"/>
      <c r="S69" s="99"/>
      <c r="T69" s="51">
        <v>0</v>
      </c>
      <c r="U69" s="51">
        <v>1</v>
      </c>
      <c r="V69" s="52">
        <v>0</v>
      </c>
      <c r="W69" s="52">
        <v>0.090909</v>
      </c>
      <c r="X69" s="52">
        <v>0</v>
      </c>
      <c r="Y69" s="52">
        <v>0.503191</v>
      </c>
      <c r="Z69" s="52">
        <v>0</v>
      </c>
      <c r="AA69" s="52">
        <v>0</v>
      </c>
      <c r="AB69" s="82">
        <v>69</v>
      </c>
      <c r="AC69" s="82"/>
      <c r="AD69" s="100"/>
      <c r="AE69" s="85" t="s">
        <v>822</v>
      </c>
      <c r="AF69" s="85">
        <v>153042</v>
      </c>
      <c r="AG69" s="85">
        <v>203240</v>
      </c>
      <c r="AH69" s="85">
        <v>196935</v>
      </c>
      <c r="AI69" s="85">
        <v>5091</v>
      </c>
      <c r="AJ69" s="85"/>
      <c r="AK69" s="85" t="s">
        <v>893</v>
      </c>
      <c r="AL69" s="85" t="s">
        <v>907</v>
      </c>
      <c r="AM69" s="89" t="s">
        <v>1005</v>
      </c>
      <c r="AN69" s="85"/>
      <c r="AO69" s="87">
        <v>40522.52753472222</v>
      </c>
      <c r="AP69" s="89" t="s">
        <v>1072</v>
      </c>
      <c r="AQ69" s="85" t="b">
        <v>0</v>
      </c>
      <c r="AR69" s="85" t="b">
        <v>0</v>
      </c>
      <c r="AS69" s="85" t="b">
        <v>0</v>
      </c>
      <c r="AT69" s="85"/>
      <c r="AU69" s="85">
        <v>2512</v>
      </c>
      <c r="AV69" s="89" t="s">
        <v>1088</v>
      </c>
      <c r="AW69" s="85" t="b">
        <v>0</v>
      </c>
      <c r="AX69" s="85" t="s">
        <v>1111</v>
      </c>
      <c r="AY69" s="89" t="s">
        <v>1178</v>
      </c>
      <c r="AZ69" s="85" t="s">
        <v>66</v>
      </c>
      <c r="BA69" s="85" t="str">
        <f>REPLACE(INDEX(GroupVertices[Group],MATCH(Vertices[[#This Row],[Vertex]],GroupVertices[Vertex],0)),1,1,"")</f>
        <v>3</v>
      </c>
      <c r="BB69" s="51" t="s">
        <v>343</v>
      </c>
      <c r="BC69" s="51" t="s">
        <v>343</v>
      </c>
      <c r="BD69" s="51" t="s">
        <v>360</v>
      </c>
      <c r="BE69" s="51" t="s">
        <v>360</v>
      </c>
      <c r="BF69" s="51" t="s">
        <v>1384</v>
      </c>
      <c r="BG69" s="51" t="s">
        <v>1384</v>
      </c>
      <c r="BH69" s="130" t="s">
        <v>1647</v>
      </c>
      <c r="BI69" s="130" t="s">
        <v>1647</v>
      </c>
      <c r="BJ69" s="130" t="s">
        <v>1577</v>
      </c>
      <c r="BK69" s="130" t="s">
        <v>1577</v>
      </c>
      <c r="BL69" s="130">
        <v>0</v>
      </c>
      <c r="BM69" s="133">
        <v>0</v>
      </c>
      <c r="BN69" s="130">
        <v>0</v>
      </c>
      <c r="BO69" s="133">
        <v>0</v>
      </c>
      <c r="BP69" s="130">
        <v>0</v>
      </c>
      <c r="BQ69" s="133">
        <v>0</v>
      </c>
      <c r="BR69" s="130">
        <v>144</v>
      </c>
      <c r="BS69" s="133">
        <v>100</v>
      </c>
      <c r="BT69" s="130">
        <v>144</v>
      </c>
      <c r="BU69" s="2"/>
      <c r="BV69" s="3"/>
      <c r="BW69" s="3"/>
      <c r="BX69" s="3"/>
      <c r="BY69" s="3"/>
    </row>
    <row r="70" spans="1:77" ht="34.05" customHeight="1">
      <c r="A70" s="14" t="s">
        <v>292</v>
      </c>
      <c r="C70" s="15"/>
      <c r="D70" s="15" t="s">
        <v>64</v>
      </c>
      <c r="E70" s="95">
        <v>1000</v>
      </c>
      <c r="F70" s="81"/>
      <c r="G70" s="114" t="s">
        <v>1109</v>
      </c>
      <c r="H70" s="15"/>
      <c r="I70" s="16" t="s">
        <v>292</v>
      </c>
      <c r="J70" s="66"/>
      <c r="K70" s="66"/>
      <c r="L70" s="116" t="s">
        <v>1255</v>
      </c>
      <c r="M70" s="96">
        <v>9661.856069587573</v>
      </c>
      <c r="N70" s="97">
        <v>2529.571533203125</v>
      </c>
      <c r="O70" s="97">
        <v>1696.7054443359375</v>
      </c>
      <c r="P70" s="77"/>
      <c r="Q70" s="98"/>
      <c r="R70" s="98"/>
      <c r="S70" s="99"/>
      <c r="T70" s="51">
        <v>2</v>
      </c>
      <c r="U70" s="51">
        <v>1</v>
      </c>
      <c r="V70" s="52">
        <v>0</v>
      </c>
      <c r="W70" s="52">
        <v>1</v>
      </c>
      <c r="X70" s="52">
        <v>0</v>
      </c>
      <c r="Y70" s="52">
        <v>1.298236</v>
      </c>
      <c r="Z70" s="52">
        <v>0</v>
      </c>
      <c r="AA70" s="52">
        <v>0</v>
      </c>
      <c r="AB70" s="82">
        <v>70</v>
      </c>
      <c r="AC70" s="82"/>
      <c r="AD70" s="100"/>
      <c r="AE70" s="85" t="s">
        <v>823</v>
      </c>
      <c r="AF70" s="85">
        <v>388</v>
      </c>
      <c r="AG70" s="85">
        <v>222510</v>
      </c>
      <c r="AH70" s="85">
        <v>40984</v>
      </c>
      <c r="AI70" s="85">
        <v>3003</v>
      </c>
      <c r="AJ70" s="85"/>
      <c r="AK70" s="85" t="s">
        <v>894</v>
      </c>
      <c r="AL70" s="85" t="s">
        <v>956</v>
      </c>
      <c r="AM70" s="89" t="s">
        <v>1006</v>
      </c>
      <c r="AN70" s="85"/>
      <c r="AO70" s="87">
        <v>39618.57763888889</v>
      </c>
      <c r="AP70" s="89" t="s">
        <v>1073</v>
      </c>
      <c r="AQ70" s="85" t="b">
        <v>0</v>
      </c>
      <c r="AR70" s="85" t="b">
        <v>0</v>
      </c>
      <c r="AS70" s="85" t="b">
        <v>0</v>
      </c>
      <c r="AT70" s="85"/>
      <c r="AU70" s="85">
        <v>6020</v>
      </c>
      <c r="AV70" s="89" t="s">
        <v>1083</v>
      </c>
      <c r="AW70" s="85" t="b">
        <v>1</v>
      </c>
      <c r="AX70" s="85" t="s">
        <v>1111</v>
      </c>
      <c r="AY70" s="89" t="s">
        <v>1179</v>
      </c>
      <c r="AZ70" s="85" t="s">
        <v>66</v>
      </c>
      <c r="BA70" s="85" t="str">
        <f>REPLACE(INDEX(GroupVertices[Group],MATCH(Vertices[[#This Row],[Vertex]],GroupVertices[Vertex],0)),1,1,"")</f>
        <v>8</v>
      </c>
      <c r="BB70" s="51" t="s">
        <v>355</v>
      </c>
      <c r="BC70" s="51" t="s">
        <v>355</v>
      </c>
      <c r="BD70" s="51" t="s">
        <v>372</v>
      </c>
      <c r="BE70" s="51" t="s">
        <v>372</v>
      </c>
      <c r="BF70" s="51" t="s">
        <v>376</v>
      </c>
      <c r="BG70" s="51" t="s">
        <v>376</v>
      </c>
      <c r="BH70" s="130" t="s">
        <v>1660</v>
      </c>
      <c r="BI70" s="130" t="s">
        <v>1660</v>
      </c>
      <c r="BJ70" s="130" t="s">
        <v>1677</v>
      </c>
      <c r="BK70" s="130" t="s">
        <v>1677</v>
      </c>
      <c r="BL70" s="130">
        <v>0</v>
      </c>
      <c r="BM70" s="133">
        <v>0</v>
      </c>
      <c r="BN70" s="130">
        <v>0</v>
      </c>
      <c r="BO70" s="133">
        <v>0</v>
      </c>
      <c r="BP70" s="130">
        <v>0</v>
      </c>
      <c r="BQ70" s="133">
        <v>0</v>
      </c>
      <c r="BR70" s="130">
        <v>13</v>
      </c>
      <c r="BS70" s="133">
        <v>100</v>
      </c>
      <c r="BT70" s="130">
        <v>13</v>
      </c>
      <c r="BU70" s="2"/>
      <c r="BV70" s="3"/>
      <c r="BW70" s="3"/>
      <c r="BX70" s="3"/>
      <c r="BY70" s="3"/>
    </row>
    <row r="71" spans="1:77" ht="34.05" customHeight="1">
      <c r="A71" s="14" t="s">
        <v>293</v>
      </c>
      <c r="C71" s="15"/>
      <c r="D71" s="15" t="s">
        <v>64</v>
      </c>
      <c r="E71" s="95">
        <v>179.0218308195836</v>
      </c>
      <c r="F71" s="81"/>
      <c r="G71" s="114" t="s">
        <v>458</v>
      </c>
      <c r="H71" s="15"/>
      <c r="I71" s="16" t="s">
        <v>293</v>
      </c>
      <c r="J71" s="66"/>
      <c r="K71" s="66"/>
      <c r="L71" s="116" t="s">
        <v>1256</v>
      </c>
      <c r="M71" s="96">
        <v>27.137881018452173</v>
      </c>
      <c r="N71" s="97">
        <v>2105.052734375</v>
      </c>
      <c r="O71" s="97">
        <v>1327.9921875</v>
      </c>
      <c r="P71" s="77"/>
      <c r="Q71" s="98"/>
      <c r="R71" s="98"/>
      <c r="S71" s="99"/>
      <c r="T71" s="51">
        <v>0</v>
      </c>
      <c r="U71" s="51">
        <v>1</v>
      </c>
      <c r="V71" s="52">
        <v>0</v>
      </c>
      <c r="W71" s="52">
        <v>1</v>
      </c>
      <c r="X71" s="52">
        <v>0</v>
      </c>
      <c r="Y71" s="52">
        <v>0.70175</v>
      </c>
      <c r="Z71" s="52">
        <v>0</v>
      </c>
      <c r="AA71" s="52">
        <v>0</v>
      </c>
      <c r="AB71" s="82">
        <v>71</v>
      </c>
      <c r="AC71" s="82"/>
      <c r="AD71" s="100"/>
      <c r="AE71" s="85" t="s">
        <v>824</v>
      </c>
      <c r="AF71" s="85">
        <v>256</v>
      </c>
      <c r="AG71" s="85">
        <v>606</v>
      </c>
      <c r="AH71" s="85">
        <v>13598</v>
      </c>
      <c r="AI71" s="85">
        <v>28220</v>
      </c>
      <c r="AJ71" s="85"/>
      <c r="AK71" s="85" t="s">
        <v>895</v>
      </c>
      <c r="AL71" s="85" t="s">
        <v>957</v>
      </c>
      <c r="AM71" s="85"/>
      <c r="AN71" s="85"/>
      <c r="AO71" s="87">
        <v>42629.0187037037</v>
      </c>
      <c r="AP71" s="89" t="s">
        <v>1074</v>
      </c>
      <c r="AQ71" s="85" t="b">
        <v>1</v>
      </c>
      <c r="AR71" s="85" t="b">
        <v>0</v>
      </c>
      <c r="AS71" s="85" t="b">
        <v>1</v>
      </c>
      <c r="AT71" s="85"/>
      <c r="AU71" s="85">
        <v>58</v>
      </c>
      <c r="AV71" s="85"/>
      <c r="AW71" s="85" t="b">
        <v>0</v>
      </c>
      <c r="AX71" s="85" t="s">
        <v>1111</v>
      </c>
      <c r="AY71" s="89" t="s">
        <v>1180</v>
      </c>
      <c r="AZ71" s="85" t="s">
        <v>66</v>
      </c>
      <c r="BA71" s="85" t="str">
        <f>REPLACE(INDEX(GroupVertices[Group],MATCH(Vertices[[#This Row],[Vertex]],GroupVertices[Vertex],0)),1,1,"")</f>
        <v>8</v>
      </c>
      <c r="BB71" s="51" t="s">
        <v>355</v>
      </c>
      <c r="BC71" s="51" t="s">
        <v>355</v>
      </c>
      <c r="BD71" s="51" t="s">
        <v>372</v>
      </c>
      <c r="BE71" s="51" t="s">
        <v>372</v>
      </c>
      <c r="BF71" s="51"/>
      <c r="BG71" s="51"/>
      <c r="BH71" s="130" t="s">
        <v>1660</v>
      </c>
      <c r="BI71" s="130" t="s">
        <v>1660</v>
      </c>
      <c r="BJ71" s="130" t="s">
        <v>1677</v>
      </c>
      <c r="BK71" s="130" t="s">
        <v>1677</v>
      </c>
      <c r="BL71" s="130">
        <v>0</v>
      </c>
      <c r="BM71" s="133">
        <v>0</v>
      </c>
      <c r="BN71" s="130">
        <v>0</v>
      </c>
      <c r="BO71" s="133">
        <v>0</v>
      </c>
      <c r="BP71" s="130">
        <v>0</v>
      </c>
      <c r="BQ71" s="133">
        <v>0</v>
      </c>
      <c r="BR71" s="130">
        <v>13</v>
      </c>
      <c r="BS71" s="133">
        <v>100</v>
      </c>
      <c r="BT71" s="130">
        <v>13</v>
      </c>
      <c r="BU71" s="2"/>
      <c r="BV71" s="3"/>
      <c r="BW71" s="3"/>
      <c r="BX71" s="3"/>
      <c r="BY71" s="3"/>
    </row>
    <row r="72" spans="1:77" ht="34.05" customHeight="1">
      <c r="A72" s="14" t="s">
        <v>294</v>
      </c>
      <c r="C72" s="15"/>
      <c r="D72" s="15" t="s">
        <v>64</v>
      </c>
      <c r="E72" s="95">
        <v>272.302594729561</v>
      </c>
      <c r="F72" s="81"/>
      <c r="G72" s="114" t="s">
        <v>459</v>
      </c>
      <c r="H72" s="15"/>
      <c r="I72" s="16" t="s">
        <v>294</v>
      </c>
      <c r="J72" s="66"/>
      <c r="K72" s="66"/>
      <c r="L72" s="116" t="s">
        <v>1257</v>
      </c>
      <c r="M72" s="96">
        <v>170.37520573585036</v>
      </c>
      <c r="N72" s="97">
        <v>4327.052734375</v>
      </c>
      <c r="O72" s="97">
        <v>1796.6953125</v>
      </c>
      <c r="P72" s="77"/>
      <c r="Q72" s="98"/>
      <c r="R72" s="98"/>
      <c r="S72" s="99"/>
      <c r="T72" s="51">
        <v>1</v>
      </c>
      <c r="U72" s="51">
        <v>1</v>
      </c>
      <c r="V72" s="52">
        <v>0</v>
      </c>
      <c r="W72" s="52">
        <v>0.5</v>
      </c>
      <c r="X72" s="52">
        <v>0</v>
      </c>
      <c r="Y72" s="52">
        <v>0.999993</v>
      </c>
      <c r="Z72" s="52">
        <v>0.5</v>
      </c>
      <c r="AA72" s="52">
        <v>0</v>
      </c>
      <c r="AB72" s="82">
        <v>72</v>
      </c>
      <c r="AC72" s="82"/>
      <c r="AD72" s="100"/>
      <c r="AE72" s="85" t="s">
        <v>825</v>
      </c>
      <c r="AF72" s="85">
        <v>3409</v>
      </c>
      <c r="AG72" s="85">
        <v>3905</v>
      </c>
      <c r="AH72" s="85">
        <v>55751</v>
      </c>
      <c r="AI72" s="85">
        <v>33382</v>
      </c>
      <c r="AJ72" s="85"/>
      <c r="AK72" s="85" t="s">
        <v>896</v>
      </c>
      <c r="AL72" s="85" t="s">
        <v>946</v>
      </c>
      <c r="AM72" s="89" t="s">
        <v>1007</v>
      </c>
      <c r="AN72" s="85"/>
      <c r="AO72" s="87">
        <v>41116.13379629629</v>
      </c>
      <c r="AP72" s="89" t="s">
        <v>1075</v>
      </c>
      <c r="AQ72" s="85" t="b">
        <v>0</v>
      </c>
      <c r="AR72" s="85" t="b">
        <v>0</v>
      </c>
      <c r="AS72" s="85" t="b">
        <v>0</v>
      </c>
      <c r="AT72" s="85"/>
      <c r="AU72" s="85">
        <v>599</v>
      </c>
      <c r="AV72" s="89" t="s">
        <v>1087</v>
      </c>
      <c r="AW72" s="85" t="b">
        <v>0</v>
      </c>
      <c r="AX72" s="85" t="s">
        <v>1111</v>
      </c>
      <c r="AY72" s="89" t="s">
        <v>1181</v>
      </c>
      <c r="AZ72" s="85" t="s">
        <v>66</v>
      </c>
      <c r="BA72" s="85" t="str">
        <f>REPLACE(INDEX(GroupVertices[Group],MATCH(Vertices[[#This Row],[Vertex]],GroupVertices[Vertex],0)),1,1,"")</f>
        <v>6</v>
      </c>
      <c r="BB72" s="51" t="s">
        <v>356</v>
      </c>
      <c r="BC72" s="51" t="s">
        <v>356</v>
      </c>
      <c r="BD72" s="51" t="s">
        <v>373</v>
      </c>
      <c r="BE72" s="51" t="s">
        <v>373</v>
      </c>
      <c r="BF72" s="51" t="s">
        <v>393</v>
      </c>
      <c r="BG72" s="51" t="s">
        <v>393</v>
      </c>
      <c r="BH72" s="130" t="s">
        <v>1661</v>
      </c>
      <c r="BI72" s="130" t="s">
        <v>1661</v>
      </c>
      <c r="BJ72" s="130" t="s">
        <v>1580</v>
      </c>
      <c r="BK72" s="130" t="s">
        <v>1580</v>
      </c>
      <c r="BL72" s="130">
        <v>0</v>
      </c>
      <c r="BM72" s="133">
        <v>0</v>
      </c>
      <c r="BN72" s="130">
        <v>2</v>
      </c>
      <c r="BO72" s="133">
        <v>10.526315789473685</v>
      </c>
      <c r="BP72" s="130">
        <v>0</v>
      </c>
      <c r="BQ72" s="133">
        <v>0</v>
      </c>
      <c r="BR72" s="130">
        <v>17</v>
      </c>
      <c r="BS72" s="133">
        <v>89.47368421052632</v>
      </c>
      <c r="BT72" s="130">
        <v>19</v>
      </c>
      <c r="BU72" s="2"/>
      <c r="BV72" s="3"/>
      <c r="BW72" s="3"/>
      <c r="BX72" s="3"/>
      <c r="BY72" s="3"/>
    </row>
    <row r="73" spans="1:77" ht="34.05" customHeight="1">
      <c r="A73" s="14" t="s">
        <v>309</v>
      </c>
      <c r="C73" s="15"/>
      <c r="D73" s="15" t="s">
        <v>64</v>
      </c>
      <c r="E73" s="95">
        <v>1000</v>
      </c>
      <c r="F73" s="81"/>
      <c r="G73" s="114" t="s">
        <v>1110</v>
      </c>
      <c r="H73" s="15"/>
      <c r="I73" s="16" t="s">
        <v>309</v>
      </c>
      <c r="J73" s="66"/>
      <c r="K73" s="66"/>
      <c r="L73" s="116" t="s">
        <v>1258</v>
      </c>
      <c r="M73" s="96">
        <v>1287.7913284781844</v>
      </c>
      <c r="N73" s="97">
        <v>4327.052734375</v>
      </c>
      <c r="O73" s="97">
        <v>1796.6953125</v>
      </c>
      <c r="P73" s="77"/>
      <c r="Q73" s="98"/>
      <c r="R73" s="98"/>
      <c r="S73" s="99"/>
      <c r="T73" s="51">
        <v>2</v>
      </c>
      <c r="U73" s="51">
        <v>0</v>
      </c>
      <c r="V73" s="52">
        <v>0</v>
      </c>
      <c r="W73" s="52">
        <v>0.5</v>
      </c>
      <c r="X73" s="52">
        <v>0</v>
      </c>
      <c r="Y73" s="52">
        <v>0.999993</v>
      </c>
      <c r="Z73" s="52">
        <v>0.5</v>
      </c>
      <c r="AA73" s="52">
        <v>0</v>
      </c>
      <c r="AB73" s="82">
        <v>73</v>
      </c>
      <c r="AC73" s="82"/>
      <c r="AD73" s="100"/>
      <c r="AE73" s="85" t="s">
        <v>826</v>
      </c>
      <c r="AF73" s="85">
        <v>137</v>
      </c>
      <c r="AG73" s="85">
        <v>29641</v>
      </c>
      <c r="AH73" s="85">
        <v>29150</v>
      </c>
      <c r="AI73" s="85">
        <v>3070</v>
      </c>
      <c r="AJ73" s="85"/>
      <c r="AK73" s="85" t="s">
        <v>897</v>
      </c>
      <c r="AL73" s="85" t="s">
        <v>958</v>
      </c>
      <c r="AM73" s="89" t="s">
        <v>1008</v>
      </c>
      <c r="AN73" s="85"/>
      <c r="AO73" s="87">
        <v>40012.62162037037</v>
      </c>
      <c r="AP73" s="89" t="s">
        <v>1076</v>
      </c>
      <c r="AQ73" s="85" t="b">
        <v>0</v>
      </c>
      <c r="AR73" s="85" t="b">
        <v>0</v>
      </c>
      <c r="AS73" s="85" t="b">
        <v>0</v>
      </c>
      <c r="AT73" s="85"/>
      <c r="AU73" s="85">
        <v>2087</v>
      </c>
      <c r="AV73" s="89" t="s">
        <v>1083</v>
      </c>
      <c r="AW73" s="85" t="b">
        <v>0</v>
      </c>
      <c r="AX73" s="85" t="s">
        <v>1111</v>
      </c>
      <c r="AY73" s="89" t="s">
        <v>1182</v>
      </c>
      <c r="AZ73" s="85" t="s">
        <v>65</v>
      </c>
      <c r="BA73" s="85" t="str">
        <f>REPLACE(INDEX(GroupVertices[Group],MATCH(Vertices[[#This Row],[Vertex]],GroupVertices[Vertex],0)),1,1,"")</f>
        <v>6</v>
      </c>
      <c r="BB73" s="51"/>
      <c r="BC73" s="51"/>
      <c r="BD73" s="51"/>
      <c r="BE73" s="51"/>
      <c r="BF73" s="51"/>
      <c r="BG73" s="51"/>
      <c r="BH73" s="51"/>
      <c r="BI73" s="51"/>
      <c r="BJ73" s="51"/>
      <c r="BK73" s="51"/>
      <c r="BL73" s="51"/>
      <c r="BM73" s="52"/>
      <c r="BN73" s="51"/>
      <c r="BO73" s="52"/>
      <c r="BP73" s="51"/>
      <c r="BQ73" s="52"/>
      <c r="BR73" s="51"/>
      <c r="BS73" s="52"/>
      <c r="BT73" s="51"/>
      <c r="BU73" s="2"/>
      <c r="BV73" s="3"/>
      <c r="BW73" s="3"/>
      <c r="BX73" s="3"/>
      <c r="BY73" s="3"/>
    </row>
    <row r="74" spans="1:77" ht="34.05" customHeight="1">
      <c r="A74" s="14" t="s">
        <v>295</v>
      </c>
      <c r="C74" s="15"/>
      <c r="D74" s="15" t="s">
        <v>64</v>
      </c>
      <c r="E74" s="95">
        <v>172.65985086209804</v>
      </c>
      <c r="F74" s="81"/>
      <c r="G74" s="114" t="s">
        <v>460</v>
      </c>
      <c r="H74" s="15"/>
      <c r="I74" s="16" t="s">
        <v>295</v>
      </c>
      <c r="J74" s="66"/>
      <c r="K74" s="66"/>
      <c r="L74" s="116" t="s">
        <v>1259</v>
      </c>
      <c r="M74" s="96">
        <v>17.368739441788154</v>
      </c>
      <c r="N74" s="97">
        <v>4327.052734375</v>
      </c>
      <c r="O74" s="97">
        <v>1796.6953125</v>
      </c>
      <c r="P74" s="77"/>
      <c r="Q74" s="98"/>
      <c r="R74" s="98"/>
      <c r="S74" s="99"/>
      <c r="T74" s="51">
        <v>0</v>
      </c>
      <c r="U74" s="51">
        <v>2</v>
      </c>
      <c r="V74" s="52">
        <v>0</v>
      </c>
      <c r="W74" s="52">
        <v>0.5</v>
      </c>
      <c r="X74" s="52">
        <v>0</v>
      </c>
      <c r="Y74" s="52">
        <v>0.999993</v>
      </c>
      <c r="Z74" s="52">
        <v>0.5</v>
      </c>
      <c r="AA74" s="52">
        <v>0</v>
      </c>
      <c r="AB74" s="82">
        <v>74</v>
      </c>
      <c r="AC74" s="82"/>
      <c r="AD74" s="100"/>
      <c r="AE74" s="85" t="s">
        <v>827</v>
      </c>
      <c r="AF74" s="85">
        <v>417</v>
      </c>
      <c r="AG74" s="85">
        <v>381</v>
      </c>
      <c r="AH74" s="85">
        <v>721</v>
      </c>
      <c r="AI74" s="85">
        <v>277</v>
      </c>
      <c r="AJ74" s="85"/>
      <c r="AK74" s="85" t="s">
        <v>898</v>
      </c>
      <c r="AL74" s="85"/>
      <c r="AM74" s="89" t="s">
        <v>1009</v>
      </c>
      <c r="AN74" s="85"/>
      <c r="AO74" s="87">
        <v>43732.42866898148</v>
      </c>
      <c r="AP74" s="89" t="s">
        <v>1077</v>
      </c>
      <c r="AQ74" s="85" t="b">
        <v>1</v>
      </c>
      <c r="AR74" s="85" t="b">
        <v>0</v>
      </c>
      <c r="AS74" s="85" t="b">
        <v>0</v>
      </c>
      <c r="AT74" s="85"/>
      <c r="AU74" s="85">
        <v>8</v>
      </c>
      <c r="AV74" s="85"/>
      <c r="AW74" s="85" t="b">
        <v>0</v>
      </c>
      <c r="AX74" s="85" t="s">
        <v>1111</v>
      </c>
      <c r="AY74" s="89" t="s">
        <v>1183</v>
      </c>
      <c r="AZ74" s="85" t="s">
        <v>66</v>
      </c>
      <c r="BA74" s="85" t="str">
        <f>REPLACE(INDEX(GroupVertices[Group],MATCH(Vertices[[#This Row],[Vertex]],GroupVertices[Vertex],0)),1,1,"")</f>
        <v>6</v>
      </c>
      <c r="BB74" s="51"/>
      <c r="BC74" s="51"/>
      <c r="BD74" s="51"/>
      <c r="BE74" s="51"/>
      <c r="BF74" s="51" t="s">
        <v>393</v>
      </c>
      <c r="BG74" s="51" t="s">
        <v>393</v>
      </c>
      <c r="BH74" s="130" t="s">
        <v>1661</v>
      </c>
      <c r="BI74" s="130" t="s">
        <v>1661</v>
      </c>
      <c r="BJ74" s="130" t="s">
        <v>1580</v>
      </c>
      <c r="BK74" s="130" t="s">
        <v>1580</v>
      </c>
      <c r="BL74" s="130">
        <v>0</v>
      </c>
      <c r="BM74" s="133">
        <v>0</v>
      </c>
      <c r="BN74" s="130">
        <v>2</v>
      </c>
      <c r="BO74" s="133">
        <v>10.526315789473685</v>
      </c>
      <c r="BP74" s="130">
        <v>0</v>
      </c>
      <c r="BQ74" s="133">
        <v>0</v>
      </c>
      <c r="BR74" s="130">
        <v>17</v>
      </c>
      <c r="BS74" s="133">
        <v>89.47368421052632</v>
      </c>
      <c r="BT74" s="130">
        <v>19</v>
      </c>
      <c r="BU74" s="2"/>
      <c r="BV74" s="3"/>
      <c r="BW74" s="3"/>
      <c r="BX74" s="3"/>
      <c r="BY74" s="3"/>
    </row>
    <row r="75" spans="1:77" ht="34.05" customHeight="1">
      <c r="A75" s="14" t="s">
        <v>297</v>
      </c>
      <c r="C75" s="15"/>
      <c r="D75" s="15" t="s">
        <v>64</v>
      </c>
      <c r="E75" s="95">
        <v>169.94540608023755</v>
      </c>
      <c r="F75" s="81"/>
      <c r="G75" s="114" t="s">
        <v>462</v>
      </c>
      <c r="H75" s="15"/>
      <c r="I75" s="16" t="s">
        <v>297</v>
      </c>
      <c r="J75" s="66"/>
      <c r="K75" s="66"/>
      <c r="L75" s="116" t="s">
        <v>1260</v>
      </c>
      <c r="M75" s="96">
        <v>13.200572369078174</v>
      </c>
      <c r="N75" s="97">
        <v>1885.7763671875</v>
      </c>
      <c r="O75" s="97">
        <v>2612.04345703125</v>
      </c>
      <c r="P75" s="77"/>
      <c r="Q75" s="98"/>
      <c r="R75" s="98"/>
      <c r="S75" s="99"/>
      <c r="T75" s="51">
        <v>1</v>
      </c>
      <c r="U75" s="51">
        <v>1</v>
      </c>
      <c r="V75" s="52">
        <v>0</v>
      </c>
      <c r="W75" s="52">
        <v>0</v>
      </c>
      <c r="X75" s="52">
        <v>0</v>
      </c>
      <c r="Y75" s="52">
        <v>0.999993</v>
      </c>
      <c r="Z75" s="52">
        <v>0</v>
      </c>
      <c r="AA75" s="52">
        <v>0</v>
      </c>
      <c r="AB75" s="82">
        <v>75</v>
      </c>
      <c r="AC75" s="82"/>
      <c r="AD75" s="100"/>
      <c r="AE75" s="85" t="s">
        <v>828</v>
      </c>
      <c r="AF75" s="85">
        <v>1571</v>
      </c>
      <c r="AG75" s="85">
        <v>285</v>
      </c>
      <c r="AH75" s="85">
        <v>2578</v>
      </c>
      <c r="AI75" s="85">
        <v>401</v>
      </c>
      <c r="AJ75" s="85"/>
      <c r="AK75" s="85" t="s">
        <v>899</v>
      </c>
      <c r="AL75" s="85" t="s">
        <v>959</v>
      </c>
      <c r="AM75" s="89" t="s">
        <v>1010</v>
      </c>
      <c r="AN75" s="85"/>
      <c r="AO75" s="87">
        <v>40290.92556712963</v>
      </c>
      <c r="AP75" s="89" t="s">
        <v>1078</v>
      </c>
      <c r="AQ75" s="85" t="b">
        <v>0</v>
      </c>
      <c r="AR75" s="85" t="b">
        <v>0</v>
      </c>
      <c r="AS75" s="85" t="b">
        <v>1</v>
      </c>
      <c r="AT75" s="85"/>
      <c r="AU75" s="85">
        <v>7</v>
      </c>
      <c r="AV75" s="89" t="s">
        <v>1092</v>
      </c>
      <c r="AW75" s="85" t="b">
        <v>0</v>
      </c>
      <c r="AX75" s="85" t="s">
        <v>1111</v>
      </c>
      <c r="AY75" s="89" t="s">
        <v>1184</v>
      </c>
      <c r="AZ75" s="85" t="s">
        <v>66</v>
      </c>
      <c r="BA75" s="85" t="str">
        <f>REPLACE(INDEX(GroupVertices[Group],MATCH(Vertices[[#This Row],[Vertex]],GroupVertices[Vertex],0)),1,1,"")</f>
        <v>2</v>
      </c>
      <c r="BB75" s="51" t="s">
        <v>357</v>
      </c>
      <c r="BC75" s="51" t="s">
        <v>357</v>
      </c>
      <c r="BD75" s="51" t="s">
        <v>374</v>
      </c>
      <c r="BE75" s="51" t="s">
        <v>374</v>
      </c>
      <c r="BF75" s="51" t="s">
        <v>394</v>
      </c>
      <c r="BG75" s="51" t="s">
        <v>394</v>
      </c>
      <c r="BH75" s="130" t="s">
        <v>1662</v>
      </c>
      <c r="BI75" s="130" t="s">
        <v>1662</v>
      </c>
      <c r="BJ75" s="130" t="s">
        <v>1678</v>
      </c>
      <c r="BK75" s="130" t="s">
        <v>1678</v>
      </c>
      <c r="BL75" s="130">
        <v>0</v>
      </c>
      <c r="BM75" s="133">
        <v>0</v>
      </c>
      <c r="BN75" s="130">
        <v>0</v>
      </c>
      <c r="BO75" s="133">
        <v>0</v>
      </c>
      <c r="BP75" s="130">
        <v>0</v>
      </c>
      <c r="BQ75" s="133">
        <v>0</v>
      </c>
      <c r="BR75" s="130">
        <v>14</v>
      </c>
      <c r="BS75" s="133">
        <v>100</v>
      </c>
      <c r="BT75" s="130">
        <v>14</v>
      </c>
      <c r="BU75" s="2"/>
      <c r="BV75" s="3"/>
      <c r="BW75" s="3"/>
      <c r="BX75" s="3"/>
      <c r="BY75" s="3"/>
    </row>
    <row r="76" spans="1:77" ht="34.05" customHeight="1">
      <c r="A76" s="14" t="s">
        <v>298</v>
      </c>
      <c r="C76" s="15"/>
      <c r="D76" s="15" t="s">
        <v>64</v>
      </c>
      <c r="E76" s="95">
        <v>1000</v>
      </c>
      <c r="F76" s="81"/>
      <c r="G76" s="114" t="s">
        <v>463</v>
      </c>
      <c r="H76" s="15"/>
      <c r="I76" s="16" t="s">
        <v>298</v>
      </c>
      <c r="J76" s="66"/>
      <c r="K76" s="66"/>
      <c r="L76" s="116" t="s">
        <v>1261</v>
      </c>
      <c r="M76" s="96">
        <v>5180.425190319233</v>
      </c>
      <c r="N76" s="97">
        <v>3530.57373046875</v>
      </c>
      <c r="O76" s="97">
        <v>5155.734375</v>
      </c>
      <c r="P76" s="77"/>
      <c r="Q76" s="98"/>
      <c r="R76" s="98"/>
      <c r="S76" s="99"/>
      <c r="T76" s="51">
        <v>0</v>
      </c>
      <c r="U76" s="51">
        <v>1</v>
      </c>
      <c r="V76" s="52">
        <v>0</v>
      </c>
      <c r="W76" s="52">
        <v>0.090909</v>
      </c>
      <c r="X76" s="52">
        <v>0</v>
      </c>
      <c r="Y76" s="52">
        <v>0.503191</v>
      </c>
      <c r="Z76" s="52">
        <v>0</v>
      </c>
      <c r="AA76" s="52">
        <v>0</v>
      </c>
      <c r="AB76" s="82">
        <v>76</v>
      </c>
      <c r="AC76" s="82"/>
      <c r="AD76" s="100"/>
      <c r="AE76" s="85" t="s">
        <v>829</v>
      </c>
      <c r="AF76" s="85">
        <v>116847</v>
      </c>
      <c r="AG76" s="85">
        <v>119295</v>
      </c>
      <c r="AH76" s="85">
        <v>62743</v>
      </c>
      <c r="AI76" s="85">
        <v>1191</v>
      </c>
      <c r="AJ76" s="85"/>
      <c r="AK76" s="85" t="s">
        <v>900</v>
      </c>
      <c r="AL76" s="85" t="s">
        <v>907</v>
      </c>
      <c r="AM76" s="89" t="s">
        <v>964</v>
      </c>
      <c r="AN76" s="85"/>
      <c r="AO76" s="87">
        <v>41853.97987268519</v>
      </c>
      <c r="AP76" s="89" t="s">
        <v>1079</v>
      </c>
      <c r="AQ76" s="85" t="b">
        <v>1</v>
      </c>
      <c r="AR76" s="85" t="b">
        <v>0</v>
      </c>
      <c r="AS76" s="85" t="b">
        <v>0</v>
      </c>
      <c r="AT76" s="85"/>
      <c r="AU76" s="85">
        <v>673</v>
      </c>
      <c r="AV76" s="89" t="s">
        <v>1083</v>
      </c>
      <c r="AW76" s="85" t="b">
        <v>0</v>
      </c>
      <c r="AX76" s="85" t="s">
        <v>1111</v>
      </c>
      <c r="AY76" s="89" t="s">
        <v>1185</v>
      </c>
      <c r="AZ76" s="85" t="s">
        <v>66</v>
      </c>
      <c r="BA76" s="85" t="str">
        <f>REPLACE(INDEX(GroupVertices[Group],MATCH(Vertices[[#This Row],[Vertex]],GroupVertices[Vertex],0)),1,1,"")</f>
        <v>3</v>
      </c>
      <c r="BB76" s="51" t="s">
        <v>343</v>
      </c>
      <c r="BC76" s="51" t="s">
        <v>343</v>
      </c>
      <c r="BD76" s="51" t="s">
        <v>360</v>
      </c>
      <c r="BE76" s="51" t="s">
        <v>360</v>
      </c>
      <c r="BF76" s="51" t="s">
        <v>1384</v>
      </c>
      <c r="BG76" s="51" t="s">
        <v>1384</v>
      </c>
      <c r="BH76" s="130" t="s">
        <v>1647</v>
      </c>
      <c r="BI76" s="130" t="s">
        <v>1647</v>
      </c>
      <c r="BJ76" s="130" t="s">
        <v>1577</v>
      </c>
      <c r="BK76" s="130" t="s">
        <v>1577</v>
      </c>
      <c r="BL76" s="130">
        <v>0</v>
      </c>
      <c r="BM76" s="133">
        <v>0</v>
      </c>
      <c r="BN76" s="130">
        <v>0</v>
      </c>
      <c r="BO76" s="133">
        <v>0</v>
      </c>
      <c r="BP76" s="130">
        <v>0</v>
      </c>
      <c r="BQ76" s="133">
        <v>0</v>
      </c>
      <c r="BR76" s="130">
        <v>180</v>
      </c>
      <c r="BS76" s="133">
        <v>100</v>
      </c>
      <c r="BT76" s="130">
        <v>180</v>
      </c>
      <c r="BU76" s="2"/>
      <c r="BV76" s="3"/>
      <c r="BW76" s="3"/>
      <c r="BX76" s="3"/>
      <c r="BY76" s="3"/>
    </row>
    <row r="77" spans="1:77" ht="34.05" customHeight="1">
      <c r="A77" s="14" t="s">
        <v>299</v>
      </c>
      <c r="C77" s="15"/>
      <c r="D77" s="15" t="s">
        <v>64</v>
      </c>
      <c r="E77" s="95">
        <v>263.28272092317036</v>
      </c>
      <c r="F77" s="81"/>
      <c r="G77" s="114" t="s">
        <v>464</v>
      </c>
      <c r="H77" s="15"/>
      <c r="I77" s="16" t="s">
        <v>299</v>
      </c>
      <c r="J77" s="66"/>
      <c r="K77" s="66"/>
      <c r="L77" s="116" t="s">
        <v>1262</v>
      </c>
      <c r="M77" s="96">
        <v>156.52473390049116</v>
      </c>
      <c r="N77" s="97">
        <v>7484.63134765625</v>
      </c>
      <c r="O77" s="97">
        <v>1155.353271484375</v>
      </c>
      <c r="P77" s="77"/>
      <c r="Q77" s="98"/>
      <c r="R77" s="98"/>
      <c r="S77" s="99"/>
      <c r="T77" s="51">
        <v>0</v>
      </c>
      <c r="U77" s="51">
        <v>1</v>
      </c>
      <c r="V77" s="52">
        <v>0</v>
      </c>
      <c r="W77" s="52">
        <v>0.2</v>
      </c>
      <c r="X77" s="52">
        <v>0</v>
      </c>
      <c r="Y77" s="52">
        <v>0.610683</v>
      </c>
      <c r="Z77" s="52">
        <v>0</v>
      </c>
      <c r="AA77" s="52">
        <v>0</v>
      </c>
      <c r="AB77" s="82">
        <v>77</v>
      </c>
      <c r="AC77" s="82"/>
      <c r="AD77" s="100"/>
      <c r="AE77" s="85" t="s">
        <v>830</v>
      </c>
      <c r="AF77" s="85">
        <v>3181</v>
      </c>
      <c r="AG77" s="85">
        <v>3586</v>
      </c>
      <c r="AH77" s="85">
        <v>17572</v>
      </c>
      <c r="AI77" s="85">
        <v>10406</v>
      </c>
      <c r="AJ77" s="85"/>
      <c r="AK77" s="85" t="s">
        <v>901</v>
      </c>
      <c r="AL77" s="85" t="s">
        <v>960</v>
      </c>
      <c r="AM77" s="89" t="s">
        <v>1011</v>
      </c>
      <c r="AN77" s="85"/>
      <c r="AO77" s="87">
        <v>40297.33059027778</v>
      </c>
      <c r="AP77" s="89" t="s">
        <v>1080</v>
      </c>
      <c r="AQ77" s="85" t="b">
        <v>0</v>
      </c>
      <c r="AR77" s="85" t="b">
        <v>0</v>
      </c>
      <c r="AS77" s="85" t="b">
        <v>1</v>
      </c>
      <c r="AT77" s="85"/>
      <c r="AU77" s="85">
        <v>278</v>
      </c>
      <c r="AV77" s="89" t="s">
        <v>1087</v>
      </c>
      <c r="AW77" s="85" t="b">
        <v>0</v>
      </c>
      <c r="AX77" s="85" t="s">
        <v>1111</v>
      </c>
      <c r="AY77" s="89" t="s">
        <v>1186</v>
      </c>
      <c r="AZ77" s="85" t="s">
        <v>66</v>
      </c>
      <c r="BA77" s="85" t="str">
        <f>REPLACE(INDEX(GroupVertices[Group],MATCH(Vertices[[#This Row],[Vertex]],GroupVertices[Vertex],0)),1,1,"")</f>
        <v>4</v>
      </c>
      <c r="BB77" s="51"/>
      <c r="BC77" s="51"/>
      <c r="BD77" s="51"/>
      <c r="BE77" s="51"/>
      <c r="BF77" s="51"/>
      <c r="BG77" s="51"/>
      <c r="BH77" s="130" t="s">
        <v>1646</v>
      </c>
      <c r="BI77" s="130" t="s">
        <v>1646</v>
      </c>
      <c r="BJ77" s="130" t="s">
        <v>1578</v>
      </c>
      <c r="BK77" s="130" t="s">
        <v>1578</v>
      </c>
      <c r="BL77" s="130">
        <v>4</v>
      </c>
      <c r="BM77" s="133">
        <v>5</v>
      </c>
      <c r="BN77" s="130">
        <v>0</v>
      </c>
      <c r="BO77" s="133">
        <v>0</v>
      </c>
      <c r="BP77" s="130">
        <v>0</v>
      </c>
      <c r="BQ77" s="133">
        <v>0</v>
      </c>
      <c r="BR77" s="130">
        <v>76</v>
      </c>
      <c r="BS77" s="133">
        <v>95</v>
      </c>
      <c r="BT77" s="130">
        <v>80</v>
      </c>
      <c r="BU77" s="2"/>
      <c r="BV77" s="3"/>
      <c r="BW77" s="3"/>
      <c r="BX77" s="3"/>
      <c r="BY77" s="3"/>
    </row>
    <row r="78" spans="1:77" ht="34.05" customHeight="1">
      <c r="A78" s="101" t="s">
        <v>301</v>
      </c>
      <c r="C78" s="102"/>
      <c r="D78" s="102" t="s">
        <v>64</v>
      </c>
      <c r="E78" s="103">
        <v>173.3384620575632</v>
      </c>
      <c r="F78" s="104"/>
      <c r="G78" s="115" t="s">
        <v>465</v>
      </c>
      <c r="H78" s="102"/>
      <c r="I78" s="105" t="s">
        <v>301</v>
      </c>
      <c r="J78" s="106"/>
      <c r="K78" s="106"/>
      <c r="L78" s="117" t="s">
        <v>1263</v>
      </c>
      <c r="M78" s="107">
        <v>18.41078120996565</v>
      </c>
      <c r="N78" s="108">
        <v>7484.63134765625</v>
      </c>
      <c r="O78" s="108">
        <v>1132.69921875</v>
      </c>
      <c r="P78" s="109"/>
      <c r="Q78" s="110"/>
      <c r="R78" s="110"/>
      <c r="S78" s="111"/>
      <c r="T78" s="51">
        <v>0</v>
      </c>
      <c r="U78" s="51">
        <v>1</v>
      </c>
      <c r="V78" s="52">
        <v>0</v>
      </c>
      <c r="W78" s="52">
        <v>0.2</v>
      </c>
      <c r="X78" s="52">
        <v>0</v>
      </c>
      <c r="Y78" s="52">
        <v>0.610683</v>
      </c>
      <c r="Z78" s="52">
        <v>0</v>
      </c>
      <c r="AA78" s="52">
        <v>0</v>
      </c>
      <c r="AB78" s="112">
        <v>78</v>
      </c>
      <c r="AC78" s="112"/>
      <c r="AD78" s="113"/>
      <c r="AE78" s="85" t="s">
        <v>831</v>
      </c>
      <c r="AF78" s="85">
        <v>1730</v>
      </c>
      <c r="AG78" s="85">
        <v>405</v>
      </c>
      <c r="AH78" s="85">
        <v>1548</v>
      </c>
      <c r="AI78" s="85">
        <v>1278</v>
      </c>
      <c r="AJ78" s="85"/>
      <c r="AK78" s="85" t="s">
        <v>902</v>
      </c>
      <c r="AL78" s="85" t="s">
        <v>961</v>
      </c>
      <c r="AM78" s="89" t="s">
        <v>1012</v>
      </c>
      <c r="AN78" s="85"/>
      <c r="AO78" s="87">
        <v>40232.73579861111</v>
      </c>
      <c r="AP78" s="89" t="s">
        <v>1081</v>
      </c>
      <c r="AQ78" s="85" t="b">
        <v>0</v>
      </c>
      <c r="AR78" s="85" t="b">
        <v>0</v>
      </c>
      <c r="AS78" s="85" t="b">
        <v>1</v>
      </c>
      <c r="AT78" s="85"/>
      <c r="AU78" s="85">
        <v>11</v>
      </c>
      <c r="AV78" s="89" t="s">
        <v>1083</v>
      </c>
      <c r="AW78" s="85" t="b">
        <v>0</v>
      </c>
      <c r="AX78" s="85" t="s">
        <v>1111</v>
      </c>
      <c r="AY78" s="89" t="s">
        <v>1187</v>
      </c>
      <c r="AZ78" s="85" t="s">
        <v>66</v>
      </c>
      <c r="BA78" s="85" t="str">
        <f>REPLACE(INDEX(GroupVertices[Group],MATCH(Vertices[[#This Row],[Vertex]],GroupVertices[Vertex],0)),1,1,"")</f>
        <v>4</v>
      </c>
      <c r="BB78" s="51"/>
      <c r="BC78" s="51"/>
      <c r="BD78" s="51"/>
      <c r="BE78" s="51"/>
      <c r="BF78" s="51"/>
      <c r="BG78" s="51"/>
      <c r="BH78" s="130" t="s">
        <v>1646</v>
      </c>
      <c r="BI78" s="130" t="s">
        <v>1646</v>
      </c>
      <c r="BJ78" s="130" t="s">
        <v>1578</v>
      </c>
      <c r="BK78" s="130" t="s">
        <v>1578</v>
      </c>
      <c r="BL78" s="130">
        <v>4</v>
      </c>
      <c r="BM78" s="133">
        <v>5</v>
      </c>
      <c r="BN78" s="130">
        <v>0</v>
      </c>
      <c r="BO78" s="133">
        <v>0</v>
      </c>
      <c r="BP78" s="130">
        <v>0</v>
      </c>
      <c r="BQ78" s="133">
        <v>0</v>
      </c>
      <c r="BR78" s="130">
        <v>76</v>
      </c>
      <c r="BS78" s="133">
        <v>95</v>
      </c>
      <c r="BT78" s="130">
        <v>80</v>
      </c>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8"/>
    <dataValidation allowBlank="1" showInputMessage="1" promptTitle="Vertex Tooltip" prompt="Enter optional text that will pop up when the mouse is hovered over the vertex." errorTitle="Invalid Vertex Image Key" sqref="L3:L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8"/>
    <dataValidation allowBlank="1" showInputMessage="1" promptTitle="Vertex Label Fill Color" prompt="To select an optional fill color for the Label shape, right-click and select Select Color on the right-click menu." sqref="J3:J78"/>
    <dataValidation allowBlank="1" showInputMessage="1" promptTitle="Vertex Image File" prompt="Enter the path to an image file.  Hover over the column header for examples." errorTitle="Invalid Vertex Image Key" sqref="G3:G78"/>
    <dataValidation allowBlank="1" showInputMessage="1" promptTitle="Vertex Color" prompt="To select an optional vertex color, right-click and select Select Color on the right-click menu." sqref="C3:C78"/>
    <dataValidation allowBlank="1" showInputMessage="1" promptTitle="Vertex Opacity" prompt="Enter an optional vertex opacity between 0 (transparent) and 100 (opaque)." errorTitle="Invalid Vertex Opacity" error="The optional vertex opacity must be a whole number between 0 and 10." sqref="F3:F78"/>
    <dataValidation type="list" allowBlank="1" showInputMessage="1" showErrorMessage="1" promptTitle="Vertex Shape" prompt="Select an optional vertex shape." errorTitle="Invalid Vertex Shape" error="You have entered an invalid vertex shape.  Try selecting from the drop-down list instead." sqref="D3:D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8">
      <formula1>ValidVertexLabelPositions</formula1>
    </dataValidation>
    <dataValidation allowBlank="1" showInputMessage="1" showErrorMessage="1" promptTitle="Vertex Name" prompt="Enter the name of the vertex." sqref="A3:A78"/>
  </dataValidations>
  <hyperlinks>
    <hyperlink ref="AM4" r:id="rId1" display="http://t.co/kYLizBc8jd"/>
    <hyperlink ref="AM6" r:id="rId2" display="http://t.co/9rzbSSHbEm"/>
    <hyperlink ref="AM7" r:id="rId3" display="https://t.co/UZUQ80pvgJ"/>
    <hyperlink ref="AM8" r:id="rId4" display="https://t.co/UZUQ80H68h"/>
    <hyperlink ref="AM9" r:id="rId5" display="http://t.co/od7r9U5CmF"/>
    <hyperlink ref="AM10" r:id="rId6" display="http://t.co/ALcVB2cO7b"/>
    <hyperlink ref="AM11" r:id="rId7" display="http://t.co/HU5FY4fS3y"/>
    <hyperlink ref="AM12" r:id="rId8" display="http://t.co/UhCFiD5e6H"/>
    <hyperlink ref="AM16" r:id="rId9" display="https://t.co/AOSU3DywTw"/>
    <hyperlink ref="AM17" r:id="rId10" display="http://t.co/kZQjFq3jOb"/>
    <hyperlink ref="AM18" r:id="rId11" display="https://t.co/2UtcTlL5Sg"/>
    <hyperlink ref="AM21" r:id="rId12" display="https://t.co/l1M6glk56U"/>
    <hyperlink ref="AM23" r:id="rId13" display="http://t.co/kPhP2HNxXh"/>
    <hyperlink ref="AM24" r:id="rId14" display="https://t.co/PTWDOhtzXx"/>
    <hyperlink ref="AM29" r:id="rId15" display="http://t.co/LW6hP0BPNR"/>
    <hyperlink ref="AM32" r:id="rId16" display="https://t.co/xOObSG03iT"/>
    <hyperlink ref="AM34" r:id="rId17" display="https://t.co/SLaPvDvdx7"/>
    <hyperlink ref="AM35" r:id="rId18" display="https://t.co/K0I7FTmYPo"/>
    <hyperlink ref="AM36" r:id="rId19" display="http://t.co/GK73i4QaQJ"/>
    <hyperlink ref="AM37" r:id="rId20" display="https://t.co/sQhvkaVv1c"/>
    <hyperlink ref="AM38" r:id="rId21" display="http://t.co/PkNlqIirWZ"/>
    <hyperlink ref="AM39" r:id="rId22" display="https://t.co/MpyweQMI27"/>
    <hyperlink ref="AM41" r:id="rId23" display="https://t.co/GCiHWtHsVF"/>
    <hyperlink ref="AM43" r:id="rId24" display="https://t.co/8DMXNIYf2p"/>
    <hyperlink ref="AM44" r:id="rId25" display="http://t.co/Vo7rN2KMEn"/>
    <hyperlink ref="AM45" r:id="rId26" display="http://t.co/38OxtJfU5v"/>
    <hyperlink ref="AM46" r:id="rId27" display="https://t.co/CDnck2V7QP"/>
    <hyperlink ref="AM48" r:id="rId28" display="https://t.co/I1xY5Bo8E4"/>
    <hyperlink ref="AM49" r:id="rId29" display="https://t.co/PtvEMzlXcV"/>
    <hyperlink ref="AM50" r:id="rId30" display="https://t.co/dYjk4Rr102"/>
    <hyperlink ref="AM51" r:id="rId31" display="https://t.co/6NVUYbM8q4"/>
    <hyperlink ref="AM52" r:id="rId32" display="https://t.co/SyVa0FP3DN"/>
    <hyperlink ref="AM53" r:id="rId33" display="https://t.co/eSg2Y0HqQi"/>
    <hyperlink ref="AM54" r:id="rId34" display="https://t.co/We1i2Ycja8"/>
    <hyperlink ref="AM55" r:id="rId35" display="https://t.co/7CUPglZcNr"/>
    <hyperlink ref="AM56" r:id="rId36" display="https://t.co/hudQThplKX"/>
    <hyperlink ref="AM57" r:id="rId37" display="https://t.co/aA4OCXRN0W"/>
    <hyperlink ref="AM58" r:id="rId38" display="http://t.co/1YMmO1ARar"/>
    <hyperlink ref="AM59" r:id="rId39" display="https://t.co/3sjzmIIgrO"/>
    <hyperlink ref="AM60" r:id="rId40" display="http://t.co/1YMmO1ARar"/>
    <hyperlink ref="AM61" r:id="rId41" display="https://t.co/QxqA9BKGaX"/>
    <hyperlink ref="AM62" r:id="rId42" display="https://t.co/3CDLYpuF61"/>
    <hyperlink ref="AM63" r:id="rId43" display="https://t.co/wve5jko7ai"/>
    <hyperlink ref="AM66" r:id="rId44" display="https://t.co/gfKnOfvIg8"/>
    <hyperlink ref="AM68" r:id="rId45" display="https://t.co/UZUQ80H68h"/>
    <hyperlink ref="AM69" r:id="rId46" display="https://t.co/PEfDVMxuhs"/>
    <hyperlink ref="AM70" r:id="rId47" display="http://t.co/WSOb61lYld"/>
    <hyperlink ref="AM72" r:id="rId48" display="https://t.co/qsQRjQOlG2"/>
    <hyperlink ref="AM73" r:id="rId49" display="https://t.co/b8UQt7pNt3"/>
    <hyperlink ref="AM74" r:id="rId50" display="https://t.co/a1Ib5CD3A0"/>
    <hyperlink ref="AM75" r:id="rId51" display="https://t.co/8gBQqk1aX1"/>
    <hyperlink ref="AM76" r:id="rId52" display="https://t.co/UZUQ80pvgJ"/>
    <hyperlink ref="AM77" r:id="rId53" display="https://t.co/dLCzcHsqAj"/>
    <hyperlink ref="AM78" r:id="rId54" display="https://t.co/zgRP3GTH9P"/>
    <hyperlink ref="AP3" r:id="rId55" display="https://pbs.twimg.com/profile_banners/1032438725823942657/1586975875"/>
    <hyperlink ref="AP4" r:id="rId56" display="https://pbs.twimg.com/profile_banners/15650062/1456777962"/>
    <hyperlink ref="AP6" r:id="rId57" display="https://pbs.twimg.com/profile_banners/115405329/1587739608"/>
    <hyperlink ref="AP7" r:id="rId58" display="https://pbs.twimg.com/profile_banners/328695608/1510757523"/>
    <hyperlink ref="AP8" r:id="rId59" display="https://pbs.twimg.com/profile_banners/3318192802/1511273751"/>
    <hyperlink ref="AP9" r:id="rId60" display="https://pbs.twimg.com/profile_banners/1897429333/1492526629"/>
    <hyperlink ref="AP10" r:id="rId61" display="https://pbs.twimg.com/profile_banners/10318622/1579386102"/>
    <hyperlink ref="AP11" r:id="rId62" display="https://pbs.twimg.com/profile_banners/54889245/1502464132"/>
    <hyperlink ref="AP12" r:id="rId63" display="https://pbs.twimg.com/profile_banners/399396429/1436404649"/>
    <hyperlink ref="AP14" r:id="rId64" display="https://pbs.twimg.com/profile_banners/852188495997227009/1492012788"/>
    <hyperlink ref="AP15" r:id="rId65" display="https://pbs.twimg.com/profile_banners/858156811458945024/1493436666"/>
    <hyperlink ref="AP16" r:id="rId66" display="https://pbs.twimg.com/profile_banners/11031402/1401503219"/>
    <hyperlink ref="AP17" r:id="rId67" display="https://pbs.twimg.com/profile_banners/119401334/1484628693"/>
    <hyperlink ref="AP18" r:id="rId68" display="https://pbs.twimg.com/profile_banners/15237935/1472755805"/>
    <hyperlink ref="AP20" r:id="rId69" display="https://pbs.twimg.com/profile_banners/793457308672098304/1574441620"/>
    <hyperlink ref="AP21" r:id="rId70" display="https://pbs.twimg.com/profile_banners/53361561/1545222187"/>
    <hyperlink ref="AP22" r:id="rId71" display="https://pbs.twimg.com/profile_banners/2923880452/1572867237"/>
    <hyperlink ref="AP23" r:id="rId72" display="https://pbs.twimg.com/profile_banners/98443417/1351957001"/>
    <hyperlink ref="AP24" r:id="rId73" display="https://pbs.twimg.com/profile_banners/1214743299614855170/1578454852"/>
    <hyperlink ref="AP25" r:id="rId74" display="https://pbs.twimg.com/profile_banners/2577085090/1401872675"/>
    <hyperlink ref="AP26" r:id="rId75" display="https://pbs.twimg.com/profile_banners/311885834/1354520055"/>
    <hyperlink ref="AP27" r:id="rId76" display="https://pbs.twimg.com/profile_banners/3222646190/1543851132"/>
    <hyperlink ref="AP28" r:id="rId77" display="https://pbs.twimg.com/profile_banners/1038716547563438081/1536484732"/>
    <hyperlink ref="AP29" r:id="rId78" display="https://pbs.twimg.com/profile_banners/105471948/1499672655"/>
    <hyperlink ref="AP30" r:id="rId79" display="https://pbs.twimg.com/profile_banners/73390106/1579022220"/>
    <hyperlink ref="AP31" r:id="rId80" display="https://pbs.twimg.com/profile_banners/118414633/1362579256"/>
    <hyperlink ref="AP32" r:id="rId81" display="https://pbs.twimg.com/profile_banners/183995510/1538789524"/>
    <hyperlink ref="AP33" r:id="rId82" display="https://pbs.twimg.com/profile_banners/113789212/1531710609"/>
    <hyperlink ref="AP34" r:id="rId83" display="https://pbs.twimg.com/profile_banners/920080470/1461198365"/>
    <hyperlink ref="AP35" r:id="rId84" display="https://pbs.twimg.com/profile_banners/19084689/1496090844"/>
    <hyperlink ref="AP36" r:id="rId85" display="https://pbs.twimg.com/profile_banners/893489760/1581459981"/>
    <hyperlink ref="AP37" r:id="rId86" display="https://pbs.twimg.com/profile_banners/593501655/1562184683"/>
    <hyperlink ref="AP38" r:id="rId87" display="https://pbs.twimg.com/profile_banners/536726386/1531700802"/>
    <hyperlink ref="AP39" r:id="rId88" display="https://pbs.twimg.com/profile_banners/842544727534780420/1545102051"/>
    <hyperlink ref="AP41" r:id="rId89" display="https://pbs.twimg.com/profile_banners/263642407/1482517112"/>
    <hyperlink ref="AP42" r:id="rId90" display="https://pbs.twimg.com/profile_banners/123585377/1459167321"/>
    <hyperlink ref="AP43" r:id="rId91" display="https://pbs.twimg.com/profile_banners/250432872/1388340963"/>
    <hyperlink ref="AP44" r:id="rId92" display="https://pbs.twimg.com/profile_banners/43796164/1496018435"/>
    <hyperlink ref="AP45" r:id="rId93" display="https://pbs.twimg.com/profile_banners/1424681796/1571359866"/>
    <hyperlink ref="AP46" r:id="rId94" display="https://pbs.twimg.com/profile_banners/103437718/1577837097"/>
    <hyperlink ref="AP47" r:id="rId95" display="https://pbs.twimg.com/profile_banners/84296195/1546005164"/>
    <hyperlink ref="AP48" r:id="rId96" display="https://pbs.twimg.com/profile_banners/916275770020040715/1578484479"/>
    <hyperlink ref="AP49" r:id="rId97" display="https://pbs.twimg.com/profile_banners/36316322/1372525270"/>
    <hyperlink ref="AP50" r:id="rId98" display="https://pbs.twimg.com/profile_banners/1127897463485075457/1559136508"/>
    <hyperlink ref="AP51" r:id="rId99" display="https://pbs.twimg.com/profile_banners/803885653104660480/1500617671"/>
    <hyperlink ref="AP53" r:id="rId100" display="https://pbs.twimg.com/profile_banners/1190315210/1567574326"/>
    <hyperlink ref="AP54" r:id="rId101" display="https://pbs.twimg.com/profile_banners/73686973/1558553050"/>
    <hyperlink ref="AP55" r:id="rId102" display="https://pbs.twimg.com/profile_banners/1213048130641379329/1580378700"/>
    <hyperlink ref="AP56" r:id="rId103" display="https://pbs.twimg.com/profile_banners/930300031059365888/1510875103"/>
    <hyperlink ref="AP57" r:id="rId104" display="https://pbs.twimg.com/profile_banners/909870677901094914/1505765811"/>
    <hyperlink ref="AP58" r:id="rId105" display="https://pbs.twimg.com/profile_banners/179126520/1586453077"/>
    <hyperlink ref="AP59" r:id="rId106" display="https://pbs.twimg.com/profile_banners/24012170/1571510533"/>
    <hyperlink ref="AP60" r:id="rId107" display="https://pbs.twimg.com/profile_banners/442137992/1585925783"/>
    <hyperlink ref="AP61" r:id="rId108" display="https://pbs.twimg.com/profile_banners/795894916375334912/1551705682"/>
    <hyperlink ref="AP62" r:id="rId109" display="https://pbs.twimg.com/profile_banners/3256687637/1433274527"/>
    <hyperlink ref="AP63" r:id="rId110" display="https://pbs.twimg.com/profile_banners/1100117799211622403/1551123617"/>
    <hyperlink ref="AP64" r:id="rId111" display="https://pbs.twimg.com/profile_banners/4224529529/1563030583"/>
    <hyperlink ref="AP66" r:id="rId112" display="https://pbs.twimg.com/profile_banners/2457571235/1406041707"/>
    <hyperlink ref="AP68" r:id="rId113" display="https://pbs.twimg.com/profile_banners/2711039001/1510818211"/>
    <hyperlink ref="AP69" r:id="rId114" display="https://pbs.twimg.com/profile_banners/225010383/1509144121"/>
    <hyperlink ref="AP70" r:id="rId115" display="https://pbs.twimg.com/profile_banners/15169290/1539277524"/>
    <hyperlink ref="AP71" r:id="rId116" display="https://pbs.twimg.com/profile_banners/776578076184547328/1521293496"/>
    <hyperlink ref="AP72" r:id="rId117" display="https://pbs.twimg.com/profile_banners/717284725/1569321430"/>
    <hyperlink ref="AP73" r:id="rId118" display="https://pbs.twimg.com/profile_banners/57949239/1552938851"/>
    <hyperlink ref="AP74" r:id="rId119" display="https://pbs.twimg.com/profile_banners/1176440393560293376/1569322179"/>
    <hyperlink ref="AP75" r:id="rId120" display="https://pbs.twimg.com/profile_banners/136045129/1535244610"/>
    <hyperlink ref="AP76" r:id="rId121" display="https://pbs.twimg.com/profile_banners/2701987350/1510827916"/>
    <hyperlink ref="AP77" r:id="rId122" display="https://pbs.twimg.com/profile_banners/138337137/1586333128"/>
    <hyperlink ref="AP78" r:id="rId123" display="https://pbs.twimg.com/profile_banners/116821780/1536665385"/>
    <hyperlink ref="AV4" r:id="rId124" display="http://abs.twimg.com/images/themes/theme6/bg.gif"/>
    <hyperlink ref="AV5" r:id="rId125" display="http://abs.twimg.com/images/themes/theme1/bg.png"/>
    <hyperlink ref="AV6" r:id="rId126" display="http://abs.twimg.com/images/themes/theme1/bg.png"/>
    <hyperlink ref="AV7" r:id="rId127" display="http://abs.twimg.com/images/themes/theme18/bg.gif"/>
    <hyperlink ref="AV8" r:id="rId128" display="http://abs.twimg.com/images/themes/theme17/bg.gif"/>
    <hyperlink ref="AV9" r:id="rId129" display="http://abs.twimg.com/images/themes/theme1/bg.png"/>
    <hyperlink ref="AV10" r:id="rId130" display="http://abs.twimg.com/images/themes/theme1/bg.png"/>
    <hyperlink ref="AV11" r:id="rId131" display="http://abs.twimg.com/images/themes/theme1/bg.png"/>
    <hyperlink ref="AV12" r:id="rId132" display="http://abs.twimg.com/images/themes/theme1/bg.png"/>
    <hyperlink ref="AV13" r:id="rId133" display="http://abs.twimg.com/images/themes/theme1/bg.png"/>
    <hyperlink ref="AV16" r:id="rId134" display="http://abs.twimg.com/images/themes/theme1/bg.png"/>
    <hyperlink ref="AV17" r:id="rId135" display="http://abs.twimg.com/images/themes/theme9/bg.gif"/>
    <hyperlink ref="AV18" r:id="rId136" display="http://abs.twimg.com/images/themes/theme14/bg.gif"/>
    <hyperlink ref="AV19" r:id="rId137" display="http://abs.twimg.com/images/themes/theme1/bg.png"/>
    <hyperlink ref="AV21" r:id="rId138" display="http://abs.twimg.com/images/themes/theme1/bg.png"/>
    <hyperlink ref="AV22" r:id="rId139" display="http://abs.twimg.com/images/themes/theme1/bg.png"/>
    <hyperlink ref="AV23" r:id="rId140" display="http://abs.twimg.com/images/themes/theme3/bg.gif"/>
    <hyperlink ref="AV25" r:id="rId141" display="http://abs.twimg.com/images/themes/theme1/bg.png"/>
    <hyperlink ref="AV26" r:id="rId142" display="http://abs.twimg.com/images/themes/theme1/bg.png"/>
    <hyperlink ref="AV27" r:id="rId143" display="http://abs.twimg.com/images/themes/theme1/bg.png"/>
    <hyperlink ref="AV29" r:id="rId144" display="http://abs.twimg.com/images/themes/theme1/bg.png"/>
    <hyperlink ref="AV30" r:id="rId145" display="http://abs.twimg.com/images/themes/theme13/bg.gif"/>
    <hyperlink ref="AV31" r:id="rId146" display="http://abs.twimg.com/images/themes/theme16/bg.gif"/>
    <hyperlink ref="AV32" r:id="rId147" display="http://abs.twimg.com/images/themes/theme19/bg.gif"/>
    <hyperlink ref="AV33" r:id="rId148" display="http://abs.twimg.com/images/themes/theme1/bg.png"/>
    <hyperlink ref="AV34" r:id="rId149" display="http://abs.twimg.com/images/themes/theme13/bg.gif"/>
    <hyperlink ref="AV35" r:id="rId150" display="http://abs.twimg.com/images/themes/theme1/bg.png"/>
    <hyperlink ref="AV36" r:id="rId151" display="http://abs.twimg.com/images/themes/theme1/bg.png"/>
    <hyperlink ref="AV37" r:id="rId152" display="http://abs.twimg.com/images/themes/theme1/bg.png"/>
    <hyperlink ref="AV38" r:id="rId153" display="http://abs.twimg.com/images/themes/theme14/bg.gif"/>
    <hyperlink ref="AV40" r:id="rId154" display="http://abs.twimg.com/images/themes/theme1/bg.png"/>
    <hyperlink ref="AV41" r:id="rId155" display="http://abs.twimg.com/images/themes/theme9/bg.gif"/>
    <hyperlink ref="AV42" r:id="rId156" display="http://abs.twimg.com/images/themes/theme1/bg.png"/>
    <hyperlink ref="AV43" r:id="rId157" display="http://abs.twimg.com/images/themes/theme6/bg.gif"/>
    <hyperlink ref="AV44" r:id="rId158" display="http://abs.twimg.com/images/themes/theme9/bg.gif"/>
    <hyperlink ref="AV45" r:id="rId159" display="http://abs.twimg.com/images/themes/theme16/bg.gif"/>
    <hyperlink ref="AV46" r:id="rId160" display="http://abs.twimg.com/images/themes/theme6/bg.gif"/>
    <hyperlink ref="AV47" r:id="rId161" display="http://abs.twimg.com/images/themes/theme14/bg.gif"/>
    <hyperlink ref="AV48" r:id="rId162" display="http://abs.twimg.com/images/themes/theme1/bg.png"/>
    <hyperlink ref="AV49" r:id="rId163" display="http://abs.twimg.com/images/themes/theme1/bg.png"/>
    <hyperlink ref="AV50" r:id="rId164" display="http://abs.twimg.com/images/themes/theme1/bg.png"/>
    <hyperlink ref="AV53" r:id="rId165" display="http://abs.twimg.com/images/themes/theme1/bg.png"/>
    <hyperlink ref="AV54" r:id="rId166" display="http://abs.twimg.com/images/themes/theme1/bg.png"/>
    <hyperlink ref="AV55" r:id="rId167" display="http://abs.twimg.com/images/themes/theme1/bg.png"/>
    <hyperlink ref="AV56" r:id="rId168" display="http://abs.twimg.com/images/themes/theme1/bg.png"/>
    <hyperlink ref="AV57" r:id="rId169" display="http://abs.twimg.com/images/themes/theme1/bg.png"/>
    <hyperlink ref="AV58" r:id="rId170" display="http://abs.twimg.com/images/themes/theme14/bg.gif"/>
    <hyperlink ref="AV59" r:id="rId171" display="http://abs.twimg.com/images/themes/theme1/bg.png"/>
    <hyperlink ref="AV60" r:id="rId172" display="http://abs.twimg.com/images/themes/theme1/bg.png"/>
    <hyperlink ref="AV61" r:id="rId173" display="http://abs.twimg.com/images/themes/theme1/bg.png"/>
    <hyperlink ref="AV62" r:id="rId174" display="http://abs.twimg.com/images/themes/theme1/bg.png"/>
    <hyperlink ref="AV63" r:id="rId175" display="http://abs.twimg.com/images/themes/theme1/bg.png"/>
    <hyperlink ref="AV64" r:id="rId176" display="http://abs.twimg.com/images/themes/theme1/bg.png"/>
    <hyperlink ref="AV65" r:id="rId177" display="http://abs.twimg.com/images/themes/theme1/bg.png"/>
    <hyperlink ref="AV66" r:id="rId178" display="http://abs.twimg.com/images/themes/theme1/bg.png"/>
    <hyperlink ref="AV68" r:id="rId179" display="http://abs.twimg.com/images/themes/theme19/bg.gif"/>
    <hyperlink ref="AV69" r:id="rId180" display="http://abs.twimg.com/images/themes/theme3/bg.gif"/>
    <hyperlink ref="AV70" r:id="rId181" display="http://abs.twimg.com/images/themes/theme1/bg.png"/>
    <hyperlink ref="AV72" r:id="rId182" display="http://abs.twimg.com/images/themes/theme14/bg.gif"/>
    <hyperlink ref="AV73" r:id="rId183" display="http://abs.twimg.com/images/themes/theme1/bg.png"/>
    <hyperlink ref="AV75" r:id="rId184" display="http://abs.twimg.com/images/themes/theme11/bg.gif"/>
    <hyperlink ref="AV76" r:id="rId185" display="http://abs.twimg.com/images/themes/theme1/bg.png"/>
    <hyperlink ref="AV77" r:id="rId186" display="http://abs.twimg.com/images/themes/theme14/bg.gif"/>
    <hyperlink ref="AV78" r:id="rId187" display="http://abs.twimg.com/images/themes/theme1/bg.png"/>
    <hyperlink ref="G3" r:id="rId188" display="http://pbs.twimg.com/profile_images/1247243415919538177/eb0LWBZ-_normal.jpg"/>
    <hyperlink ref="G4" r:id="rId189" display="http://pbs.twimg.com/profile_images/725774311160709121/9Q-2frQ4_normal.jpg"/>
    <hyperlink ref="G5" r:id="rId190" display="http://pbs.twimg.com/profile_images/378800000177230162/29bd6b7c92c56e6e0c570c872fa3f6e0_normal.jpeg"/>
    <hyperlink ref="G6" r:id="rId191" display="http://pbs.twimg.com/profile_images/585441233658589187/qy-ZLsF7_normal.jpg"/>
    <hyperlink ref="G7" r:id="rId192" display="http://pbs.twimg.com/profile_images/930810757188603906/lFjFC50V_normal.jpg"/>
    <hyperlink ref="G8" r:id="rId193" display="http://pbs.twimg.com/profile_images/932976994471596033/ElLTpkix_normal.jpg"/>
    <hyperlink ref="G9" r:id="rId194" display="http://pbs.twimg.com/profile_images/558770632951730177/kSCJhzbf_normal.jpeg"/>
    <hyperlink ref="G10" r:id="rId195" display="http://pbs.twimg.com/profile_images/1138631648596123648/fMX92zGh_normal.jpg"/>
    <hyperlink ref="G11" r:id="rId196" display="http://pbs.twimg.com/profile_images/896025020350083072/BZu4YCkb_normal.jpg"/>
    <hyperlink ref="G12" r:id="rId197" display="http://pbs.twimg.com/profile_images/613917877658238976/FE2QkcfE_normal.png"/>
    <hyperlink ref="G13" r:id="rId198" display="http://pbs.twimg.com/profile_images/1200997306545274880/7yYrE0Ch_normal.jpg"/>
    <hyperlink ref="G14" r:id="rId199" display="http://pbs.twimg.com/profile_images/852189568447111169/0WjDbg_f_normal.jpg"/>
    <hyperlink ref="G15" r:id="rId200" display="http://pbs.twimg.com/profile_images/1173002368574722048/akk1R3X-_normal.jpg"/>
    <hyperlink ref="G16" r:id="rId201" display="http://pbs.twimg.com/profile_images/64855924/TAC_PimpMySouthPark_normal.jpg"/>
    <hyperlink ref="G17" r:id="rId202" display="http://pbs.twimg.com/profile_images/903264097604698112/CjOl7aMj_normal.jpg"/>
    <hyperlink ref="G18" r:id="rId203" display="http://pbs.twimg.com/profile_images/679914371770798080/FBcokUq2_normal.jpg"/>
    <hyperlink ref="G19" r:id="rId204" display="http://pbs.twimg.com/profile_images/1118590908554010627/0GbUU79m_normal.jpg"/>
    <hyperlink ref="G20" r:id="rId205" display="http://pbs.twimg.com/profile_images/1092309382187180034/lC09iYje_normal.jpg"/>
    <hyperlink ref="G21" r:id="rId206" display="http://pbs.twimg.com/profile_images/709293367012761601/8wjAVEqO_normal.jpg"/>
    <hyperlink ref="G22" r:id="rId207" display="http://pbs.twimg.com/profile_images/1191276357671686144/oEvgV_lC_normal.jpg"/>
    <hyperlink ref="G23" r:id="rId208" display="http://pbs.twimg.com/profile_images/1511579018/festina_lente_slak_normal.jpg"/>
    <hyperlink ref="G24" r:id="rId209" display="http://pbs.twimg.com/profile_images/1214744970038394880/sueertys_normal.png"/>
    <hyperlink ref="G25" r:id="rId210" display="http://pbs.twimg.com/profile_images/1191692426727034880/qXFVr6IE_normal.jpg"/>
    <hyperlink ref="G26" r:id="rId211" display="http://pbs.twimg.com/profile_images/378800000336655718/8123fa3e829765ce8aec561074f7aa4d_normal.jpeg"/>
    <hyperlink ref="G27" r:id="rId212" display="http://pbs.twimg.com/profile_images/1069615478161711104/jozjVVD0_normal.jpg"/>
    <hyperlink ref="G28" r:id="rId213" display="http://pbs.twimg.com/profile_images/1253276060428521472/694iTXfC_normal.jpg"/>
    <hyperlink ref="G29" r:id="rId214" display="http://pbs.twimg.com/profile_images/922774010231906304/hacop4Lb_normal.jpg"/>
    <hyperlink ref="G30" r:id="rId215" display="http://pbs.twimg.com/profile_images/1217133517576048640/B-RHT_rm_normal.jpg"/>
    <hyperlink ref="G31" r:id="rId216" display="http://pbs.twimg.com/profile_images/3306619126/3de2de61a20be044d4ed797751352dcd_normal.jpeg"/>
    <hyperlink ref="G32" r:id="rId217" display="http://pbs.twimg.com/profile_images/445993307403874304/64QnICWF_normal.jpeg"/>
    <hyperlink ref="G33" r:id="rId218" display="http://pbs.twimg.com/profile_images/1252763266834669569/hcMQ27Pg_normal.jpg"/>
    <hyperlink ref="G34" r:id="rId219" display="http://pbs.twimg.com/profile_images/1196900359861686272/tqxGCdtG_normal.jpg"/>
    <hyperlink ref="G35" r:id="rId220" display="http://pbs.twimg.com/profile_images/869294162381725697/-QhKyzFk_normal.jpg"/>
    <hyperlink ref="G36" r:id="rId221" display="http://pbs.twimg.com/profile_images/2741677274/f468d0fd215754284ee483a66fb991fe_normal.jpeg"/>
    <hyperlink ref="G37" r:id="rId222" display="http://pbs.twimg.com/profile_images/1071336555757879296/lSvQcQHw_normal.jpg"/>
    <hyperlink ref="G38" r:id="rId223" display="http://pbs.twimg.com/profile_images/1018650919548772353/2CK49dP9_normal.jpg"/>
    <hyperlink ref="G39" r:id="rId224" display="http://pbs.twimg.com/profile_images/868521965144997888/w80v0ioZ_normal.jpg"/>
    <hyperlink ref="G40" r:id="rId225" display="http://pbs.twimg.com/profile_images/972377670909505537/LUdWFssG_normal.jpg"/>
    <hyperlink ref="G41" r:id="rId226" display="http://pbs.twimg.com/profile_images/1020281913150357504/MpUKPa0V_normal.jpg"/>
    <hyperlink ref="G42" r:id="rId227" display="http://pbs.twimg.com/profile_images/714425219742638080/QK-3ei1i_normal.jpg"/>
    <hyperlink ref="G43" r:id="rId228" display="http://pbs.twimg.com/profile_images/378800000411156404/c85daad5cb9e2e3392de49d0ef72caff_normal.jpeg"/>
    <hyperlink ref="G44" r:id="rId229" display="http://pbs.twimg.com/profile_images/378800000545938548/5b6097f515bfa4d032e528cf3a13ebdc_normal.png"/>
    <hyperlink ref="G45" r:id="rId230" display="http://pbs.twimg.com/profile_images/498624252522688513/wHwBDM6y_normal.jpeg"/>
    <hyperlink ref="G46" r:id="rId231" display="http://pbs.twimg.com/profile_images/1212168590943760384/-ZSk3ZXN_normal.jpg"/>
    <hyperlink ref="G47" r:id="rId232" display="http://pbs.twimg.com/profile_images/1244619260082540544/2VlMUrMA_normal.jpg"/>
    <hyperlink ref="G48" r:id="rId233" display="http://pbs.twimg.com/profile_images/1239566289875677184/jy3XDeNL_normal.jpg"/>
    <hyperlink ref="G49" r:id="rId234" display="http://pbs.twimg.com/profile_images/477712876673978368/-FiPuX26_normal.jpeg"/>
    <hyperlink ref="G50" r:id="rId235" display="http://pbs.twimg.com/profile_images/1133721865019678721/KRk_lJsv_normal.png"/>
    <hyperlink ref="G51" r:id="rId236" display="http://pbs.twimg.com/profile_images/1070997621844652032/XBa7zJjk_normal.jpg"/>
    <hyperlink ref="G52" r:id="rId237" display="http://abs.twimg.com/sticky/default_profile_images/default_profile_normal.png"/>
    <hyperlink ref="G53" r:id="rId238" display="http://pbs.twimg.com/profile_images/1181114499866271744/dsLWg1BW_normal.jpg"/>
    <hyperlink ref="G54" r:id="rId239" display="http://pbs.twimg.com/profile_images/1174929589409218562/lMXApgNt_normal.jpg"/>
    <hyperlink ref="G55" r:id="rId240" display="http://pbs.twimg.com/profile_images/1222145598985572353/gy4u62BD_normal.jpg"/>
    <hyperlink ref="G56" r:id="rId241" display="http://pbs.twimg.com/profile_images/931298499840241664/v08cEAsH_normal.jpg"/>
    <hyperlink ref="G57" r:id="rId242" display="http://pbs.twimg.com/profile_images/909872412061089792/a_LcPYu__normal.jpg"/>
    <hyperlink ref="G58" r:id="rId243" display="http://pbs.twimg.com/profile_images/631124467658285056/jz8VZy3M_normal.png"/>
    <hyperlink ref="G59" r:id="rId244" display="http://pbs.twimg.com/profile_images/1238547303323049986/yfO5O7-j_normal.jpg"/>
    <hyperlink ref="G60" r:id="rId245" display="http://pbs.twimg.com/profile_images/1221264057157783555/Y_RbMnB6_normal.png"/>
    <hyperlink ref="G61" r:id="rId246" display="http://pbs.twimg.com/profile_images/1099378049093644289/_MCXuUqH_normal.jpg"/>
    <hyperlink ref="G62" r:id="rId247" display="http://pbs.twimg.com/profile_images/601059519821516800/UJjuEfcd_normal.png"/>
    <hyperlink ref="G63" r:id="rId248" display="http://pbs.twimg.com/profile_images/1100117901086998530/WdFdVFzl_normal.png"/>
    <hyperlink ref="G64" r:id="rId249" display="http://pbs.twimg.com/profile_images/1189909988526964736/QaeCbqrI_normal.jpg"/>
    <hyperlink ref="G65" r:id="rId250" display="http://pbs.twimg.com/profile_images/1341040649/IMG_0974_normal.JPG"/>
    <hyperlink ref="G66" r:id="rId251" display="http://pbs.twimg.com/profile_images/1037012672443830272/tuen1cL7_normal.jpg"/>
    <hyperlink ref="G67" r:id="rId252" display="http://pbs.twimg.com/profile_images/1248166034361552896/K0o250KN_normal.jpg"/>
    <hyperlink ref="G68" r:id="rId253" display="http://pbs.twimg.com/profile_images/657304927337861120/cfyL3x-L_normal.png"/>
    <hyperlink ref="G69" r:id="rId254" display="http://pbs.twimg.com/profile_images/876580233633308672/73WQ6ZKL_normal.jpg"/>
    <hyperlink ref="G70" r:id="rId255" display="http://pbs.twimg.com/profile_images/1011300661726760969/aq50CI4f_normal.jpg"/>
    <hyperlink ref="G71" r:id="rId256" display="http://pbs.twimg.com/profile_images/1040593971192451072/fgKdBOhq_normal.jpg"/>
    <hyperlink ref="G72" r:id="rId257" display="http://pbs.twimg.com/profile_images/1146318427159580677/-5EpvATQ_normal.png"/>
    <hyperlink ref="G73" r:id="rId258" display="http://pbs.twimg.com/profile_images/732626147322830849/_KIkCetG_normal.jpg"/>
    <hyperlink ref="G74" r:id="rId259" display="http://pbs.twimg.com/profile_images/1176442444407132160/XV9sKij8_normal.png"/>
    <hyperlink ref="G75" r:id="rId260" display="http://pbs.twimg.com/profile_images/1105287857256783872/WWqmsn0J_normal.png"/>
    <hyperlink ref="G76" r:id="rId261" display="http://pbs.twimg.com/profile_images/665877597071540224/EXul5FUH_normal.jpg"/>
    <hyperlink ref="G77" r:id="rId262" display="http://pbs.twimg.com/profile_images/1234412788589699072/YQqd_r8p_normal.jpg"/>
    <hyperlink ref="G78" r:id="rId263" display="http://pbs.twimg.com/profile_images/1039468439390363649/RjvL1065_normal.jpg"/>
    <hyperlink ref="AY3" r:id="rId264" display="https://twitter.com/chriscoxlibrar1"/>
    <hyperlink ref="AY4" r:id="rId265" display="https://twitter.com/uablhl"/>
    <hyperlink ref="AY5" r:id="rId266" display="https://twitter.com/darrentheviking"/>
    <hyperlink ref="AY6" r:id="rId267" display="https://twitter.com/solusuk"/>
    <hyperlink ref="AY7" r:id="rId268" display="https://twitter.com/tweetyourbooks"/>
    <hyperlink ref="AY8" r:id="rId269" display="https://twitter.com/books2delight"/>
    <hyperlink ref="AY9" r:id="rId270" display="https://twitter.com/waldorfreaders"/>
    <hyperlink ref="AY10" r:id="rId271" display="https://twitter.com/ktkgerber"/>
    <hyperlink ref="AY11" r:id="rId272" display="https://twitter.com/ithakasr"/>
    <hyperlink ref="AY12" r:id="rId273" display="https://twitter.com/oclc_anz"/>
    <hyperlink ref="AY13" r:id="rId274" display="https://twitter.com/lillianpak"/>
    <hyperlink ref="AY14" r:id="rId275" display="https://twitter.com/geneabargains"/>
    <hyperlink ref="AY15" r:id="rId276" display="https://twitter.com/dmzhukova"/>
    <hyperlink ref="AY16" r:id="rId277" display="https://twitter.com/tac_niso"/>
    <hyperlink ref="AY17" r:id="rId278" display="https://twitter.com/scholarlykitchn"/>
    <hyperlink ref="AY18" r:id="rId279" display="https://twitter.com/mrgunn"/>
    <hyperlink ref="AY19" r:id="rId280" display="https://twitter.com/ryoungen"/>
    <hyperlink ref="AY20" r:id="rId281" display="https://twitter.com/adaobuezie"/>
    <hyperlink ref="AY21" r:id="rId282" display="https://twitter.com/ifla"/>
    <hyperlink ref="AY22" r:id="rId283" display="https://twitter.com/elviracaneda"/>
    <hyperlink ref="AY23" r:id="rId284" display="https://twitter.com/festinaatje"/>
    <hyperlink ref="AY24" r:id="rId285" display="https://twitter.com/bsu_ulis"/>
    <hyperlink ref="AY25" r:id="rId286" display="https://twitter.com/marionachavarri"/>
    <hyperlink ref="AY26" r:id="rId287" display="https://twitter.com/waleedalbadi"/>
    <hyperlink ref="AY27" r:id="rId288" display="https://twitter.com/corneliavonhof"/>
    <hyperlink ref="AY28" r:id="rId289" display="https://twitter.com/mkutubirajabu"/>
    <hyperlink ref="AY29" r:id="rId290" display="https://twitter.com/drachalamunigal"/>
    <hyperlink ref="AY30" r:id="rId291" display="https://twitter.com/lbandini"/>
    <hyperlink ref="AY31" r:id="rId292" display="https://twitter.com/i_y_s"/>
    <hyperlink ref="AY32" r:id="rId293" display="https://twitter.com/z_gharbi"/>
    <hyperlink ref="AY33" r:id="rId294" display="https://twitter.com/joreyes6"/>
    <hyperlink ref="AY34" r:id="rId295" display="https://twitter.com/mmtlibrary"/>
    <hyperlink ref="AY35" r:id="rId296" display="https://twitter.com/abundantgen"/>
    <hyperlink ref="AY36" r:id="rId297" display="https://twitter.com/flsgs"/>
    <hyperlink ref="AY37" r:id="rId298" display="https://twitter.com/zimla_news"/>
    <hyperlink ref="AY38" r:id="rId299" display="https://twitter.com/nsla"/>
    <hyperlink ref="AY39" r:id="rId300" display="https://twitter.com/jeanmarylugo"/>
    <hyperlink ref="AY40" r:id="rId301" display="https://twitter.com/lahatte"/>
    <hyperlink ref="AY41" r:id="rId302" display="https://twitter.com/preprint_"/>
    <hyperlink ref="AY42" r:id="rId303" display="https://twitter.com/bibliosophus"/>
    <hyperlink ref="AY43" r:id="rId304" display="https://twitter.com/rbeaudryccle"/>
    <hyperlink ref="AY44" r:id="rId305" display="https://twitter.com/alianational"/>
    <hyperlink ref="AY45" r:id="rId306" display="https://twitter.com/caulalert"/>
    <hyperlink ref="AY46" r:id="rId307" display="https://twitter.com/rennygranda"/>
    <hyperlink ref="AY47" r:id="rId308" display="https://twitter.com/donnalgl"/>
    <hyperlink ref="AY48" r:id="rId309" display="https://twitter.com/bibliotekapg"/>
    <hyperlink ref="AY49" r:id="rId310" display="https://twitter.com/josfleuren"/>
    <hyperlink ref="AY50" r:id="rId311" display="https://twitter.com/bridgeofdata"/>
    <hyperlink ref="AY51" r:id="rId312" display="https://twitter.com/ifla_avms"/>
    <hyperlink ref="AY52" r:id="rId313" display="https://twitter.com/mmarquinezz20"/>
    <hyperlink ref="AY53" r:id="rId314" display="https://twitter.com/gpsalmeron"/>
    <hyperlink ref="AY54" r:id="rId315" display="https://twitter.com/davidk007"/>
    <hyperlink ref="AY55" r:id="rId316" display="https://twitter.com/cardiff_hub"/>
    <hyperlink ref="AY56" r:id="rId317" display="https://twitter.com/borrowbox"/>
    <hyperlink ref="AY57" r:id="rId318" display="https://twitter.com/givethanksfirst"/>
    <hyperlink ref="AY58" r:id="rId319" display="https://twitter.com/truventis"/>
    <hyperlink ref="AY59" r:id="rId320" display="https://twitter.com/southcoasthlth"/>
    <hyperlink ref="AY60" r:id="rId321" display="https://twitter.com/theriault__john"/>
    <hyperlink ref="AY61" r:id="rId322" display="https://twitter.com/liasa_maig"/>
    <hyperlink ref="AY62" r:id="rId323" display="https://twitter.com/ocls"/>
    <hyperlink ref="AY63" r:id="rId324" display="https://twitter.com/stclairlibrary"/>
    <hyperlink ref="AY64" r:id="rId325" display="https://twitter.com/nancymurden"/>
    <hyperlink ref="AY65" r:id="rId326" display="https://twitter.com/katrinakukaine"/>
    <hyperlink ref="AY66" r:id="rId327" display="https://twitter.com/andrewhollismoo"/>
    <hyperlink ref="AY67" r:id="rId328" display="https://twitter.com/aina4over4"/>
    <hyperlink ref="AY68" r:id="rId329" display="https://twitter.com/booksizzle"/>
    <hyperlink ref="AY69" r:id="rId330" display="https://twitter.com/writeintoprint"/>
    <hyperlink ref="AY70" r:id="rId331" display="https://twitter.com/libraryjournal"/>
    <hyperlink ref="AY71" r:id="rId332" display="https://twitter.com/thuglibrarian"/>
    <hyperlink ref="AY72" r:id="rId333" display="https://twitter.com/janecowell8"/>
    <hyperlink ref="AY73" r:id="rId334" display="https://twitter.com/shareable"/>
    <hyperlink ref="AY74" r:id="rId335" display="https://twitter.com/ifla_pls"/>
    <hyperlink ref="AY75" r:id="rId336" display="https://twitter.com/emilygaffney509"/>
    <hyperlink ref="AY76" r:id="rId337" display="https://twitter.com/booktweepz"/>
    <hyperlink ref="AY77" r:id="rId338" display="https://twitter.com/lizmcgettigan"/>
    <hyperlink ref="AY78" r:id="rId339" display="https://twitter.com/neilwishart"/>
  </hyperlinks>
  <printOptions/>
  <pageMargins left="0.7" right="0.7" top="0.75" bottom="0.75" header="0.3" footer="0.3"/>
  <pageSetup horizontalDpi="600" verticalDpi="600" orientation="portrait" r:id="rId344"/>
  <drawing r:id="rId343"/>
  <legacyDrawing r:id="rId341"/>
  <tableParts>
    <tablePart r:id="rId3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1319</v>
      </c>
      <c r="Z2" s="13" t="s">
        <v>1334</v>
      </c>
      <c r="AA2" s="13" t="s">
        <v>1382</v>
      </c>
      <c r="AB2" s="13" t="s">
        <v>1465</v>
      </c>
      <c r="AC2" s="13" t="s">
        <v>1574</v>
      </c>
      <c r="AD2" s="13" t="s">
        <v>1607</v>
      </c>
      <c r="AE2" s="13" t="s">
        <v>1608</v>
      </c>
      <c r="AF2" s="13" t="s">
        <v>1621</v>
      </c>
      <c r="AG2" s="67" t="s">
        <v>1780</v>
      </c>
      <c r="AH2" s="67" t="s">
        <v>1781</v>
      </c>
      <c r="AI2" s="67" t="s">
        <v>1782</v>
      </c>
      <c r="AJ2" s="67" t="s">
        <v>1783</v>
      </c>
      <c r="AK2" s="67" t="s">
        <v>1784</v>
      </c>
      <c r="AL2" s="67" t="s">
        <v>1785</v>
      </c>
      <c r="AM2" s="67" t="s">
        <v>1786</v>
      </c>
      <c r="AN2" s="67" t="s">
        <v>1787</v>
      </c>
      <c r="AO2" s="67" t="s">
        <v>1790</v>
      </c>
    </row>
    <row r="3" spans="1:41" ht="15">
      <c r="A3" s="127" t="s">
        <v>1266</v>
      </c>
      <c r="B3" s="128" t="s">
        <v>1279</v>
      </c>
      <c r="C3" s="128" t="s">
        <v>56</v>
      </c>
      <c r="D3" s="119"/>
      <c r="E3" s="118"/>
      <c r="F3" s="120" t="s">
        <v>1827</v>
      </c>
      <c r="G3" s="121"/>
      <c r="H3" s="121"/>
      <c r="I3" s="122">
        <v>3</v>
      </c>
      <c r="J3" s="123"/>
      <c r="K3" s="51">
        <v>35</v>
      </c>
      <c r="L3" s="51">
        <v>35</v>
      </c>
      <c r="M3" s="51">
        <v>0</v>
      </c>
      <c r="N3" s="51">
        <v>35</v>
      </c>
      <c r="O3" s="51">
        <v>1</v>
      </c>
      <c r="P3" s="52">
        <v>0</v>
      </c>
      <c r="Q3" s="52">
        <v>0</v>
      </c>
      <c r="R3" s="51">
        <v>1</v>
      </c>
      <c r="S3" s="51">
        <v>0</v>
      </c>
      <c r="T3" s="51">
        <v>35</v>
      </c>
      <c r="U3" s="51">
        <v>35</v>
      </c>
      <c r="V3" s="51">
        <v>2</v>
      </c>
      <c r="W3" s="52">
        <v>1.887347</v>
      </c>
      <c r="X3" s="52">
        <v>0.02857142857142857</v>
      </c>
      <c r="Y3" s="85" t="s">
        <v>353</v>
      </c>
      <c r="Z3" s="85" t="s">
        <v>370</v>
      </c>
      <c r="AA3" s="85" t="s">
        <v>391</v>
      </c>
      <c r="AB3" s="93" t="s">
        <v>1466</v>
      </c>
      <c r="AC3" s="93" t="s">
        <v>1575</v>
      </c>
      <c r="AD3" s="93"/>
      <c r="AE3" s="93"/>
      <c r="AF3" s="93" t="s">
        <v>1622</v>
      </c>
      <c r="AG3" s="130">
        <v>0</v>
      </c>
      <c r="AH3" s="133">
        <v>0</v>
      </c>
      <c r="AI3" s="130">
        <v>35</v>
      </c>
      <c r="AJ3" s="133">
        <v>2.5</v>
      </c>
      <c r="AK3" s="130">
        <v>0</v>
      </c>
      <c r="AL3" s="133">
        <v>0</v>
      </c>
      <c r="AM3" s="130">
        <v>1365</v>
      </c>
      <c r="AN3" s="133">
        <v>97.5</v>
      </c>
      <c r="AO3" s="130">
        <v>1400</v>
      </c>
    </row>
    <row r="4" spans="1:41" ht="15">
      <c r="A4" s="127" t="s">
        <v>1267</v>
      </c>
      <c r="B4" s="128" t="s">
        <v>1280</v>
      </c>
      <c r="C4" s="128" t="s">
        <v>56</v>
      </c>
      <c r="D4" s="124"/>
      <c r="E4" s="102"/>
      <c r="F4" s="105" t="s">
        <v>1828</v>
      </c>
      <c r="G4" s="109"/>
      <c r="H4" s="109"/>
      <c r="I4" s="125">
        <v>4</v>
      </c>
      <c r="J4" s="112"/>
      <c r="K4" s="51">
        <v>8</v>
      </c>
      <c r="L4" s="51">
        <v>7</v>
      </c>
      <c r="M4" s="51">
        <v>2</v>
      </c>
      <c r="N4" s="51">
        <v>9</v>
      </c>
      <c r="O4" s="51">
        <v>9</v>
      </c>
      <c r="P4" s="52" t="s">
        <v>1294</v>
      </c>
      <c r="Q4" s="52" t="s">
        <v>1294</v>
      </c>
      <c r="R4" s="51">
        <v>8</v>
      </c>
      <c r="S4" s="51">
        <v>8</v>
      </c>
      <c r="T4" s="51">
        <v>1</v>
      </c>
      <c r="U4" s="51">
        <v>2</v>
      </c>
      <c r="V4" s="51">
        <v>0</v>
      </c>
      <c r="W4" s="52">
        <v>0</v>
      </c>
      <c r="X4" s="52">
        <v>0</v>
      </c>
      <c r="Y4" s="85" t="s">
        <v>1320</v>
      </c>
      <c r="Z4" s="85" t="s">
        <v>1335</v>
      </c>
      <c r="AA4" s="85" t="s">
        <v>1383</v>
      </c>
      <c r="AB4" s="93" t="s">
        <v>1467</v>
      </c>
      <c r="AC4" s="93" t="s">
        <v>1576</v>
      </c>
      <c r="AD4" s="93"/>
      <c r="AE4" s="93"/>
      <c r="AF4" s="93" t="s">
        <v>1623</v>
      </c>
      <c r="AG4" s="130">
        <v>12</v>
      </c>
      <c r="AH4" s="133">
        <v>6.521739130434782</v>
      </c>
      <c r="AI4" s="130">
        <v>3</v>
      </c>
      <c r="AJ4" s="133">
        <v>1.6304347826086956</v>
      </c>
      <c r="AK4" s="130">
        <v>0</v>
      </c>
      <c r="AL4" s="133">
        <v>0</v>
      </c>
      <c r="AM4" s="130">
        <v>169</v>
      </c>
      <c r="AN4" s="133">
        <v>91.84782608695652</v>
      </c>
      <c r="AO4" s="130">
        <v>184</v>
      </c>
    </row>
    <row r="5" spans="1:41" ht="15">
      <c r="A5" s="127" t="s">
        <v>1268</v>
      </c>
      <c r="B5" s="128" t="s">
        <v>1281</v>
      </c>
      <c r="C5" s="128" t="s">
        <v>56</v>
      </c>
      <c r="D5" s="124"/>
      <c r="E5" s="102"/>
      <c r="F5" s="105" t="s">
        <v>1829</v>
      </c>
      <c r="G5" s="109"/>
      <c r="H5" s="109"/>
      <c r="I5" s="125">
        <v>5</v>
      </c>
      <c r="J5" s="112"/>
      <c r="K5" s="51">
        <v>7</v>
      </c>
      <c r="L5" s="51">
        <v>3</v>
      </c>
      <c r="M5" s="51">
        <v>20</v>
      </c>
      <c r="N5" s="51">
        <v>23</v>
      </c>
      <c r="O5" s="51">
        <v>0</v>
      </c>
      <c r="P5" s="52">
        <v>0</v>
      </c>
      <c r="Q5" s="52">
        <v>0</v>
      </c>
      <c r="R5" s="51">
        <v>1</v>
      </c>
      <c r="S5" s="51">
        <v>0</v>
      </c>
      <c r="T5" s="51">
        <v>7</v>
      </c>
      <c r="U5" s="51">
        <v>23</v>
      </c>
      <c r="V5" s="51">
        <v>2</v>
      </c>
      <c r="W5" s="52">
        <v>1.387755</v>
      </c>
      <c r="X5" s="52">
        <v>0.19047619047619047</v>
      </c>
      <c r="Y5" s="85" t="s">
        <v>343</v>
      </c>
      <c r="Z5" s="85" t="s">
        <v>360</v>
      </c>
      <c r="AA5" s="85" t="s">
        <v>1384</v>
      </c>
      <c r="AB5" s="93" t="s">
        <v>1468</v>
      </c>
      <c r="AC5" s="93" t="s">
        <v>1577</v>
      </c>
      <c r="AD5" s="93" t="s">
        <v>303</v>
      </c>
      <c r="AE5" s="93"/>
      <c r="AF5" s="93" t="s">
        <v>1624</v>
      </c>
      <c r="AG5" s="130">
        <v>0</v>
      </c>
      <c r="AH5" s="133">
        <v>0</v>
      </c>
      <c r="AI5" s="130">
        <v>0</v>
      </c>
      <c r="AJ5" s="133">
        <v>0</v>
      </c>
      <c r="AK5" s="130">
        <v>0</v>
      </c>
      <c r="AL5" s="133">
        <v>0</v>
      </c>
      <c r="AM5" s="130">
        <v>756</v>
      </c>
      <c r="AN5" s="133">
        <v>100</v>
      </c>
      <c r="AO5" s="130">
        <v>756</v>
      </c>
    </row>
    <row r="6" spans="1:41" ht="15">
      <c r="A6" s="127" t="s">
        <v>1269</v>
      </c>
      <c r="B6" s="128" t="s">
        <v>1282</v>
      </c>
      <c r="C6" s="128" t="s">
        <v>56</v>
      </c>
      <c r="D6" s="124"/>
      <c r="E6" s="102"/>
      <c r="F6" s="105" t="s">
        <v>1830</v>
      </c>
      <c r="G6" s="109"/>
      <c r="H6" s="109"/>
      <c r="I6" s="125">
        <v>6</v>
      </c>
      <c r="J6" s="112"/>
      <c r="K6" s="51">
        <v>4</v>
      </c>
      <c r="L6" s="51">
        <v>1</v>
      </c>
      <c r="M6" s="51">
        <v>6</v>
      </c>
      <c r="N6" s="51">
        <v>7</v>
      </c>
      <c r="O6" s="51">
        <v>2</v>
      </c>
      <c r="P6" s="52">
        <v>0</v>
      </c>
      <c r="Q6" s="52">
        <v>0</v>
      </c>
      <c r="R6" s="51">
        <v>1</v>
      </c>
      <c r="S6" s="51">
        <v>0</v>
      </c>
      <c r="T6" s="51">
        <v>4</v>
      </c>
      <c r="U6" s="51">
        <v>7</v>
      </c>
      <c r="V6" s="51">
        <v>2</v>
      </c>
      <c r="W6" s="52">
        <v>1.125</v>
      </c>
      <c r="X6" s="52">
        <v>0.25</v>
      </c>
      <c r="Y6" s="85"/>
      <c r="Z6" s="85"/>
      <c r="AA6" s="85" t="s">
        <v>395</v>
      </c>
      <c r="AB6" s="93" t="s">
        <v>1469</v>
      </c>
      <c r="AC6" s="93" t="s">
        <v>1578</v>
      </c>
      <c r="AD6" s="93"/>
      <c r="AE6" s="93"/>
      <c r="AF6" s="93" t="s">
        <v>1625</v>
      </c>
      <c r="AG6" s="130">
        <v>14</v>
      </c>
      <c r="AH6" s="133">
        <v>5</v>
      </c>
      <c r="AI6" s="130">
        <v>0</v>
      </c>
      <c r="AJ6" s="133">
        <v>0</v>
      </c>
      <c r="AK6" s="130">
        <v>0</v>
      </c>
      <c r="AL6" s="133">
        <v>0</v>
      </c>
      <c r="AM6" s="130">
        <v>266</v>
      </c>
      <c r="AN6" s="133">
        <v>95</v>
      </c>
      <c r="AO6" s="130">
        <v>280</v>
      </c>
    </row>
    <row r="7" spans="1:41" ht="15">
      <c r="A7" s="127" t="s">
        <v>1270</v>
      </c>
      <c r="B7" s="128" t="s">
        <v>1283</v>
      </c>
      <c r="C7" s="128" t="s">
        <v>56</v>
      </c>
      <c r="D7" s="124"/>
      <c r="E7" s="102"/>
      <c r="F7" s="105" t="s">
        <v>1831</v>
      </c>
      <c r="G7" s="109"/>
      <c r="H7" s="109"/>
      <c r="I7" s="125">
        <v>7</v>
      </c>
      <c r="J7" s="112"/>
      <c r="K7" s="51">
        <v>4</v>
      </c>
      <c r="L7" s="51">
        <v>5</v>
      </c>
      <c r="M7" s="51">
        <v>0</v>
      </c>
      <c r="N7" s="51">
        <v>5</v>
      </c>
      <c r="O7" s="51">
        <v>0</v>
      </c>
      <c r="P7" s="52">
        <v>0</v>
      </c>
      <c r="Q7" s="52">
        <v>0</v>
      </c>
      <c r="R7" s="51">
        <v>1</v>
      </c>
      <c r="S7" s="51">
        <v>0</v>
      </c>
      <c r="T7" s="51">
        <v>4</v>
      </c>
      <c r="U7" s="51">
        <v>5</v>
      </c>
      <c r="V7" s="51">
        <v>2</v>
      </c>
      <c r="W7" s="52">
        <v>0.875</v>
      </c>
      <c r="X7" s="52">
        <v>0.4166666666666667</v>
      </c>
      <c r="Y7" s="85" t="s">
        <v>348</v>
      </c>
      <c r="Z7" s="85" t="s">
        <v>365</v>
      </c>
      <c r="AA7" s="85" t="s">
        <v>383</v>
      </c>
      <c r="AB7" s="93" t="s">
        <v>1470</v>
      </c>
      <c r="AC7" s="93" t="s">
        <v>1579</v>
      </c>
      <c r="AD7" s="93"/>
      <c r="AE7" s="93" t="s">
        <v>1609</v>
      </c>
      <c r="AF7" s="93" t="s">
        <v>1626</v>
      </c>
      <c r="AG7" s="130">
        <v>4</v>
      </c>
      <c r="AH7" s="133">
        <v>7.407407407407407</v>
      </c>
      <c r="AI7" s="130">
        <v>0</v>
      </c>
      <c r="AJ7" s="133">
        <v>0</v>
      </c>
      <c r="AK7" s="130">
        <v>0</v>
      </c>
      <c r="AL7" s="133">
        <v>0</v>
      </c>
      <c r="AM7" s="130">
        <v>50</v>
      </c>
      <c r="AN7" s="133">
        <v>92.5925925925926</v>
      </c>
      <c r="AO7" s="130">
        <v>54</v>
      </c>
    </row>
    <row r="8" spans="1:41" ht="15">
      <c r="A8" s="127" t="s">
        <v>1271</v>
      </c>
      <c r="B8" s="128" t="s">
        <v>1284</v>
      </c>
      <c r="C8" s="128" t="s">
        <v>56</v>
      </c>
      <c r="D8" s="124"/>
      <c r="E8" s="102"/>
      <c r="F8" s="105" t="s">
        <v>1832</v>
      </c>
      <c r="G8" s="109"/>
      <c r="H8" s="109"/>
      <c r="I8" s="125">
        <v>8</v>
      </c>
      <c r="J8" s="112"/>
      <c r="K8" s="51">
        <v>3</v>
      </c>
      <c r="L8" s="51">
        <v>3</v>
      </c>
      <c r="M8" s="51">
        <v>0</v>
      </c>
      <c r="N8" s="51">
        <v>3</v>
      </c>
      <c r="O8" s="51">
        <v>0</v>
      </c>
      <c r="P8" s="52">
        <v>0</v>
      </c>
      <c r="Q8" s="52">
        <v>0</v>
      </c>
      <c r="R8" s="51">
        <v>1</v>
      </c>
      <c r="S8" s="51">
        <v>0</v>
      </c>
      <c r="T8" s="51">
        <v>3</v>
      </c>
      <c r="U8" s="51">
        <v>3</v>
      </c>
      <c r="V8" s="51">
        <v>1</v>
      </c>
      <c r="W8" s="52">
        <v>0.666667</v>
      </c>
      <c r="X8" s="52">
        <v>0.5</v>
      </c>
      <c r="Y8" s="85" t="s">
        <v>356</v>
      </c>
      <c r="Z8" s="85" t="s">
        <v>373</v>
      </c>
      <c r="AA8" s="85" t="s">
        <v>393</v>
      </c>
      <c r="AB8" s="93" t="s">
        <v>1471</v>
      </c>
      <c r="AC8" s="93" t="s">
        <v>1580</v>
      </c>
      <c r="AD8" s="93"/>
      <c r="AE8" s="93" t="s">
        <v>309</v>
      </c>
      <c r="AF8" s="93" t="s">
        <v>1627</v>
      </c>
      <c r="AG8" s="130">
        <v>0</v>
      </c>
      <c r="AH8" s="133">
        <v>0</v>
      </c>
      <c r="AI8" s="130">
        <v>4</v>
      </c>
      <c r="AJ8" s="133">
        <v>10.526315789473685</v>
      </c>
      <c r="AK8" s="130">
        <v>0</v>
      </c>
      <c r="AL8" s="133">
        <v>0</v>
      </c>
      <c r="AM8" s="130">
        <v>34</v>
      </c>
      <c r="AN8" s="133">
        <v>89.47368421052632</v>
      </c>
      <c r="AO8" s="130">
        <v>38</v>
      </c>
    </row>
    <row r="9" spans="1:41" ht="15">
      <c r="A9" s="127" t="s">
        <v>1272</v>
      </c>
      <c r="B9" s="128" t="s">
        <v>1285</v>
      </c>
      <c r="C9" s="128" t="s">
        <v>56</v>
      </c>
      <c r="D9" s="124"/>
      <c r="E9" s="102"/>
      <c r="F9" s="105" t="s">
        <v>1833</v>
      </c>
      <c r="G9" s="109"/>
      <c r="H9" s="109"/>
      <c r="I9" s="125">
        <v>9</v>
      </c>
      <c r="J9" s="112"/>
      <c r="K9" s="51">
        <v>3</v>
      </c>
      <c r="L9" s="51">
        <v>2</v>
      </c>
      <c r="M9" s="51">
        <v>0</v>
      </c>
      <c r="N9" s="51">
        <v>2</v>
      </c>
      <c r="O9" s="51">
        <v>0</v>
      </c>
      <c r="P9" s="52">
        <v>0</v>
      </c>
      <c r="Q9" s="52">
        <v>0</v>
      </c>
      <c r="R9" s="51">
        <v>1</v>
      </c>
      <c r="S9" s="51">
        <v>0</v>
      </c>
      <c r="T9" s="51">
        <v>3</v>
      </c>
      <c r="U9" s="51">
        <v>2</v>
      </c>
      <c r="V9" s="51">
        <v>2</v>
      </c>
      <c r="W9" s="52">
        <v>0.888889</v>
      </c>
      <c r="X9" s="52">
        <v>0.3333333333333333</v>
      </c>
      <c r="Y9" s="85" t="s">
        <v>351</v>
      </c>
      <c r="Z9" s="85" t="s">
        <v>368</v>
      </c>
      <c r="AA9" s="85" t="s">
        <v>389</v>
      </c>
      <c r="AB9" s="93" t="s">
        <v>1472</v>
      </c>
      <c r="AC9" s="93" t="s">
        <v>1581</v>
      </c>
      <c r="AD9" s="93"/>
      <c r="AE9" s="93" t="s">
        <v>308</v>
      </c>
      <c r="AF9" s="93" t="s">
        <v>1628</v>
      </c>
      <c r="AG9" s="130">
        <v>4</v>
      </c>
      <c r="AH9" s="133">
        <v>5.970149253731344</v>
      </c>
      <c r="AI9" s="130">
        <v>0</v>
      </c>
      <c r="AJ9" s="133">
        <v>0</v>
      </c>
      <c r="AK9" s="130">
        <v>0</v>
      </c>
      <c r="AL9" s="133">
        <v>0</v>
      </c>
      <c r="AM9" s="130">
        <v>63</v>
      </c>
      <c r="AN9" s="133">
        <v>94.02985074626865</v>
      </c>
      <c r="AO9" s="130">
        <v>67</v>
      </c>
    </row>
    <row r="10" spans="1:41" ht="14.25" customHeight="1">
      <c r="A10" s="127" t="s">
        <v>1273</v>
      </c>
      <c r="B10" s="128" t="s">
        <v>1286</v>
      </c>
      <c r="C10" s="128" t="s">
        <v>56</v>
      </c>
      <c r="D10" s="124"/>
      <c r="E10" s="102"/>
      <c r="F10" s="105" t="s">
        <v>1834</v>
      </c>
      <c r="G10" s="109"/>
      <c r="H10" s="109"/>
      <c r="I10" s="125">
        <v>10</v>
      </c>
      <c r="J10" s="112"/>
      <c r="K10" s="51">
        <v>2</v>
      </c>
      <c r="L10" s="51">
        <v>2</v>
      </c>
      <c r="M10" s="51">
        <v>0</v>
      </c>
      <c r="N10" s="51">
        <v>2</v>
      </c>
      <c r="O10" s="51">
        <v>1</v>
      </c>
      <c r="P10" s="52">
        <v>0</v>
      </c>
      <c r="Q10" s="52">
        <v>0</v>
      </c>
      <c r="R10" s="51">
        <v>1</v>
      </c>
      <c r="S10" s="51">
        <v>0</v>
      </c>
      <c r="T10" s="51">
        <v>2</v>
      </c>
      <c r="U10" s="51">
        <v>2</v>
      </c>
      <c r="V10" s="51">
        <v>1</v>
      </c>
      <c r="W10" s="52">
        <v>0.5</v>
      </c>
      <c r="X10" s="52">
        <v>0.5</v>
      </c>
      <c r="Y10" s="85" t="s">
        <v>355</v>
      </c>
      <c r="Z10" s="85" t="s">
        <v>372</v>
      </c>
      <c r="AA10" s="85" t="s">
        <v>376</v>
      </c>
      <c r="AB10" s="93" t="s">
        <v>1473</v>
      </c>
      <c r="AC10" s="93" t="s">
        <v>1582</v>
      </c>
      <c r="AD10" s="93"/>
      <c r="AE10" s="93"/>
      <c r="AF10" s="93" t="s">
        <v>1629</v>
      </c>
      <c r="AG10" s="130">
        <v>0</v>
      </c>
      <c r="AH10" s="133">
        <v>0</v>
      </c>
      <c r="AI10" s="130">
        <v>0</v>
      </c>
      <c r="AJ10" s="133">
        <v>0</v>
      </c>
      <c r="AK10" s="130">
        <v>0</v>
      </c>
      <c r="AL10" s="133">
        <v>0</v>
      </c>
      <c r="AM10" s="130">
        <v>26</v>
      </c>
      <c r="AN10" s="133">
        <v>100</v>
      </c>
      <c r="AO10" s="130">
        <v>26</v>
      </c>
    </row>
    <row r="11" spans="1:41" ht="15">
      <c r="A11" s="127" t="s">
        <v>1274</v>
      </c>
      <c r="B11" s="128" t="s">
        <v>1287</v>
      </c>
      <c r="C11" s="128" t="s">
        <v>56</v>
      </c>
      <c r="D11" s="124"/>
      <c r="E11" s="102"/>
      <c r="F11" s="105" t="s">
        <v>1835</v>
      </c>
      <c r="G11" s="109"/>
      <c r="H11" s="109"/>
      <c r="I11" s="125">
        <v>11</v>
      </c>
      <c r="J11" s="112"/>
      <c r="K11" s="51">
        <v>2</v>
      </c>
      <c r="L11" s="51">
        <v>2</v>
      </c>
      <c r="M11" s="51">
        <v>0</v>
      </c>
      <c r="N11" s="51">
        <v>2</v>
      </c>
      <c r="O11" s="51">
        <v>1</v>
      </c>
      <c r="P11" s="52">
        <v>0</v>
      </c>
      <c r="Q11" s="52">
        <v>0</v>
      </c>
      <c r="R11" s="51">
        <v>1</v>
      </c>
      <c r="S11" s="51">
        <v>0</v>
      </c>
      <c r="T11" s="51">
        <v>2</v>
      </c>
      <c r="U11" s="51">
        <v>2</v>
      </c>
      <c r="V11" s="51">
        <v>1</v>
      </c>
      <c r="W11" s="52">
        <v>0.5</v>
      </c>
      <c r="X11" s="52">
        <v>0.5</v>
      </c>
      <c r="Y11" s="85" t="s">
        <v>352</v>
      </c>
      <c r="Z11" s="85" t="s">
        <v>369</v>
      </c>
      <c r="AA11" s="85" t="s">
        <v>390</v>
      </c>
      <c r="AB11" s="93" t="s">
        <v>1474</v>
      </c>
      <c r="AC11" s="93" t="s">
        <v>1583</v>
      </c>
      <c r="AD11" s="93"/>
      <c r="AE11" s="93"/>
      <c r="AF11" s="93" t="s">
        <v>1630</v>
      </c>
      <c r="AG11" s="130">
        <v>2</v>
      </c>
      <c r="AH11" s="133">
        <v>2.7027027027027026</v>
      </c>
      <c r="AI11" s="130">
        <v>0</v>
      </c>
      <c r="AJ11" s="133">
        <v>0</v>
      </c>
      <c r="AK11" s="130">
        <v>0</v>
      </c>
      <c r="AL11" s="133">
        <v>0</v>
      </c>
      <c r="AM11" s="130">
        <v>72</v>
      </c>
      <c r="AN11" s="133">
        <v>97.29729729729729</v>
      </c>
      <c r="AO11" s="130">
        <v>74</v>
      </c>
    </row>
    <row r="12" spans="1:41" ht="15">
      <c r="A12" s="127" t="s">
        <v>1275</v>
      </c>
      <c r="B12" s="128" t="s">
        <v>1288</v>
      </c>
      <c r="C12" s="128" t="s">
        <v>56</v>
      </c>
      <c r="D12" s="124"/>
      <c r="E12" s="102"/>
      <c r="F12" s="105" t="s">
        <v>1275</v>
      </c>
      <c r="G12" s="109"/>
      <c r="H12" s="109"/>
      <c r="I12" s="125">
        <v>12</v>
      </c>
      <c r="J12" s="112"/>
      <c r="K12" s="51">
        <v>2</v>
      </c>
      <c r="L12" s="51">
        <v>1</v>
      </c>
      <c r="M12" s="51">
        <v>0</v>
      </c>
      <c r="N12" s="51">
        <v>1</v>
      </c>
      <c r="O12" s="51">
        <v>0</v>
      </c>
      <c r="P12" s="52">
        <v>0</v>
      </c>
      <c r="Q12" s="52">
        <v>0</v>
      </c>
      <c r="R12" s="51">
        <v>1</v>
      </c>
      <c r="S12" s="51">
        <v>0</v>
      </c>
      <c r="T12" s="51">
        <v>2</v>
      </c>
      <c r="U12" s="51">
        <v>1</v>
      </c>
      <c r="V12" s="51">
        <v>1</v>
      </c>
      <c r="W12" s="52">
        <v>0.5</v>
      </c>
      <c r="X12" s="52">
        <v>0.5</v>
      </c>
      <c r="Y12" s="85"/>
      <c r="Z12" s="85"/>
      <c r="AA12" s="85" t="s">
        <v>387</v>
      </c>
      <c r="AB12" s="93" t="s">
        <v>725</v>
      </c>
      <c r="AC12" s="93" t="s">
        <v>725</v>
      </c>
      <c r="AD12" s="93"/>
      <c r="AE12" s="93" t="s">
        <v>307</v>
      </c>
      <c r="AF12" s="93" t="s">
        <v>1631</v>
      </c>
      <c r="AG12" s="130">
        <v>1</v>
      </c>
      <c r="AH12" s="133">
        <v>2.5641025641025643</v>
      </c>
      <c r="AI12" s="130">
        <v>0</v>
      </c>
      <c r="AJ12" s="133">
        <v>0</v>
      </c>
      <c r="AK12" s="130">
        <v>0</v>
      </c>
      <c r="AL12" s="133">
        <v>0</v>
      </c>
      <c r="AM12" s="130">
        <v>38</v>
      </c>
      <c r="AN12" s="133">
        <v>97.43589743589743</v>
      </c>
      <c r="AO12" s="130">
        <v>39</v>
      </c>
    </row>
    <row r="13" spans="1:41" ht="15">
      <c r="A13" s="127" t="s">
        <v>1276</v>
      </c>
      <c r="B13" s="128" t="s">
        <v>1289</v>
      </c>
      <c r="C13" s="128" t="s">
        <v>56</v>
      </c>
      <c r="D13" s="124"/>
      <c r="E13" s="102"/>
      <c r="F13" s="105" t="s">
        <v>1836</v>
      </c>
      <c r="G13" s="109"/>
      <c r="H13" s="109"/>
      <c r="I13" s="125">
        <v>13</v>
      </c>
      <c r="J13" s="112"/>
      <c r="K13" s="51">
        <v>2</v>
      </c>
      <c r="L13" s="51">
        <v>2</v>
      </c>
      <c r="M13" s="51">
        <v>0</v>
      </c>
      <c r="N13" s="51">
        <v>2</v>
      </c>
      <c r="O13" s="51">
        <v>1</v>
      </c>
      <c r="P13" s="52">
        <v>0</v>
      </c>
      <c r="Q13" s="52">
        <v>0</v>
      </c>
      <c r="R13" s="51">
        <v>1</v>
      </c>
      <c r="S13" s="51">
        <v>0</v>
      </c>
      <c r="T13" s="51">
        <v>2</v>
      </c>
      <c r="U13" s="51">
        <v>2</v>
      </c>
      <c r="V13" s="51">
        <v>1</v>
      </c>
      <c r="W13" s="52">
        <v>0.5</v>
      </c>
      <c r="X13" s="52">
        <v>0.5</v>
      </c>
      <c r="Y13" s="85" t="s">
        <v>347</v>
      </c>
      <c r="Z13" s="85" t="s">
        <v>364</v>
      </c>
      <c r="AA13" s="85" t="s">
        <v>382</v>
      </c>
      <c r="AB13" s="93" t="s">
        <v>1475</v>
      </c>
      <c r="AC13" s="93" t="s">
        <v>1584</v>
      </c>
      <c r="AD13" s="93"/>
      <c r="AE13" s="93"/>
      <c r="AF13" s="93" t="s">
        <v>1632</v>
      </c>
      <c r="AG13" s="130">
        <v>2</v>
      </c>
      <c r="AH13" s="133">
        <v>3.225806451612903</v>
      </c>
      <c r="AI13" s="130">
        <v>2</v>
      </c>
      <c r="AJ13" s="133">
        <v>3.225806451612903</v>
      </c>
      <c r="AK13" s="130">
        <v>0</v>
      </c>
      <c r="AL13" s="133">
        <v>0</v>
      </c>
      <c r="AM13" s="130">
        <v>58</v>
      </c>
      <c r="AN13" s="133">
        <v>93.54838709677419</v>
      </c>
      <c r="AO13" s="130">
        <v>62</v>
      </c>
    </row>
    <row r="14" spans="1:41" ht="15">
      <c r="A14" s="127" t="s">
        <v>1277</v>
      </c>
      <c r="B14" s="128" t="s">
        <v>1290</v>
      </c>
      <c r="C14" s="128" t="s">
        <v>56</v>
      </c>
      <c r="D14" s="124"/>
      <c r="E14" s="102"/>
      <c r="F14" s="105" t="s">
        <v>1837</v>
      </c>
      <c r="G14" s="109"/>
      <c r="H14" s="109"/>
      <c r="I14" s="125">
        <v>14</v>
      </c>
      <c r="J14" s="112"/>
      <c r="K14" s="51">
        <v>2</v>
      </c>
      <c r="L14" s="51">
        <v>2</v>
      </c>
      <c r="M14" s="51">
        <v>0</v>
      </c>
      <c r="N14" s="51">
        <v>2</v>
      </c>
      <c r="O14" s="51">
        <v>1</v>
      </c>
      <c r="P14" s="52">
        <v>0</v>
      </c>
      <c r="Q14" s="52">
        <v>0</v>
      </c>
      <c r="R14" s="51">
        <v>1</v>
      </c>
      <c r="S14" s="51">
        <v>0</v>
      </c>
      <c r="T14" s="51">
        <v>2</v>
      </c>
      <c r="U14" s="51">
        <v>2</v>
      </c>
      <c r="V14" s="51">
        <v>1</v>
      </c>
      <c r="W14" s="52">
        <v>0.5</v>
      </c>
      <c r="X14" s="52">
        <v>0.5</v>
      </c>
      <c r="Y14" s="85" t="s">
        <v>347</v>
      </c>
      <c r="Z14" s="85" t="s">
        <v>364</v>
      </c>
      <c r="AA14" s="85" t="s">
        <v>382</v>
      </c>
      <c r="AB14" s="93" t="s">
        <v>1475</v>
      </c>
      <c r="AC14" s="93" t="s">
        <v>1584</v>
      </c>
      <c r="AD14" s="93"/>
      <c r="AE14" s="93"/>
      <c r="AF14" s="93" t="s">
        <v>1633</v>
      </c>
      <c r="AG14" s="130">
        <v>2</v>
      </c>
      <c r="AH14" s="133">
        <v>3.225806451612903</v>
      </c>
      <c r="AI14" s="130">
        <v>2</v>
      </c>
      <c r="AJ14" s="133">
        <v>3.225806451612903</v>
      </c>
      <c r="AK14" s="130">
        <v>0</v>
      </c>
      <c r="AL14" s="133">
        <v>0</v>
      </c>
      <c r="AM14" s="130">
        <v>58</v>
      </c>
      <c r="AN14" s="133">
        <v>93.54838709677419</v>
      </c>
      <c r="AO14" s="130">
        <v>62</v>
      </c>
    </row>
    <row r="15" spans="1:41" ht="15">
      <c r="A15" s="127" t="s">
        <v>1278</v>
      </c>
      <c r="B15" s="128" t="s">
        <v>1279</v>
      </c>
      <c r="C15" s="128" t="s">
        <v>59</v>
      </c>
      <c r="D15" s="124"/>
      <c r="E15" s="102"/>
      <c r="F15" s="105" t="s">
        <v>1278</v>
      </c>
      <c r="G15" s="109"/>
      <c r="H15" s="109"/>
      <c r="I15" s="125">
        <v>15</v>
      </c>
      <c r="J15" s="112"/>
      <c r="K15" s="51">
        <v>2</v>
      </c>
      <c r="L15" s="51">
        <v>1</v>
      </c>
      <c r="M15" s="51">
        <v>0</v>
      </c>
      <c r="N15" s="51">
        <v>1</v>
      </c>
      <c r="O15" s="51">
        <v>0</v>
      </c>
      <c r="P15" s="52">
        <v>0</v>
      </c>
      <c r="Q15" s="52">
        <v>0</v>
      </c>
      <c r="R15" s="51">
        <v>1</v>
      </c>
      <c r="S15" s="51">
        <v>0</v>
      </c>
      <c r="T15" s="51">
        <v>2</v>
      </c>
      <c r="U15" s="51">
        <v>1</v>
      </c>
      <c r="V15" s="51">
        <v>1</v>
      </c>
      <c r="W15" s="52">
        <v>0.5</v>
      </c>
      <c r="X15" s="52">
        <v>0.5</v>
      </c>
      <c r="Y15" s="85" t="s">
        <v>344</v>
      </c>
      <c r="Z15" s="85" t="s">
        <v>361</v>
      </c>
      <c r="AA15" s="85" t="s">
        <v>379</v>
      </c>
      <c r="AB15" s="93" t="s">
        <v>725</v>
      </c>
      <c r="AC15" s="93" t="s">
        <v>725</v>
      </c>
      <c r="AD15" s="93"/>
      <c r="AE15" s="93" t="s">
        <v>304</v>
      </c>
      <c r="AF15" s="93" t="s">
        <v>1634</v>
      </c>
      <c r="AG15" s="130">
        <v>0</v>
      </c>
      <c r="AH15" s="133">
        <v>0</v>
      </c>
      <c r="AI15" s="130">
        <v>0</v>
      </c>
      <c r="AJ15" s="133">
        <v>0</v>
      </c>
      <c r="AK15" s="130">
        <v>0</v>
      </c>
      <c r="AL15" s="133">
        <v>0</v>
      </c>
      <c r="AM15" s="130">
        <v>16</v>
      </c>
      <c r="AN15" s="133">
        <v>100</v>
      </c>
      <c r="AO15" s="130">
        <v>16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1266</v>
      </c>
      <c r="B2" s="93" t="s">
        <v>288</v>
      </c>
      <c r="C2" s="85">
        <f>VLOOKUP(GroupVertices[[#This Row],[Vertex]],Vertices[],MATCH("ID",Vertices[[#Headers],[Vertex]:[Vertex Content Word Count]],0),FALSE)</f>
        <v>65</v>
      </c>
    </row>
    <row r="3" spans="1:3" ht="15">
      <c r="A3" s="85" t="s">
        <v>1266</v>
      </c>
      <c r="B3" s="93" t="s">
        <v>287</v>
      </c>
      <c r="C3" s="85">
        <f>VLOOKUP(GroupVertices[[#This Row],[Vertex]],Vertices[],MATCH("ID",Vertices[[#Headers],[Vertex]:[Vertex Content Word Count]],0),FALSE)</f>
        <v>21</v>
      </c>
    </row>
    <row r="4" spans="1:3" ht="15">
      <c r="A4" s="85" t="s">
        <v>1266</v>
      </c>
      <c r="B4" s="93" t="s">
        <v>286</v>
      </c>
      <c r="C4" s="85">
        <f>VLOOKUP(GroupVertices[[#This Row],[Vertex]],Vertices[],MATCH("ID",Vertices[[#Headers],[Vertex]:[Vertex Content Word Count]],0),FALSE)</f>
        <v>64</v>
      </c>
    </row>
    <row r="5" spans="1:3" ht="15">
      <c r="A5" s="85" t="s">
        <v>1266</v>
      </c>
      <c r="B5" s="93" t="s">
        <v>283</v>
      </c>
      <c r="C5" s="85">
        <f>VLOOKUP(GroupVertices[[#This Row],[Vertex]],Vertices[],MATCH("ID",Vertices[[#Headers],[Vertex]:[Vertex Content Word Count]],0),FALSE)</f>
        <v>61</v>
      </c>
    </row>
    <row r="6" spans="1:3" ht="15">
      <c r="A6" s="85" t="s">
        <v>1266</v>
      </c>
      <c r="B6" s="93" t="s">
        <v>278</v>
      </c>
      <c r="C6" s="85">
        <f>VLOOKUP(GroupVertices[[#This Row],[Vertex]],Vertices[],MATCH("ID",Vertices[[#Headers],[Vertex]:[Vertex Content Word Count]],0),FALSE)</f>
        <v>54</v>
      </c>
    </row>
    <row r="7" spans="1:3" ht="15">
      <c r="A7" s="85" t="s">
        <v>1266</v>
      </c>
      <c r="B7" s="93" t="s">
        <v>277</v>
      </c>
      <c r="C7" s="85">
        <f>VLOOKUP(GroupVertices[[#This Row],[Vertex]],Vertices[],MATCH("ID",Vertices[[#Headers],[Vertex]:[Vertex Content Word Count]],0),FALSE)</f>
        <v>53</v>
      </c>
    </row>
    <row r="8" spans="1:3" ht="15">
      <c r="A8" s="85" t="s">
        <v>1266</v>
      </c>
      <c r="B8" s="93" t="s">
        <v>276</v>
      </c>
      <c r="C8" s="85">
        <f>VLOOKUP(GroupVertices[[#This Row],[Vertex]],Vertices[],MATCH("ID",Vertices[[#Headers],[Vertex]:[Vertex Content Word Count]],0),FALSE)</f>
        <v>52</v>
      </c>
    </row>
    <row r="9" spans="1:3" ht="15">
      <c r="A9" s="85" t="s">
        <v>1266</v>
      </c>
      <c r="B9" s="93" t="s">
        <v>275</v>
      </c>
      <c r="C9" s="85">
        <f>VLOOKUP(GroupVertices[[#This Row],[Vertex]],Vertices[],MATCH("ID",Vertices[[#Headers],[Vertex]:[Vertex Content Word Count]],0),FALSE)</f>
        <v>51</v>
      </c>
    </row>
    <row r="10" spans="1:3" ht="15">
      <c r="A10" s="85" t="s">
        <v>1266</v>
      </c>
      <c r="B10" s="93" t="s">
        <v>274</v>
      </c>
      <c r="C10" s="85">
        <f>VLOOKUP(GroupVertices[[#This Row],[Vertex]],Vertices[],MATCH("ID",Vertices[[#Headers],[Vertex]:[Vertex Content Word Count]],0),FALSE)</f>
        <v>50</v>
      </c>
    </row>
    <row r="11" spans="1:3" ht="15">
      <c r="A11" s="85" t="s">
        <v>1266</v>
      </c>
      <c r="B11" s="93" t="s">
        <v>273</v>
      </c>
      <c r="C11" s="85">
        <f>VLOOKUP(GroupVertices[[#This Row],[Vertex]],Vertices[],MATCH("ID",Vertices[[#Headers],[Vertex]:[Vertex Content Word Count]],0),FALSE)</f>
        <v>49</v>
      </c>
    </row>
    <row r="12" spans="1:3" ht="15">
      <c r="A12" s="85" t="s">
        <v>1266</v>
      </c>
      <c r="B12" s="93" t="s">
        <v>272</v>
      </c>
      <c r="C12" s="85">
        <f>VLOOKUP(GroupVertices[[#This Row],[Vertex]],Vertices[],MATCH("ID",Vertices[[#Headers],[Vertex]:[Vertex Content Word Count]],0),FALSE)</f>
        <v>48</v>
      </c>
    </row>
    <row r="13" spans="1:3" ht="15">
      <c r="A13" s="85" t="s">
        <v>1266</v>
      </c>
      <c r="B13" s="93" t="s">
        <v>271</v>
      </c>
      <c r="C13" s="85">
        <f>VLOOKUP(GroupVertices[[#This Row],[Vertex]],Vertices[],MATCH("ID",Vertices[[#Headers],[Vertex]:[Vertex Content Word Count]],0),FALSE)</f>
        <v>47</v>
      </c>
    </row>
    <row r="14" spans="1:3" ht="15">
      <c r="A14" s="85" t="s">
        <v>1266</v>
      </c>
      <c r="B14" s="93" t="s">
        <v>270</v>
      </c>
      <c r="C14" s="85">
        <f>VLOOKUP(GroupVertices[[#This Row],[Vertex]],Vertices[],MATCH("ID",Vertices[[#Headers],[Vertex]:[Vertex Content Word Count]],0),FALSE)</f>
        <v>46</v>
      </c>
    </row>
    <row r="15" spans="1:3" ht="15">
      <c r="A15" s="85" t="s">
        <v>1266</v>
      </c>
      <c r="B15" s="93" t="s">
        <v>269</v>
      </c>
      <c r="C15" s="85">
        <f>VLOOKUP(GroupVertices[[#This Row],[Vertex]],Vertices[],MATCH("ID",Vertices[[#Headers],[Vertex]:[Vertex Content Word Count]],0),FALSE)</f>
        <v>45</v>
      </c>
    </row>
    <row r="16" spans="1:3" ht="15">
      <c r="A16" s="85" t="s">
        <v>1266</v>
      </c>
      <c r="B16" s="93" t="s">
        <v>268</v>
      </c>
      <c r="C16" s="85">
        <f>VLOOKUP(GroupVertices[[#This Row],[Vertex]],Vertices[],MATCH("ID",Vertices[[#Headers],[Vertex]:[Vertex Content Word Count]],0),FALSE)</f>
        <v>44</v>
      </c>
    </row>
    <row r="17" spans="1:3" ht="15">
      <c r="A17" s="85" t="s">
        <v>1266</v>
      </c>
      <c r="B17" s="93" t="s">
        <v>267</v>
      </c>
      <c r="C17" s="85">
        <f>VLOOKUP(GroupVertices[[#This Row],[Vertex]],Vertices[],MATCH("ID",Vertices[[#Headers],[Vertex]:[Vertex Content Word Count]],0),FALSE)</f>
        <v>43</v>
      </c>
    </row>
    <row r="18" spans="1:3" ht="15">
      <c r="A18" s="85" t="s">
        <v>1266</v>
      </c>
      <c r="B18" s="93" t="s">
        <v>266</v>
      </c>
      <c r="C18" s="85">
        <f>VLOOKUP(GroupVertices[[#This Row],[Vertex]],Vertices[],MATCH("ID",Vertices[[#Headers],[Vertex]:[Vertex Content Word Count]],0),FALSE)</f>
        <v>42</v>
      </c>
    </row>
    <row r="19" spans="1:3" ht="15">
      <c r="A19" s="85" t="s">
        <v>1266</v>
      </c>
      <c r="B19" s="93" t="s">
        <v>265</v>
      </c>
      <c r="C19" s="85">
        <f>VLOOKUP(GroupVertices[[#This Row],[Vertex]],Vertices[],MATCH("ID",Vertices[[#Headers],[Vertex]:[Vertex Content Word Count]],0),FALSE)</f>
        <v>41</v>
      </c>
    </row>
    <row r="20" spans="1:3" ht="15">
      <c r="A20" s="85" t="s">
        <v>1266</v>
      </c>
      <c r="B20" s="93" t="s">
        <v>264</v>
      </c>
      <c r="C20" s="85">
        <f>VLOOKUP(GroupVertices[[#This Row],[Vertex]],Vertices[],MATCH("ID",Vertices[[#Headers],[Vertex]:[Vertex Content Word Count]],0),FALSE)</f>
        <v>40</v>
      </c>
    </row>
    <row r="21" spans="1:3" ht="15">
      <c r="A21" s="85" t="s">
        <v>1266</v>
      </c>
      <c r="B21" s="93" t="s">
        <v>263</v>
      </c>
      <c r="C21" s="85">
        <f>VLOOKUP(GroupVertices[[#This Row],[Vertex]],Vertices[],MATCH("ID",Vertices[[#Headers],[Vertex]:[Vertex Content Word Count]],0),FALSE)</f>
        <v>39</v>
      </c>
    </row>
    <row r="22" spans="1:3" ht="15">
      <c r="A22" s="85" t="s">
        <v>1266</v>
      </c>
      <c r="B22" s="93" t="s">
        <v>262</v>
      </c>
      <c r="C22" s="85">
        <f>VLOOKUP(GroupVertices[[#This Row],[Vertex]],Vertices[],MATCH("ID",Vertices[[#Headers],[Vertex]:[Vertex Content Word Count]],0),FALSE)</f>
        <v>38</v>
      </c>
    </row>
    <row r="23" spans="1:3" ht="15">
      <c r="A23" s="85" t="s">
        <v>1266</v>
      </c>
      <c r="B23" s="93" t="s">
        <v>261</v>
      </c>
      <c r="C23" s="85">
        <f>VLOOKUP(GroupVertices[[#This Row],[Vertex]],Vertices[],MATCH("ID",Vertices[[#Headers],[Vertex]:[Vertex Content Word Count]],0),FALSE)</f>
        <v>37</v>
      </c>
    </row>
    <row r="24" spans="1:3" ht="15">
      <c r="A24" s="85" t="s">
        <v>1266</v>
      </c>
      <c r="B24" s="93" t="s">
        <v>257</v>
      </c>
      <c r="C24" s="85">
        <f>VLOOKUP(GroupVertices[[#This Row],[Vertex]],Vertices[],MATCH("ID",Vertices[[#Headers],[Vertex]:[Vertex Content Word Count]],0),FALSE)</f>
        <v>33</v>
      </c>
    </row>
    <row r="25" spans="1:3" ht="15">
      <c r="A25" s="85" t="s">
        <v>1266</v>
      </c>
      <c r="B25" s="93" t="s">
        <v>256</v>
      </c>
      <c r="C25" s="85">
        <f>VLOOKUP(GroupVertices[[#This Row],[Vertex]],Vertices[],MATCH("ID",Vertices[[#Headers],[Vertex]:[Vertex Content Word Count]],0),FALSE)</f>
        <v>32</v>
      </c>
    </row>
    <row r="26" spans="1:3" ht="15">
      <c r="A26" s="85" t="s">
        <v>1266</v>
      </c>
      <c r="B26" s="93" t="s">
        <v>255</v>
      </c>
      <c r="C26" s="85">
        <f>VLOOKUP(GroupVertices[[#This Row],[Vertex]],Vertices[],MATCH("ID",Vertices[[#Headers],[Vertex]:[Vertex Content Word Count]],0),FALSE)</f>
        <v>31</v>
      </c>
    </row>
    <row r="27" spans="1:3" ht="15">
      <c r="A27" s="85" t="s">
        <v>1266</v>
      </c>
      <c r="B27" s="93" t="s">
        <v>254</v>
      </c>
      <c r="C27" s="85">
        <f>VLOOKUP(GroupVertices[[#This Row],[Vertex]],Vertices[],MATCH("ID",Vertices[[#Headers],[Vertex]:[Vertex Content Word Count]],0),FALSE)</f>
        <v>30</v>
      </c>
    </row>
    <row r="28" spans="1:3" ht="15">
      <c r="A28" s="85" t="s">
        <v>1266</v>
      </c>
      <c r="B28" s="93" t="s">
        <v>253</v>
      </c>
      <c r="C28" s="85">
        <f>VLOOKUP(GroupVertices[[#This Row],[Vertex]],Vertices[],MATCH("ID",Vertices[[#Headers],[Vertex]:[Vertex Content Word Count]],0),FALSE)</f>
        <v>29</v>
      </c>
    </row>
    <row r="29" spans="1:3" ht="15">
      <c r="A29" s="85" t="s">
        <v>1266</v>
      </c>
      <c r="B29" s="93" t="s">
        <v>252</v>
      </c>
      <c r="C29" s="85">
        <f>VLOOKUP(GroupVertices[[#This Row],[Vertex]],Vertices[],MATCH("ID",Vertices[[#Headers],[Vertex]:[Vertex Content Word Count]],0),FALSE)</f>
        <v>28</v>
      </c>
    </row>
    <row r="30" spans="1:3" ht="15">
      <c r="A30" s="85" t="s">
        <v>1266</v>
      </c>
      <c r="B30" s="93" t="s">
        <v>251</v>
      </c>
      <c r="C30" s="85">
        <f>VLOOKUP(GroupVertices[[#This Row],[Vertex]],Vertices[],MATCH("ID",Vertices[[#Headers],[Vertex]:[Vertex Content Word Count]],0),FALSE)</f>
        <v>27</v>
      </c>
    </row>
    <row r="31" spans="1:3" ht="15">
      <c r="A31" s="85" t="s">
        <v>1266</v>
      </c>
      <c r="B31" s="93" t="s">
        <v>250</v>
      </c>
      <c r="C31" s="85">
        <f>VLOOKUP(GroupVertices[[#This Row],[Vertex]],Vertices[],MATCH("ID",Vertices[[#Headers],[Vertex]:[Vertex Content Word Count]],0),FALSE)</f>
        <v>26</v>
      </c>
    </row>
    <row r="32" spans="1:3" ht="15">
      <c r="A32" s="85" t="s">
        <v>1266</v>
      </c>
      <c r="B32" s="93" t="s">
        <v>249</v>
      </c>
      <c r="C32" s="85">
        <f>VLOOKUP(GroupVertices[[#This Row],[Vertex]],Vertices[],MATCH("ID",Vertices[[#Headers],[Vertex]:[Vertex Content Word Count]],0),FALSE)</f>
        <v>25</v>
      </c>
    </row>
    <row r="33" spans="1:3" ht="15">
      <c r="A33" s="85" t="s">
        <v>1266</v>
      </c>
      <c r="B33" s="93" t="s">
        <v>248</v>
      </c>
      <c r="C33" s="85">
        <f>VLOOKUP(GroupVertices[[#This Row],[Vertex]],Vertices[],MATCH("ID",Vertices[[#Headers],[Vertex]:[Vertex Content Word Count]],0),FALSE)</f>
        <v>24</v>
      </c>
    </row>
    <row r="34" spans="1:3" ht="15">
      <c r="A34" s="85" t="s">
        <v>1266</v>
      </c>
      <c r="B34" s="93" t="s">
        <v>247</v>
      </c>
      <c r="C34" s="85">
        <f>VLOOKUP(GroupVertices[[#This Row],[Vertex]],Vertices[],MATCH("ID",Vertices[[#Headers],[Vertex]:[Vertex Content Word Count]],0),FALSE)</f>
        <v>23</v>
      </c>
    </row>
    <row r="35" spans="1:3" ht="15">
      <c r="A35" s="85" t="s">
        <v>1266</v>
      </c>
      <c r="B35" s="93" t="s">
        <v>246</v>
      </c>
      <c r="C35" s="85">
        <f>VLOOKUP(GroupVertices[[#This Row],[Vertex]],Vertices[],MATCH("ID",Vertices[[#Headers],[Vertex]:[Vertex Content Word Count]],0),FALSE)</f>
        <v>22</v>
      </c>
    </row>
    <row r="36" spans="1:3" ht="15">
      <c r="A36" s="85" t="s">
        <v>1266</v>
      </c>
      <c r="B36" s="93" t="s">
        <v>245</v>
      </c>
      <c r="C36" s="85">
        <f>VLOOKUP(GroupVertices[[#This Row],[Vertex]],Vertices[],MATCH("ID",Vertices[[#Headers],[Vertex]:[Vertex Content Word Count]],0),FALSE)</f>
        <v>20</v>
      </c>
    </row>
    <row r="37" spans="1:3" ht="15">
      <c r="A37" s="85" t="s">
        <v>1267</v>
      </c>
      <c r="B37" s="93" t="s">
        <v>234</v>
      </c>
      <c r="C37" s="85">
        <f>VLOOKUP(GroupVertices[[#This Row],[Vertex]],Vertices[],MATCH("ID",Vertices[[#Headers],[Vertex]:[Vertex Content Word Count]],0),FALSE)</f>
        <v>3</v>
      </c>
    </row>
    <row r="38" spans="1:3" ht="15">
      <c r="A38" s="85" t="s">
        <v>1267</v>
      </c>
      <c r="B38" s="93" t="s">
        <v>235</v>
      </c>
      <c r="C38" s="85">
        <f>VLOOKUP(GroupVertices[[#This Row],[Vertex]],Vertices[],MATCH("ID",Vertices[[#Headers],[Vertex]:[Vertex Content Word Count]],0),FALSE)</f>
        <v>4</v>
      </c>
    </row>
    <row r="39" spans="1:3" ht="15">
      <c r="A39" s="85" t="s">
        <v>1267</v>
      </c>
      <c r="B39" s="93" t="s">
        <v>239</v>
      </c>
      <c r="C39" s="85">
        <f>VLOOKUP(GroupVertices[[#This Row],[Vertex]],Vertices[],MATCH("ID",Vertices[[#Headers],[Vertex]:[Vertex Content Word Count]],0),FALSE)</f>
        <v>12</v>
      </c>
    </row>
    <row r="40" spans="1:3" ht="15">
      <c r="A40" s="85" t="s">
        <v>1267</v>
      </c>
      <c r="B40" s="93" t="s">
        <v>240</v>
      </c>
      <c r="C40" s="85">
        <f>VLOOKUP(GroupVertices[[#This Row],[Vertex]],Vertices[],MATCH("ID",Vertices[[#Headers],[Vertex]:[Vertex Content Word Count]],0),FALSE)</f>
        <v>13</v>
      </c>
    </row>
    <row r="41" spans="1:3" ht="15">
      <c r="A41" s="85" t="s">
        <v>1267</v>
      </c>
      <c r="B41" s="93" t="s">
        <v>258</v>
      </c>
      <c r="C41" s="85">
        <f>VLOOKUP(GroupVertices[[#This Row],[Vertex]],Vertices[],MATCH("ID",Vertices[[#Headers],[Vertex]:[Vertex Content Word Count]],0),FALSE)</f>
        <v>34</v>
      </c>
    </row>
    <row r="42" spans="1:3" ht="15">
      <c r="A42" s="85" t="s">
        <v>1267</v>
      </c>
      <c r="B42" s="93" t="s">
        <v>280</v>
      </c>
      <c r="C42" s="85">
        <f>VLOOKUP(GroupVertices[[#This Row],[Vertex]],Vertices[],MATCH("ID",Vertices[[#Headers],[Vertex]:[Vertex Content Word Count]],0),FALSE)</f>
        <v>57</v>
      </c>
    </row>
    <row r="43" spans="1:3" ht="15">
      <c r="A43" s="85" t="s">
        <v>1267</v>
      </c>
      <c r="B43" s="93" t="s">
        <v>289</v>
      </c>
      <c r="C43" s="85">
        <f>VLOOKUP(GroupVertices[[#This Row],[Vertex]],Vertices[],MATCH("ID",Vertices[[#Headers],[Vertex]:[Vertex Content Word Count]],0),FALSE)</f>
        <v>66</v>
      </c>
    </row>
    <row r="44" spans="1:3" ht="15">
      <c r="A44" s="85" t="s">
        <v>1267</v>
      </c>
      <c r="B44" s="93" t="s">
        <v>297</v>
      </c>
      <c r="C44" s="85">
        <f>VLOOKUP(GroupVertices[[#This Row],[Vertex]],Vertices[],MATCH("ID",Vertices[[#Headers],[Vertex]:[Vertex Content Word Count]],0),FALSE)</f>
        <v>75</v>
      </c>
    </row>
    <row r="45" spans="1:3" ht="15">
      <c r="A45" s="85" t="s">
        <v>1268</v>
      </c>
      <c r="B45" s="93" t="s">
        <v>298</v>
      </c>
      <c r="C45" s="85">
        <f>VLOOKUP(GroupVertices[[#This Row],[Vertex]],Vertices[],MATCH("ID",Vertices[[#Headers],[Vertex]:[Vertex Content Word Count]],0),FALSE)</f>
        <v>76</v>
      </c>
    </row>
    <row r="46" spans="1:3" ht="15">
      <c r="A46" s="85" t="s">
        <v>1268</v>
      </c>
      <c r="B46" s="93" t="s">
        <v>303</v>
      </c>
      <c r="C46" s="85">
        <f>VLOOKUP(GroupVertices[[#This Row],[Vertex]],Vertices[],MATCH("ID",Vertices[[#Headers],[Vertex]:[Vertex Content Word Count]],0),FALSE)</f>
        <v>9</v>
      </c>
    </row>
    <row r="47" spans="1:3" ht="15">
      <c r="A47" s="85" t="s">
        <v>1268</v>
      </c>
      <c r="B47" s="93" t="s">
        <v>291</v>
      </c>
      <c r="C47" s="85">
        <f>VLOOKUP(GroupVertices[[#This Row],[Vertex]],Vertices[],MATCH("ID",Vertices[[#Headers],[Vertex]:[Vertex Content Word Count]],0),FALSE)</f>
        <v>69</v>
      </c>
    </row>
    <row r="48" spans="1:3" ht="15">
      <c r="A48" s="85" t="s">
        <v>1268</v>
      </c>
      <c r="B48" s="93" t="s">
        <v>302</v>
      </c>
      <c r="C48" s="85">
        <f>VLOOKUP(GroupVertices[[#This Row],[Vertex]],Vertices[],MATCH("ID",Vertices[[#Headers],[Vertex]:[Vertex Content Word Count]],0),FALSE)</f>
        <v>68</v>
      </c>
    </row>
    <row r="49" spans="1:3" ht="15">
      <c r="A49" s="85" t="s">
        <v>1268</v>
      </c>
      <c r="B49" s="93" t="s">
        <v>290</v>
      </c>
      <c r="C49" s="85">
        <f>VLOOKUP(GroupVertices[[#This Row],[Vertex]],Vertices[],MATCH("ID",Vertices[[#Headers],[Vertex]:[Vertex Content Word Count]],0),FALSE)</f>
        <v>67</v>
      </c>
    </row>
    <row r="50" spans="1:3" ht="15">
      <c r="A50" s="85" t="s">
        <v>1268</v>
      </c>
      <c r="B50" s="93" t="s">
        <v>296</v>
      </c>
      <c r="C50" s="85">
        <f>VLOOKUP(GroupVertices[[#This Row],[Vertex]],Vertices[],MATCH("ID",Vertices[[#Headers],[Vertex]:[Vertex Content Word Count]],0),FALSE)</f>
        <v>8</v>
      </c>
    </row>
    <row r="51" spans="1:3" ht="15">
      <c r="A51" s="85" t="s">
        <v>1268</v>
      </c>
      <c r="B51" s="93" t="s">
        <v>237</v>
      </c>
      <c r="C51" s="85">
        <f>VLOOKUP(GroupVertices[[#This Row],[Vertex]],Vertices[],MATCH("ID",Vertices[[#Headers],[Vertex]:[Vertex Content Word Count]],0),FALSE)</f>
        <v>7</v>
      </c>
    </row>
    <row r="52" spans="1:3" ht="15">
      <c r="A52" s="85" t="s">
        <v>1269</v>
      </c>
      <c r="B52" s="93" t="s">
        <v>301</v>
      </c>
      <c r="C52" s="85">
        <f>VLOOKUP(GroupVertices[[#This Row],[Vertex]],Vertices[],MATCH("ID",Vertices[[#Headers],[Vertex]:[Vertex Content Word Count]],0),FALSE)</f>
        <v>78</v>
      </c>
    </row>
    <row r="53" spans="1:3" ht="15">
      <c r="A53" s="85" t="s">
        <v>1269</v>
      </c>
      <c r="B53" s="93" t="s">
        <v>300</v>
      </c>
      <c r="C53" s="85">
        <f>VLOOKUP(GroupVertices[[#This Row],[Vertex]],Vertices[],MATCH("ID",Vertices[[#Headers],[Vertex]:[Vertex Content Word Count]],0),FALSE)</f>
        <v>6</v>
      </c>
    </row>
    <row r="54" spans="1:3" ht="15">
      <c r="A54" s="85" t="s">
        <v>1269</v>
      </c>
      <c r="B54" s="93" t="s">
        <v>299</v>
      </c>
      <c r="C54" s="85">
        <f>VLOOKUP(GroupVertices[[#This Row],[Vertex]],Vertices[],MATCH("ID",Vertices[[#Headers],[Vertex]:[Vertex Content Word Count]],0),FALSE)</f>
        <v>77</v>
      </c>
    </row>
    <row r="55" spans="1:3" ht="15">
      <c r="A55" s="85" t="s">
        <v>1269</v>
      </c>
      <c r="B55" s="93" t="s">
        <v>236</v>
      </c>
      <c r="C55" s="85">
        <f>VLOOKUP(GroupVertices[[#This Row],[Vertex]],Vertices[],MATCH("ID",Vertices[[#Headers],[Vertex]:[Vertex Content Word Count]],0),FALSE)</f>
        <v>5</v>
      </c>
    </row>
    <row r="56" spans="1:3" ht="15">
      <c r="A56" s="85" t="s">
        <v>1270</v>
      </c>
      <c r="B56" s="93" t="s">
        <v>244</v>
      </c>
      <c r="C56" s="85">
        <f>VLOOKUP(GroupVertices[[#This Row],[Vertex]],Vertices[],MATCH("ID",Vertices[[#Headers],[Vertex]:[Vertex Content Word Count]],0),FALSE)</f>
        <v>18</v>
      </c>
    </row>
    <row r="57" spans="1:3" ht="15">
      <c r="A57" s="85" t="s">
        <v>1270</v>
      </c>
      <c r="B57" s="93" t="s">
        <v>306</v>
      </c>
      <c r="C57" s="85">
        <f>VLOOKUP(GroupVertices[[#This Row],[Vertex]],Vertices[],MATCH("ID",Vertices[[#Headers],[Vertex]:[Vertex Content Word Count]],0),FALSE)</f>
        <v>19</v>
      </c>
    </row>
    <row r="58" spans="1:3" ht="15">
      <c r="A58" s="85" t="s">
        <v>1270</v>
      </c>
      <c r="B58" s="93" t="s">
        <v>243</v>
      </c>
      <c r="C58" s="85">
        <f>VLOOKUP(GroupVertices[[#This Row],[Vertex]],Vertices[],MATCH("ID",Vertices[[#Headers],[Vertex]:[Vertex Content Word Count]],0),FALSE)</f>
        <v>16</v>
      </c>
    </row>
    <row r="59" spans="1:3" ht="15">
      <c r="A59" s="85" t="s">
        <v>1270</v>
      </c>
      <c r="B59" s="93" t="s">
        <v>305</v>
      </c>
      <c r="C59" s="85">
        <f>VLOOKUP(GroupVertices[[#This Row],[Vertex]],Vertices[],MATCH("ID",Vertices[[#Headers],[Vertex]:[Vertex Content Word Count]],0),FALSE)</f>
        <v>17</v>
      </c>
    </row>
    <row r="60" spans="1:3" ht="15">
      <c r="A60" s="85" t="s">
        <v>1271</v>
      </c>
      <c r="B60" s="93" t="s">
        <v>295</v>
      </c>
      <c r="C60" s="85">
        <f>VLOOKUP(GroupVertices[[#This Row],[Vertex]],Vertices[],MATCH("ID",Vertices[[#Headers],[Vertex]:[Vertex Content Word Count]],0),FALSE)</f>
        <v>74</v>
      </c>
    </row>
    <row r="61" spans="1:3" ht="15">
      <c r="A61" s="85" t="s">
        <v>1271</v>
      </c>
      <c r="B61" s="93" t="s">
        <v>294</v>
      </c>
      <c r="C61" s="85">
        <f>VLOOKUP(GroupVertices[[#This Row],[Vertex]],Vertices[],MATCH("ID",Vertices[[#Headers],[Vertex]:[Vertex Content Word Count]],0),FALSE)</f>
        <v>72</v>
      </c>
    </row>
    <row r="62" spans="1:3" ht="15">
      <c r="A62" s="85" t="s">
        <v>1271</v>
      </c>
      <c r="B62" s="93" t="s">
        <v>309</v>
      </c>
      <c r="C62" s="85">
        <f>VLOOKUP(GroupVertices[[#This Row],[Vertex]],Vertices[],MATCH("ID",Vertices[[#Headers],[Vertex]:[Vertex Content Word Count]],0),FALSE)</f>
        <v>73</v>
      </c>
    </row>
    <row r="63" spans="1:3" ht="15">
      <c r="A63" s="85" t="s">
        <v>1272</v>
      </c>
      <c r="B63" s="93" t="s">
        <v>282</v>
      </c>
      <c r="C63" s="85">
        <f>VLOOKUP(GroupVertices[[#This Row],[Vertex]],Vertices[],MATCH("ID",Vertices[[#Headers],[Vertex]:[Vertex Content Word Count]],0),FALSE)</f>
        <v>60</v>
      </c>
    </row>
    <row r="64" spans="1:3" ht="15">
      <c r="A64" s="85" t="s">
        <v>1272</v>
      </c>
      <c r="B64" s="93" t="s">
        <v>308</v>
      </c>
      <c r="C64" s="85">
        <f>VLOOKUP(GroupVertices[[#This Row],[Vertex]],Vertices[],MATCH("ID",Vertices[[#Headers],[Vertex]:[Vertex Content Word Count]],0),FALSE)</f>
        <v>59</v>
      </c>
    </row>
    <row r="65" spans="1:3" ht="15">
      <c r="A65" s="85" t="s">
        <v>1272</v>
      </c>
      <c r="B65" s="93" t="s">
        <v>281</v>
      </c>
      <c r="C65" s="85">
        <f>VLOOKUP(GroupVertices[[#This Row],[Vertex]],Vertices[],MATCH("ID",Vertices[[#Headers],[Vertex]:[Vertex Content Word Count]],0),FALSE)</f>
        <v>58</v>
      </c>
    </row>
    <row r="66" spans="1:3" ht="15">
      <c r="A66" s="85" t="s">
        <v>1273</v>
      </c>
      <c r="B66" s="93" t="s">
        <v>293</v>
      </c>
      <c r="C66" s="85">
        <f>VLOOKUP(GroupVertices[[#This Row],[Vertex]],Vertices[],MATCH("ID",Vertices[[#Headers],[Vertex]:[Vertex Content Word Count]],0),FALSE)</f>
        <v>71</v>
      </c>
    </row>
    <row r="67" spans="1:3" ht="15">
      <c r="A67" s="85" t="s">
        <v>1273</v>
      </c>
      <c r="B67" s="93" t="s">
        <v>292</v>
      </c>
      <c r="C67" s="85">
        <f>VLOOKUP(GroupVertices[[#This Row],[Vertex]],Vertices[],MATCH("ID",Vertices[[#Headers],[Vertex]:[Vertex Content Word Count]],0),FALSE)</f>
        <v>70</v>
      </c>
    </row>
    <row r="68" spans="1:3" ht="15">
      <c r="A68" s="85" t="s">
        <v>1274</v>
      </c>
      <c r="B68" s="93" t="s">
        <v>285</v>
      </c>
      <c r="C68" s="85">
        <f>VLOOKUP(GroupVertices[[#This Row],[Vertex]],Vertices[],MATCH("ID",Vertices[[#Headers],[Vertex]:[Vertex Content Word Count]],0),FALSE)</f>
        <v>63</v>
      </c>
    </row>
    <row r="69" spans="1:3" ht="15">
      <c r="A69" s="85" t="s">
        <v>1274</v>
      </c>
      <c r="B69" s="93" t="s">
        <v>284</v>
      </c>
      <c r="C69" s="85">
        <f>VLOOKUP(GroupVertices[[#This Row],[Vertex]],Vertices[],MATCH("ID",Vertices[[#Headers],[Vertex]:[Vertex Content Word Count]],0),FALSE)</f>
        <v>62</v>
      </c>
    </row>
    <row r="70" spans="1:3" ht="15">
      <c r="A70" s="85" t="s">
        <v>1275</v>
      </c>
      <c r="B70" s="93" t="s">
        <v>279</v>
      </c>
      <c r="C70" s="85">
        <f>VLOOKUP(GroupVertices[[#This Row],[Vertex]],Vertices[],MATCH("ID",Vertices[[#Headers],[Vertex]:[Vertex Content Word Count]],0),FALSE)</f>
        <v>55</v>
      </c>
    </row>
    <row r="71" spans="1:3" ht="15">
      <c r="A71" s="85" t="s">
        <v>1275</v>
      </c>
      <c r="B71" s="93" t="s">
        <v>307</v>
      </c>
      <c r="C71" s="85">
        <f>VLOOKUP(GroupVertices[[#This Row],[Vertex]],Vertices[],MATCH("ID",Vertices[[#Headers],[Vertex]:[Vertex Content Word Count]],0),FALSE)</f>
        <v>56</v>
      </c>
    </row>
    <row r="72" spans="1:3" ht="15">
      <c r="A72" s="85" t="s">
        <v>1276</v>
      </c>
      <c r="B72" s="93" t="s">
        <v>260</v>
      </c>
      <c r="C72" s="85">
        <f>VLOOKUP(GroupVertices[[#This Row],[Vertex]],Vertices[],MATCH("ID",Vertices[[#Headers],[Vertex]:[Vertex Content Word Count]],0),FALSE)</f>
        <v>36</v>
      </c>
    </row>
    <row r="73" spans="1:3" ht="15">
      <c r="A73" s="85" t="s">
        <v>1276</v>
      </c>
      <c r="B73" s="93" t="s">
        <v>259</v>
      </c>
      <c r="C73" s="85">
        <f>VLOOKUP(GroupVertices[[#This Row],[Vertex]],Vertices[],MATCH("ID",Vertices[[#Headers],[Vertex]:[Vertex Content Word Count]],0),FALSE)</f>
        <v>35</v>
      </c>
    </row>
    <row r="74" spans="1:3" ht="15">
      <c r="A74" s="85" t="s">
        <v>1277</v>
      </c>
      <c r="B74" s="93" t="s">
        <v>242</v>
      </c>
      <c r="C74" s="85">
        <f>VLOOKUP(GroupVertices[[#This Row],[Vertex]],Vertices[],MATCH("ID",Vertices[[#Headers],[Vertex]:[Vertex Content Word Count]],0),FALSE)</f>
        <v>15</v>
      </c>
    </row>
    <row r="75" spans="1:3" ht="15">
      <c r="A75" s="85" t="s">
        <v>1277</v>
      </c>
      <c r="B75" s="93" t="s">
        <v>241</v>
      </c>
      <c r="C75" s="85">
        <f>VLOOKUP(GroupVertices[[#This Row],[Vertex]],Vertices[],MATCH("ID",Vertices[[#Headers],[Vertex]:[Vertex Content Word Count]],0),FALSE)</f>
        <v>14</v>
      </c>
    </row>
    <row r="76" spans="1:3" ht="15">
      <c r="A76" s="85" t="s">
        <v>1278</v>
      </c>
      <c r="B76" s="93" t="s">
        <v>238</v>
      </c>
      <c r="C76" s="85">
        <f>VLOOKUP(GroupVertices[[#This Row],[Vertex]],Vertices[],MATCH("ID",Vertices[[#Headers],[Vertex]:[Vertex Content Word Count]],0),FALSE)</f>
        <v>10</v>
      </c>
    </row>
    <row r="77" spans="1:3" ht="15">
      <c r="A77" s="85" t="s">
        <v>1278</v>
      </c>
      <c r="B77" s="93" t="s">
        <v>304</v>
      </c>
      <c r="C77"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1794</v>
      </c>
      <c r="B2" s="36" t="s">
        <v>191</v>
      </c>
      <c r="D2" s="33">
        <f>MIN(Vertices[Degree])</f>
        <v>0</v>
      </c>
      <c r="E2" s="3">
        <f>COUNTIF(Vertices[Degree],"&gt;= "&amp;D2)-COUNTIF(Vertices[Degree],"&gt;="&amp;D3)</f>
        <v>0</v>
      </c>
      <c r="F2" s="39">
        <f>MIN(Vertices[In-Degree])</f>
        <v>0</v>
      </c>
      <c r="G2" s="40">
        <f>COUNTIF(Vertices[In-Degree],"&gt;= "&amp;F2)-COUNTIF(Vertices[In-Degree],"&gt;="&amp;F3)</f>
        <v>51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74</v>
      </c>
      <c r="L2" s="39">
        <f>MIN(Vertices[Closeness Centrality])</f>
        <v>0</v>
      </c>
      <c r="M2" s="40">
        <f>COUNTIF(Vertices[Closeness Centrality],"&gt;= "&amp;L2)-COUNTIF(Vertices[Closeness Centrality],"&gt;="&amp;L3)</f>
        <v>42</v>
      </c>
      <c r="N2" s="39">
        <f>MIN(Vertices[Eigenvector Centrality])</f>
        <v>0</v>
      </c>
      <c r="O2" s="40">
        <f>COUNTIF(Vertices[Eigenvector Centrality],"&gt;= "&amp;N2)-COUNTIF(Vertices[Eigenvector Centrality],"&gt;="&amp;N3)</f>
        <v>41</v>
      </c>
      <c r="P2" s="39">
        <f>MIN(Vertices[PageRank])</f>
        <v>0.503191</v>
      </c>
      <c r="Q2" s="40">
        <f>COUNTIF(Vertices[PageRank],"&gt;= "&amp;P2)-COUNTIF(Vertices[PageRank],"&gt;="&amp;P3)</f>
        <v>47</v>
      </c>
      <c r="R2" s="39">
        <f>MIN(Vertices[Clustering Coefficient])</f>
        <v>0</v>
      </c>
      <c r="S2" s="45">
        <f>COUNTIF(Vertices[Clustering Coefficient],"&gt;= "&amp;R2)-COUNTIF(Vertices[Clustering Coefficient],"&gt;="&amp;R3)</f>
        <v>64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0.7291666666666666</v>
      </c>
      <c r="G3" s="42">
        <f>COUNTIF(Vertices[In-Degree],"&gt;= "&amp;F3)-COUNTIF(Vertices[In-Degree],"&gt;="&amp;F4)</f>
        <v>14</v>
      </c>
      <c r="H3" s="41">
        <f aca="true" t="shared" si="3" ref="H3:H26">H2+($H$50-$H$2)/BinDivisor</f>
        <v>0.0625</v>
      </c>
      <c r="I3" s="42">
        <f>COUNTIF(Vertices[Out-Degree],"&gt;= "&amp;H3)-COUNTIF(Vertices[Out-Degree],"&gt;="&amp;H4)</f>
        <v>0</v>
      </c>
      <c r="J3" s="41">
        <f aca="true" t="shared" si="4" ref="J3:J26">J2+($J$50-$J$2)/BinDivisor</f>
        <v>23.375</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1</v>
      </c>
      <c r="N3" s="41">
        <f aca="true" t="shared" si="6" ref="N3:N26">N2+($N$50-$N$2)/BinDivisor</f>
        <v>0.003279625</v>
      </c>
      <c r="O3" s="42">
        <f>COUNTIF(Vertices[Eigenvector Centrality],"&gt;= "&amp;N3)-COUNTIF(Vertices[Eigenvector Centrality],"&gt;="&amp;N4)</f>
        <v>0</v>
      </c>
      <c r="P3" s="41">
        <f aca="true" t="shared" si="7" ref="P3:P26">P2+($P$50-$P$2)/BinDivisor</f>
        <v>0.8338959166666666</v>
      </c>
      <c r="Q3" s="42">
        <f>COUNTIF(Vertices[PageRank],"&gt;= "&amp;P3)-COUNTIF(Vertices[PageRank],"&gt;="&amp;P4)</f>
        <v>19</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76</v>
      </c>
      <c r="D4" s="34">
        <f t="shared" si="1"/>
        <v>0</v>
      </c>
      <c r="E4" s="3">
        <f>COUNTIF(Vertices[Degree],"&gt;= "&amp;D4)-COUNTIF(Vertices[Degree],"&gt;="&amp;D5)</f>
        <v>0</v>
      </c>
      <c r="F4" s="39">
        <f t="shared" si="2"/>
        <v>1.4583333333333333</v>
      </c>
      <c r="G4" s="40">
        <f>COUNTIF(Vertices[In-Degree],"&gt;= "&amp;F4)-COUNTIF(Vertices[In-Degree],"&gt;="&amp;F5)</f>
        <v>8</v>
      </c>
      <c r="H4" s="39">
        <f t="shared" si="3"/>
        <v>0.125</v>
      </c>
      <c r="I4" s="40">
        <f>COUNTIF(Vertices[Out-Degree],"&gt;= "&amp;H4)-COUNTIF(Vertices[Out-Degree],"&gt;="&amp;H5)</f>
        <v>0</v>
      </c>
      <c r="J4" s="39">
        <f t="shared" si="4"/>
        <v>46.75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0.00655925</v>
      </c>
      <c r="O4" s="40">
        <f>COUNTIF(Vertices[Eigenvector Centrality],"&gt;= "&amp;N4)-COUNTIF(Vertices[Eigenvector Centrality],"&gt;="&amp;N5)</f>
        <v>0</v>
      </c>
      <c r="P4" s="39">
        <f t="shared" si="7"/>
        <v>1.1646008333333333</v>
      </c>
      <c r="Q4" s="40">
        <f>COUNTIF(Vertices[PageRank],"&gt;= "&amp;P4)-COUNTIF(Vertices[PageRank],"&gt;="&amp;P5)</f>
        <v>7</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2.1875</v>
      </c>
      <c r="G5" s="42">
        <f>COUNTIF(Vertices[In-Degree],"&gt;= "&amp;F5)-COUNTIF(Vertices[In-Degree],"&gt;="&amp;F6)</f>
        <v>0</v>
      </c>
      <c r="H5" s="41">
        <f t="shared" si="3"/>
        <v>0.1875</v>
      </c>
      <c r="I5" s="42">
        <f>COUNTIF(Vertices[Out-Degree],"&gt;= "&amp;H5)-COUNTIF(Vertices[Out-Degree],"&gt;="&amp;H6)</f>
        <v>0</v>
      </c>
      <c r="J5" s="41">
        <f t="shared" si="4"/>
        <v>70.125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0.009838875</v>
      </c>
      <c r="O5" s="42">
        <f>COUNTIF(Vertices[Eigenvector Centrality],"&gt;= "&amp;N5)-COUNTIF(Vertices[Eigenvector Centrality],"&gt;="&amp;N6)</f>
        <v>0</v>
      </c>
      <c r="P5" s="41">
        <f t="shared" si="7"/>
        <v>1.49530575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66</v>
      </c>
      <c r="D6" s="34">
        <f t="shared" si="1"/>
        <v>0</v>
      </c>
      <c r="E6" s="3">
        <f>COUNTIF(Vertices[Degree],"&gt;= "&amp;D6)-COUNTIF(Vertices[Degree],"&gt;="&amp;D7)</f>
        <v>0</v>
      </c>
      <c r="F6" s="39">
        <f t="shared" si="2"/>
        <v>2.9166666666666665</v>
      </c>
      <c r="G6" s="40">
        <f>COUNTIF(Vertices[In-Degree],"&gt;= "&amp;F6)-COUNTIF(Vertices[In-Degree],"&gt;="&amp;F7)</f>
        <v>0</v>
      </c>
      <c r="H6" s="39">
        <f t="shared" si="3"/>
        <v>0.25</v>
      </c>
      <c r="I6" s="40">
        <f>COUNTIF(Vertices[Out-Degree],"&gt;= "&amp;H6)-COUNTIF(Vertices[Out-Degree],"&gt;="&amp;H7)</f>
        <v>0</v>
      </c>
      <c r="J6" s="39">
        <f t="shared" si="4"/>
        <v>93.5</v>
      </c>
      <c r="K6" s="40">
        <f>COUNTIF(Vertices[Betweenness Centrality],"&gt;= "&amp;J6)-COUNTIF(Vertices[Betweenness Centrality],"&gt;="&amp;J7)</f>
        <v>0</v>
      </c>
      <c r="L6" s="39">
        <f t="shared" si="5"/>
        <v>0.08333333333333333</v>
      </c>
      <c r="M6" s="40">
        <f>COUNTIF(Vertices[Closeness Centrality],"&gt;= "&amp;L6)-COUNTIF(Vertices[Closeness Centrality],"&gt;="&amp;L7)</f>
        <v>6</v>
      </c>
      <c r="N6" s="39">
        <f t="shared" si="6"/>
        <v>0.0131185</v>
      </c>
      <c r="O6" s="40">
        <f>COUNTIF(Vertices[Eigenvector Centrality],"&gt;= "&amp;N6)-COUNTIF(Vertices[Eigenvector Centrality],"&gt;="&amp;N7)</f>
        <v>0</v>
      </c>
      <c r="P6" s="39">
        <f t="shared" si="7"/>
        <v>1.8260106666666667</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3.645833333333333</v>
      </c>
      <c r="G7" s="42">
        <f>COUNTIF(Vertices[In-Degree],"&gt;= "&amp;F7)-COUNTIF(Vertices[In-Degree],"&gt;="&amp;F8)</f>
        <v>1</v>
      </c>
      <c r="H7" s="41">
        <f t="shared" si="3"/>
        <v>0.3125</v>
      </c>
      <c r="I7" s="42">
        <f>COUNTIF(Vertices[Out-Degree],"&gt;= "&amp;H7)-COUNTIF(Vertices[Out-Degree],"&gt;="&amp;H8)</f>
        <v>0</v>
      </c>
      <c r="J7" s="41">
        <f t="shared" si="4"/>
        <v>116.875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0.016398125</v>
      </c>
      <c r="O7" s="42">
        <f>COUNTIF(Vertices[Eigenvector Centrality],"&gt;= "&amp;N7)-COUNTIF(Vertices[Eigenvector Centrality],"&gt;="&amp;N8)</f>
        <v>0</v>
      </c>
      <c r="P7" s="41">
        <f t="shared" si="7"/>
        <v>2.1567155833333334</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4.375</v>
      </c>
      <c r="G8" s="40">
        <f>COUNTIF(Vertices[In-Degree],"&gt;= "&amp;F8)-COUNTIF(Vertices[In-Degree],"&gt;="&amp;F9)</f>
        <v>0</v>
      </c>
      <c r="H8" s="39">
        <f t="shared" si="3"/>
        <v>0.375</v>
      </c>
      <c r="I8" s="40">
        <f>COUNTIF(Vertices[Out-Degree],"&gt;= "&amp;H8)-COUNTIF(Vertices[Out-Degree],"&gt;="&amp;H9)</f>
        <v>0</v>
      </c>
      <c r="J8" s="39">
        <f t="shared" si="4"/>
        <v>140.25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0.01967775</v>
      </c>
      <c r="O8" s="40">
        <f>COUNTIF(Vertices[Eigenvector Centrality],"&gt;= "&amp;N8)-COUNTIF(Vertices[Eigenvector Centrality],"&gt;="&amp;N9)</f>
        <v>0</v>
      </c>
      <c r="P8" s="39">
        <f t="shared" si="7"/>
        <v>2.4874205</v>
      </c>
      <c r="Q8" s="40">
        <f>COUNTIF(Vertices[PageRank],"&gt;= "&amp;P8)-COUNTIF(Vertices[PageRank],"&gt;="&amp;P9)</f>
        <v>1</v>
      </c>
      <c r="R8" s="39">
        <f t="shared" si="8"/>
        <v>0.06249999999999999</v>
      </c>
      <c r="S8" s="45">
        <f>COUNTIF(Vertices[Clustering Coefficient],"&gt;= "&amp;R8)-COUNTIF(Vertices[Clustering Coefficient],"&gt;="&amp;R9)</f>
        <v>1</v>
      </c>
      <c r="T8" s="39" t="e">
        <f ca="1" t="shared" si="9"/>
        <v>#REF!</v>
      </c>
      <c r="U8" s="40" t="e">
        <f ca="1" t="shared" si="0"/>
        <v>#REF!</v>
      </c>
    </row>
    <row r="9" spans="1:21" ht="15">
      <c r="A9" s="136"/>
      <c r="B9" s="136"/>
      <c r="D9" s="34">
        <f t="shared" si="1"/>
        <v>0</v>
      </c>
      <c r="E9" s="3">
        <f>COUNTIF(Vertices[Degree],"&gt;= "&amp;D9)-COUNTIF(Vertices[Degree],"&gt;="&amp;D10)</f>
        <v>0</v>
      </c>
      <c r="F9" s="41">
        <f t="shared" si="2"/>
        <v>5.104166666666667</v>
      </c>
      <c r="G9" s="42">
        <f>COUNTIF(Vertices[In-Degree],"&gt;= "&amp;F9)-COUNTIF(Vertices[In-Degree],"&gt;="&amp;F10)</f>
        <v>0</v>
      </c>
      <c r="H9" s="41">
        <f t="shared" si="3"/>
        <v>0.4375</v>
      </c>
      <c r="I9" s="42">
        <f>COUNTIF(Vertices[Out-Degree],"&gt;= "&amp;H9)-COUNTIF(Vertices[Out-Degree],"&gt;="&amp;H10)</f>
        <v>0</v>
      </c>
      <c r="J9" s="41">
        <f t="shared" si="4"/>
        <v>163.625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0.022957375000000002</v>
      </c>
      <c r="O9" s="42">
        <f>COUNTIF(Vertices[Eigenvector Centrality],"&gt;= "&amp;N9)-COUNTIF(Vertices[Eigenvector Centrality],"&gt;="&amp;N10)</f>
        <v>34</v>
      </c>
      <c r="P9" s="41">
        <f t="shared" si="7"/>
        <v>2.8181254166666663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1795</v>
      </c>
      <c r="B10" s="36">
        <v>5</v>
      </c>
      <c r="D10" s="34">
        <f t="shared" si="1"/>
        <v>0</v>
      </c>
      <c r="E10" s="3">
        <f>COUNTIF(Vertices[Degree],"&gt;= "&amp;D10)-COUNTIF(Vertices[Degree],"&gt;="&amp;D11)</f>
        <v>0</v>
      </c>
      <c r="F10" s="39">
        <f t="shared" si="2"/>
        <v>5.833333333333334</v>
      </c>
      <c r="G10" s="40">
        <f>COUNTIF(Vertices[In-Degree],"&gt;= "&amp;F10)-COUNTIF(Vertices[In-Degree],"&gt;="&amp;F11)</f>
        <v>1</v>
      </c>
      <c r="H10" s="39">
        <f t="shared" si="3"/>
        <v>0.5</v>
      </c>
      <c r="I10" s="40">
        <f>COUNTIF(Vertices[Out-Degree],"&gt;= "&amp;H10)-COUNTIF(Vertices[Out-Degree],"&gt;="&amp;H11)</f>
        <v>0</v>
      </c>
      <c r="J10" s="39">
        <f t="shared" si="4"/>
        <v>187</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0.026237000000000003</v>
      </c>
      <c r="O10" s="40">
        <f>COUNTIF(Vertices[Eigenvector Centrality],"&gt;= "&amp;N10)-COUNTIF(Vertices[Eigenvector Centrality],"&gt;="&amp;N11)</f>
        <v>0</v>
      </c>
      <c r="P10" s="39">
        <f t="shared" si="7"/>
        <v>3.1488303333333327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6.562500000000001</v>
      </c>
      <c r="G11" s="42">
        <f>COUNTIF(Vertices[In-Degree],"&gt;= "&amp;F11)-COUNTIF(Vertices[In-Degree],"&gt;="&amp;F12)</f>
        <v>0</v>
      </c>
      <c r="H11" s="41">
        <f t="shared" si="3"/>
        <v>0.5625</v>
      </c>
      <c r="I11" s="42">
        <f>COUNTIF(Vertices[Out-Degree],"&gt;= "&amp;H11)-COUNTIF(Vertices[Out-Degree],"&gt;="&amp;H12)</f>
        <v>0</v>
      </c>
      <c r="J11" s="41">
        <f t="shared" si="4"/>
        <v>210.375</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0.029516625000000005</v>
      </c>
      <c r="O11" s="42">
        <f>COUNTIF(Vertices[Eigenvector Centrality],"&gt;= "&amp;N11)-COUNTIF(Vertices[Eigenvector Centrality],"&gt;="&amp;N12)</f>
        <v>0</v>
      </c>
      <c r="P11" s="41">
        <f t="shared" si="7"/>
        <v>3.479535249999999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310</v>
      </c>
      <c r="B12" s="36">
        <v>47</v>
      </c>
      <c r="D12" s="34">
        <f t="shared" si="1"/>
        <v>0</v>
      </c>
      <c r="E12" s="3">
        <f>COUNTIF(Vertices[Degree],"&gt;= "&amp;D12)-COUNTIF(Vertices[Degree],"&gt;="&amp;D13)</f>
        <v>0</v>
      </c>
      <c r="F12" s="39">
        <f t="shared" si="2"/>
        <v>7.291666666666668</v>
      </c>
      <c r="G12" s="40">
        <f>COUNTIF(Vertices[In-Degree],"&gt;= "&amp;F12)-COUNTIF(Vertices[In-Degree],"&gt;="&amp;F13)</f>
        <v>0</v>
      </c>
      <c r="H12" s="39">
        <f t="shared" si="3"/>
        <v>0.625</v>
      </c>
      <c r="I12" s="40">
        <f>COUNTIF(Vertices[Out-Degree],"&gt;= "&amp;H12)-COUNTIF(Vertices[Out-Degree],"&gt;="&amp;H13)</f>
        <v>0</v>
      </c>
      <c r="J12" s="39">
        <f t="shared" si="4"/>
        <v>233.75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0.032796250000000006</v>
      </c>
      <c r="O12" s="40">
        <f>COUNTIF(Vertices[Eigenvector Centrality],"&gt;= "&amp;N12)-COUNTIF(Vertices[Eigenvector Centrality],"&gt;="&amp;N13)</f>
        <v>0</v>
      </c>
      <c r="P12" s="39">
        <f t="shared" si="7"/>
        <v>3.8102401666666657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311</v>
      </c>
      <c r="B13" s="36">
        <v>21</v>
      </c>
      <c r="D13" s="34">
        <f t="shared" si="1"/>
        <v>0</v>
      </c>
      <c r="E13" s="3">
        <f>COUNTIF(Vertices[Degree],"&gt;= "&amp;D13)-COUNTIF(Vertices[Degree],"&gt;="&amp;D14)</f>
        <v>0</v>
      </c>
      <c r="F13" s="41">
        <f t="shared" si="2"/>
        <v>8.020833333333334</v>
      </c>
      <c r="G13" s="42">
        <f>COUNTIF(Vertices[In-Degree],"&gt;= "&amp;F13)-COUNTIF(Vertices[In-Degree],"&gt;="&amp;F14)</f>
        <v>0</v>
      </c>
      <c r="H13" s="41">
        <f t="shared" si="3"/>
        <v>0.6875</v>
      </c>
      <c r="I13" s="42">
        <f>COUNTIF(Vertices[Out-Degree],"&gt;= "&amp;H13)-COUNTIF(Vertices[Out-Degree],"&gt;="&amp;H14)</f>
        <v>0</v>
      </c>
      <c r="J13" s="41">
        <f t="shared" si="4"/>
        <v>257.125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0.03607587500000001</v>
      </c>
      <c r="O13" s="42">
        <f>COUNTIF(Vertices[Eigenvector Centrality],"&gt;= "&amp;N13)-COUNTIF(Vertices[Eigenvector Centrality],"&gt;="&amp;N14)</f>
        <v>0</v>
      </c>
      <c r="P13" s="41">
        <f t="shared" si="7"/>
        <v>4.1409450833333326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196</v>
      </c>
      <c r="B14" s="36">
        <v>16</v>
      </c>
      <c r="D14" s="34">
        <f t="shared" si="1"/>
        <v>0</v>
      </c>
      <c r="E14" s="3">
        <f>COUNTIF(Vertices[Degree],"&gt;= "&amp;D14)-COUNTIF(Vertices[Degree],"&gt;="&amp;D15)</f>
        <v>0</v>
      </c>
      <c r="F14" s="39">
        <f t="shared" si="2"/>
        <v>8.75</v>
      </c>
      <c r="G14" s="40">
        <f>COUNTIF(Vertices[In-Degree],"&gt;= "&amp;F14)-COUNTIF(Vertices[In-Degree],"&gt;="&amp;F15)</f>
        <v>0</v>
      </c>
      <c r="H14" s="39">
        <f t="shared" si="3"/>
        <v>0.75</v>
      </c>
      <c r="I14" s="40">
        <f>COUNTIF(Vertices[Out-Degree],"&gt;= "&amp;H14)-COUNTIF(Vertices[Out-Degree],"&gt;="&amp;H15)</f>
        <v>0</v>
      </c>
      <c r="J14" s="39">
        <f t="shared" si="4"/>
        <v>280.5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0.03935550000000001</v>
      </c>
      <c r="O14" s="40">
        <f>COUNTIF(Vertices[Eigenvector Centrality],"&gt;= "&amp;N14)-COUNTIF(Vertices[Eigenvector Centrality],"&gt;="&amp;N15)</f>
        <v>0</v>
      </c>
      <c r="P14" s="39">
        <f t="shared" si="7"/>
        <v>4.4716499999999995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313</v>
      </c>
      <c r="B15" s="36">
        <v>3</v>
      </c>
      <c r="D15" s="34">
        <f t="shared" si="1"/>
        <v>0</v>
      </c>
      <c r="E15" s="3">
        <f>COUNTIF(Vertices[Degree],"&gt;= "&amp;D15)-COUNTIF(Vertices[Degree],"&gt;="&amp;D16)</f>
        <v>0</v>
      </c>
      <c r="F15" s="41">
        <f t="shared" si="2"/>
        <v>9.479166666666666</v>
      </c>
      <c r="G15" s="42">
        <f>COUNTIF(Vertices[In-Degree],"&gt;= "&amp;F15)-COUNTIF(Vertices[In-Degree],"&gt;="&amp;F16)</f>
        <v>0</v>
      </c>
      <c r="H15" s="41">
        <f t="shared" si="3"/>
        <v>0.8125</v>
      </c>
      <c r="I15" s="42">
        <f>COUNTIF(Vertices[Out-Degree],"&gt;= "&amp;H15)-COUNTIF(Vertices[Out-Degree],"&gt;="&amp;H16)</f>
        <v>0</v>
      </c>
      <c r="J15" s="41">
        <f t="shared" si="4"/>
        <v>303.875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0.04263512500000001</v>
      </c>
      <c r="O15" s="42">
        <f>COUNTIF(Vertices[Eigenvector Centrality],"&gt;= "&amp;N15)-COUNTIF(Vertices[Eigenvector Centrality],"&gt;="&amp;N16)</f>
        <v>0</v>
      </c>
      <c r="P15" s="41">
        <f t="shared" si="7"/>
        <v>4.802354916666666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312</v>
      </c>
      <c r="B16" s="36">
        <v>7</v>
      </c>
      <c r="D16" s="34">
        <f t="shared" si="1"/>
        <v>0</v>
      </c>
      <c r="E16" s="3">
        <f>COUNTIF(Vertices[Degree],"&gt;= "&amp;D16)-COUNTIF(Vertices[Degree],"&gt;="&amp;D17)</f>
        <v>0</v>
      </c>
      <c r="F16" s="39">
        <f t="shared" si="2"/>
        <v>10.208333333333332</v>
      </c>
      <c r="G16" s="40">
        <f>COUNTIF(Vertices[In-Degree],"&gt;= "&amp;F16)-COUNTIF(Vertices[In-Degree],"&gt;="&amp;F17)</f>
        <v>0</v>
      </c>
      <c r="H16" s="39">
        <f t="shared" si="3"/>
        <v>0.875</v>
      </c>
      <c r="I16" s="40">
        <f>COUNTIF(Vertices[Out-Degree],"&gt;= "&amp;H16)-COUNTIF(Vertices[Out-Degree],"&gt;="&amp;H17)</f>
        <v>0</v>
      </c>
      <c r="J16" s="39">
        <f t="shared" si="4"/>
        <v>327.25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0.04591475000000001</v>
      </c>
      <c r="O16" s="40">
        <f>COUNTIF(Vertices[Eigenvector Centrality],"&gt;= "&amp;N16)-COUNTIF(Vertices[Eigenvector Centrality],"&gt;="&amp;N17)</f>
        <v>0</v>
      </c>
      <c r="P16" s="39">
        <f t="shared" si="7"/>
        <v>5.133059833333333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10.937499999999998</v>
      </c>
      <c r="G17" s="42">
        <f>COUNTIF(Vertices[In-Degree],"&gt;= "&amp;F17)-COUNTIF(Vertices[In-Degree],"&gt;="&amp;F18)</f>
        <v>0</v>
      </c>
      <c r="H17" s="41">
        <f t="shared" si="3"/>
        <v>0.9375</v>
      </c>
      <c r="I17" s="42">
        <f>COUNTIF(Vertices[Out-Degree],"&gt;= "&amp;H17)-COUNTIF(Vertices[Out-Degree],"&gt;="&amp;H18)</f>
        <v>0</v>
      </c>
      <c r="J17" s="41">
        <f t="shared" si="4"/>
        <v>350.625</v>
      </c>
      <c r="K17" s="42">
        <f>COUNTIF(Vertices[Betweenness Centrality],"&gt;= "&amp;J17)-COUNTIF(Vertices[Betweenness Centrality],"&gt;="&amp;J18)</f>
        <v>0</v>
      </c>
      <c r="L17" s="41">
        <f t="shared" si="5"/>
        <v>0.31249999999999994</v>
      </c>
      <c r="M17" s="42">
        <f>COUNTIF(Vertices[Closeness Centrality],"&gt;= "&amp;L17)-COUNTIF(Vertices[Closeness Centrality],"&gt;="&amp;L18)</f>
        <v>5</v>
      </c>
      <c r="N17" s="41">
        <f t="shared" si="6"/>
        <v>0.04919437500000001</v>
      </c>
      <c r="O17" s="42">
        <f>COUNTIF(Vertices[Eigenvector Centrality],"&gt;= "&amp;N17)-COUNTIF(Vertices[Eigenvector Centrality],"&gt;="&amp;N18)</f>
        <v>0</v>
      </c>
      <c r="P17" s="41">
        <f t="shared" si="7"/>
        <v>5.46376475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11.666666666666664</v>
      </c>
      <c r="G18" s="40">
        <f>COUNTIF(Vertices[In-Degree],"&gt;= "&amp;F18)-COUNTIF(Vertices[In-Degree],"&gt;="&amp;F19)</f>
        <v>0</v>
      </c>
      <c r="H18" s="39">
        <f t="shared" si="3"/>
        <v>1</v>
      </c>
      <c r="I18" s="40">
        <f>COUNTIF(Vertices[Out-Degree],"&gt;= "&amp;H18)-COUNTIF(Vertices[Out-Degree],"&gt;="&amp;H19)</f>
        <v>64</v>
      </c>
      <c r="J18" s="39">
        <f t="shared" si="4"/>
        <v>374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0.052474000000000014</v>
      </c>
      <c r="O18" s="40">
        <f>COUNTIF(Vertices[Eigenvector Centrality],"&gt;= "&amp;N18)-COUNTIF(Vertices[Eigenvector Centrality],"&gt;="&amp;N19)</f>
        <v>0</v>
      </c>
      <c r="P18" s="39">
        <f t="shared" si="7"/>
        <v>5.794469666666667</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12.39583333333333</v>
      </c>
      <c r="G19" s="42">
        <f>COUNTIF(Vertices[In-Degree],"&gt;= "&amp;F19)-COUNTIF(Vertices[In-Degree],"&gt;="&amp;F20)</f>
        <v>0</v>
      </c>
      <c r="H19" s="41">
        <f t="shared" si="3"/>
        <v>1.0625</v>
      </c>
      <c r="I19" s="42">
        <f>COUNTIF(Vertices[Out-Degree],"&gt;= "&amp;H19)-COUNTIF(Vertices[Out-Degree],"&gt;="&amp;H20)</f>
        <v>0</v>
      </c>
      <c r="J19" s="41">
        <f t="shared" si="4"/>
        <v>397.375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0.055753625000000015</v>
      </c>
      <c r="O19" s="42">
        <f>COUNTIF(Vertices[Eigenvector Centrality],"&gt;= "&amp;N19)-COUNTIF(Vertices[Eigenvector Centrality],"&gt;="&amp;N20)</f>
        <v>0</v>
      </c>
      <c r="P19" s="41">
        <f t="shared" si="7"/>
        <v>6.125174583333334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13.124999999999996</v>
      </c>
      <c r="G20" s="40">
        <f>COUNTIF(Vertices[In-Degree],"&gt;= "&amp;F20)-COUNTIF(Vertices[In-Degree],"&gt;="&amp;F21)</f>
        <v>0</v>
      </c>
      <c r="H20" s="39">
        <f t="shared" si="3"/>
        <v>1.125</v>
      </c>
      <c r="I20" s="40">
        <f>COUNTIF(Vertices[Out-Degree],"&gt;= "&amp;H20)-COUNTIF(Vertices[Out-Degree],"&gt;="&amp;H21)</f>
        <v>0</v>
      </c>
      <c r="J20" s="39">
        <f t="shared" si="4"/>
        <v>420.75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0.059033250000000016</v>
      </c>
      <c r="O20" s="40">
        <f>COUNTIF(Vertices[Eigenvector Centrality],"&gt;= "&amp;N20)-COUNTIF(Vertices[Eigenvector Centrality],"&gt;="&amp;N21)</f>
        <v>0</v>
      </c>
      <c r="P20" s="39">
        <f t="shared" si="7"/>
        <v>6.455879500000001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13.854166666666663</v>
      </c>
      <c r="G21" s="42">
        <f>COUNTIF(Vertices[In-Degree],"&gt;= "&amp;F21)-COUNTIF(Vertices[In-Degree],"&gt;="&amp;F22)</f>
        <v>0</v>
      </c>
      <c r="H21" s="41">
        <f t="shared" si="3"/>
        <v>1.1875</v>
      </c>
      <c r="I21" s="42">
        <f>COUNTIF(Vertices[Out-Degree],"&gt;= "&amp;H21)-COUNTIF(Vertices[Out-Degree],"&gt;="&amp;H22)</f>
        <v>0</v>
      </c>
      <c r="J21" s="41">
        <f t="shared" si="4"/>
        <v>444.125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0.06231287500000002</v>
      </c>
      <c r="O21" s="42">
        <f>COUNTIF(Vertices[Eigenvector Centrality],"&gt;= "&amp;N21)-COUNTIF(Vertices[Eigenvector Centrality],"&gt;="&amp;N22)</f>
        <v>0</v>
      </c>
      <c r="P21" s="41">
        <f t="shared" si="7"/>
        <v>6.786584416666668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14.583333333333329</v>
      </c>
      <c r="G22" s="40">
        <f>COUNTIF(Vertices[In-Degree],"&gt;= "&amp;F22)-COUNTIF(Vertices[In-Degree],"&gt;="&amp;F23)</f>
        <v>0</v>
      </c>
      <c r="H22" s="39">
        <f t="shared" si="3"/>
        <v>1.25</v>
      </c>
      <c r="I22" s="40">
        <f>COUNTIF(Vertices[Out-Degree],"&gt;= "&amp;H22)-COUNTIF(Vertices[Out-Degree],"&gt;="&amp;H23)</f>
        <v>0</v>
      </c>
      <c r="J22" s="39">
        <f t="shared" si="4"/>
        <v>467.5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0.06559250000000001</v>
      </c>
      <c r="O22" s="40">
        <f>COUNTIF(Vertices[Eigenvector Centrality],"&gt;= "&amp;N22)-COUNTIF(Vertices[Eigenvector Centrality],"&gt;="&amp;N23)</f>
        <v>0</v>
      </c>
      <c r="P22" s="39">
        <f t="shared" si="7"/>
        <v>7.117289333333335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20</v>
      </c>
      <c r="D23" s="34">
        <f t="shared" si="1"/>
        <v>0</v>
      </c>
      <c r="E23" s="3">
        <f>COUNTIF(Vertices[Degree],"&gt;= "&amp;D23)-COUNTIF(Vertices[Degree],"&gt;="&amp;D24)</f>
        <v>0</v>
      </c>
      <c r="F23" s="41">
        <f t="shared" si="2"/>
        <v>15.312499999999995</v>
      </c>
      <c r="G23" s="42">
        <f>COUNTIF(Vertices[In-Degree],"&gt;= "&amp;F23)-COUNTIF(Vertices[In-Degree],"&gt;="&amp;F24)</f>
        <v>0</v>
      </c>
      <c r="H23" s="41">
        <f t="shared" si="3"/>
        <v>1.3125</v>
      </c>
      <c r="I23" s="42">
        <f>COUNTIF(Vertices[Out-Degree],"&gt;= "&amp;H23)-COUNTIF(Vertices[Out-Degree],"&gt;="&amp;H24)</f>
        <v>0</v>
      </c>
      <c r="J23" s="41">
        <f t="shared" si="4"/>
        <v>490.875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0.068872125</v>
      </c>
      <c r="O23" s="42">
        <f>COUNTIF(Vertices[Eigenvector Centrality],"&gt;= "&amp;N23)-COUNTIF(Vertices[Eigenvector Centrality],"&gt;="&amp;N24)</f>
        <v>0</v>
      </c>
      <c r="P23" s="41">
        <f t="shared" si="7"/>
        <v>7.447994250000002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16.04166666666666</v>
      </c>
      <c r="G24" s="40">
        <f>COUNTIF(Vertices[In-Degree],"&gt;= "&amp;F24)-COUNTIF(Vertices[In-Degree],"&gt;="&amp;F25)</f>
        <v>0</v>
      </c>
      <c r="H24" s="39">
        <f t="shared" si="3"/>
        <v>1.375</v>
      </c>
      <c r="I24" s="40">
        <f>COUNTIF(Vertices[Out-Degree],"&gt;= "&amp;H24)-COUNTIF(Vertices[Out-Degree],"&gt;="&amp;H25)</f>
        <v>0</v>
      </c>
      <c r="J24" s="39">
        <f t="shared" si="4"/>
        <v>514.25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0.07215175</v>
      </c>
      <c r="O24" s="40">
        <f>COUNTIF(Vertices[Eigenvector Centrality],"&gt;= "&amp;N24)-COUNTIF(Vertices[Eigenvector Centrality],"&gt;="&amp;N25)</f>
        <v>0</v>
      </c>
      <c r="P24" s="39">
        <f t="shared" si="7"/>
        <v>7.7786991666666685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35</v>
      </c>
      <c r="D25" s="34">
        <f t="shared" si="1"/>
        <v>0</v>
      </c>
      <c r="E25" s="3">
        <f>COUNTIF(Vertices[Degree],"&gt;= "&amp;D25)-COUNTIF(Vertices[Degree],"&gt;="&amp;D26)</f>
        <v>0</v>
      </c>
      <c r="F25" s="41">
        <f t="shared" si="2"/>
        <v>16.77083333333333</v>
      </c>
      <c r="G25" s="42">
        <f>COUNTIF(Vertices[In-Degree],"&gt;= "&amp;F25)-COUNTIF(Vertices[In-Degree],"&gt;="&amp;F26)</f>
        <v>0</v>
      </c>
      <c r="H25" s="41">
        <f t="shared" si="3"/>
        <v>1.4375</v>
      </c>
      <c r="I25" s="42">
        <f>COUNTIF(Vertices[Out-Degree],"&gt;= "&amp;H25)-COUNTIF(Vertices[Out-Degree],"&gt;="&amp;H26)</f>
        <v>0</v>
      </c>
      <c r="J25" s="41">
        <f t="shared" si="4"/>
        <v>537.625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0.075431375</v>
      </c>
      <c r="O25" s="42">
        <f>COUNTIF(Vertices[Eigenvector Centrality],"&gt;= "&amp;N25)-COUNTIF(Vertices[Eigenvector Centrality],"&gt;="&amp;N26)</f>
        <v>0</v>
      </c>
      <c r="P25" s="41">
        <f t="shared" si="7"/>
        <v>8.109404083333335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35</v>
      </c>
      <c r="D26" s="34">
        <f t="shared" si="1"/>
        <v>0</v>
      </c>
      <c r="E26" s="3">
        <f>COUNTIF(Vertices[Degree],"&gt;= "&amp;D26)-COUNTIF(Vertices[Degree],"&gt;="&amp;D28)</f>
        <v>0</v>
      </c>
      <c r="F26" s="39">
        <f t="shared" si="2"/>
        <v>17.499999999999996</v>
      </c>
      <c r="G26" s="40">
        <f>COUNTIF(Vertices[In-Degree],"&gt;= "&amp;F26)-COUNTIF(Vertices[In-Degree],"&gt;="&amp;F28)</f>
        <v>0</v>
      </c>
      <c r="H26" s="39">
        <f t="shared" si="3"/>
        <v>1.5</v>
      </c>
      <c r="I26" s="40">
        <f>COUNTIF(Vertices[Out-Degree],"&gt;= "&amp;H26)-COUNTIF(Vertices[Out-Degree],"&gt;="&amp;H28)</f>
        <v>0</v>
      </c>
      <c r="J26" s="39">
        <f t="shared" si="4"/>
        <v>561</v>
      </c>
      <c r="K26" s="40">
        <f>COUNTIF(Vertices[Betweenness Centrality],"&gt;= "&amp;J26)-COUNTIF(Vertices[Betweenness Centrality],"&gt;="&amp;J28)</f>
        <v>0</v>
      </c>
      <c r="L26" s="39">
        <f t="shared" si="5"/>
        <v>0.4999999999999998</v>
      </c>
      <c r="M26" s="40">
        <f>COUNTIF(Vertices[Closeness Centrality],"&gt;= "&amp;L26)-COUNTIF(Vertices[Closeness Centrality],"&gt;="&amp;L28)</f>
        <v>4</v>
      </c>
      <c r="N26" s="39">
        <f t="shared" si="6"/>
        <v>0.07871099999999999</v>
      </c>
      <c r="O26" s="40">
        <f>COUNTIF(Vertices[Eigenvector Centrality],"&gt;= "&amp;N26)-COUNTIF(Vertices[Eigenvector Centrality],"&gt;="&amp;N28)</f>
        <v>0</v>
      </c>
      <c r="P26" s="39">
        <f t="shared" si="7"/>
        <v>8.440109000000001</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18.229166666666664</v>
      </c>
      <c r="G28" s="42">
        <f>COUNTIF(Vertices[In-Degree],"&gt;= "&amp;F28)-COUNTIF(Vertices[In-Degree],"&gt;="&amp;F42)</f>
        <v>0</v>
      </c>
      <c r="H28" s="41">
        <f>H26+($H$50-$H$2)/BinDivisor</f>
        <v>1.5625</v>
      </c>
      <c r="I28" s="42">
        <f>COUNTIF(Vertices[Out-Degree],"&gt;= "&amp;H28)-COUNTIF(Vertices[Out-Degree],"&gt;="&amp;H42)</f>
        <v>0</v>
      </c>
      <c r="J28" s="41">
        <f>J26+($J$50-$J$2)/BinDivisor</f>
        <v>584.375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0.08199062499999998</v>
      </c>
      <c r="O28" s="42">
        <f>COUNTIF(Vertices[Eigenvector Centrality],"&gt;= "&amp;N28)-COUNTIF(Vertices[Eigenvector Centrality],"&gt;="&amp;N42)</f>
        <v>0</v>
      </c>
      <c r="P28" s="41">
        <f>P26+($P$50-$P$2)/BinDivisor</f>
        <v>8.770813916666668</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1.797935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0.010701754385964912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1796</v>
      </c>
      <c r="B32" s="36">
        <v>0.572714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1797</v>
      </c>
      <c r="B34" s="36" t="s">
        <v>1811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1798</v>
      </c>
      <c r="B36" s="36" t="s">
        <v>1863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1799</v>
      </c>
      <c r="B38" s="36" t="s">
        <v>1858</v>
      </c>
      <c r="D38" s="34"/>
      <c r="E38" s="3">
        <f>COUNTIF(Vertices[Degree],"&gt;= "&amp;D38)-COUNTIF(Vertices[Degree],"&gt;="&amp;D42)</f>
        <v>0</v>
      </c>
      <c r="F38" s="78"/>
      <c r="G38" s="79">
        <f>COUNTIF(Vertices[In-Degree],"&gt;= "&amp;F38)-COUNTIF(Vertices[In-Degree],"&gt;="&amp;F42)</f>
        <v>-1</v>
      </c>
      <c r="H38" s="78"/>
      <c r="I38" s="79">
        <f>COUNTIF(Vertices[Out-Degree],"&gt;= "&amp;H38)-COUNTIF(Vertices[Out-Degree],"&gt;="&amp;H42)</f>
        <v>-5</v>
      </c>
      <c r="J38" s="78"/>
      <c r="K38" s="79">
        <f>COUNTIF(Vertices[Betweenness Centrality],"&gt;= "&amp;J38)-COUNTIF(Vertices[Betweenness Centrality],"&gt;="&amp;J42)</f>
        <v>-1</v>
      </c>
      <c r="L38" s="78"/>
      <c r="M38" s="79">
        <f>COUNTIF(Vertices[Closeness Centrality],"&gt;= "&amp;L38)-COUNTIF(Vertices[Closeness Centrality],"&gt;="&amp;L42)</f>
        <v>-12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-11</v>
      </c>
      <c r="T38" s="78"/>
      <c r="U38" s="79">
        <f ca="1">COUNTIF(Vertices[Clustering Coefficient],"&gt;= "&amp;T38)-COUNTIF(Vertices[Clustering Coefficient],"&gt;="&amp;T42)</f>
        <v>0</v>
      </c>
    </row>
    <row r="39" spans="1:21" ht="15">
      <c r="A39" s="36" t="s">
        <v>1800</v>
      </c>
      <c r="B39" s="36" t="s">
        <v>1859</v>
      </c>
      <c r="D39" s="34"/>
      <c r="E39" s="3">
        <f>COUNTIF(Vertices[Degree],"&gt;= "&amp;D39)-COUNTIF(Vertices[Degree],"&gt;="&amp;D42)</f>
        <v>0</v>
      </c>
      <c r="F39" s="78"/>
      <c r="G39" s="79">
        <f>COUNTIF(Vertices[In-Degree],"&gt;= "&amp;F39)-COUNTIF(Vertices[In-Degree],"&gt;="&amp;F42)</f>
        <v>-1</v>
      </c>
      <c r="H39" s="78"/>
      <c r="I39" s="79">
        <f>COUNTIF(Vertices[Out-Degree],"&gt;= "&amp;H39)-COUNTIF(Vertices[Out-Degree],"&gt;="&amp;H42)</f>
        <v>-5</v>
      </c>
      <c r="J39" s="78"/>
      <c r="K39" s="79">
        <f>COUNTIF(Vertices[Betweenness Centrality],"&gt;= "&amp;J39)-COUNTIF(Vertices[Betweenness Centrality],"&gt;="&amp;J42)</f>
        <v>-1</v>
      </c>
      <c r="L39" s="78"/>
      <c r="M39" s="79">
        <f>COUNTIF(Vertices[Closeness Centrality],"&gt;= "&amp;L39)-COUNTIF(Vertices[Closeness Centrality],"&gt;="&amp;L42)</f>
        <v>-12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-11</v>
      </c>
      <c r="T39" s="78"/>
      <c r="U39" s="79">
        <f ca="1">COUNTIF(Vertices[Clustering Coefficient],"&gt;= "&amp;T39)-COUNTIF(Vertices[Clustering Coefficient],"&gt;="&amp;T42)</f>
        <v>0</v>
      </c>
    </row>
    <row r="40" spans="1:21" ht="409.6">
      <c r="A40" s="36" t="s">
        <v>1801</v>
      </c>
      <c r="B40" s="67" t="s">
        <v>1860</v>
      </c>
      <c r="D40" s="34"/>
      <c r="E40" s="3">
        <f>COUNTIF(Vertices[Degree],"&gt;= "&amp;D40)-COUNTIF(Vertices[Degree],"&gt;="&amp;D42)</f>
        <v>0</v>
      </c>
      <c r="F40" s="78"/>
      <c r="G40" s="79">
        <f>COUNTIF(Vertices[In-Degree],"&gt;= "&amp;F40)-COUNTIF(Vertices[In-Degree],"&gt;="&amp;F42)</f>
        <v>-1</v>
      </c>
      <c r="H40" s="78"/>
      <c r="I40" s="79">
        <f>COUNTIF(Vertices[Out-Degree],"&gt;= "&amp;H40)-COUNTIF(Vertices[Out-Degree],"&gt;="&amp;H42)</f>
        <v>-5</v>
      </c>
      <c r="J40" s="78"/>
      <c r="K40" s="79">
        <f>COUNTIF(Vertices[Betweenness Centrality],"&gt;= "&amp;J40)-COUNTIF(Vertices[Betweenness Centrality],"&gt;="&amp;J42)</f>
        <v>-1</v>
      </c>
      <c r="L40" s="78"/>
      <c r="M40" s="79">
        <f>COUNTIF(Vertices[Closeness Centrality],"&gt;= "&amp;L40)-COUNTIF(Vertices[Closeness Centrality],"&gt;="&amp;L42)</f>
        <v>-12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-11</v>
      </c>
      <c r="T40" s="78"/>
      <c r="U40" s="79">
        <f ca="1">COUNTIF(Vertices[Clustering Coefficient],"&gt;= "&amp;T40)-COUNTIF(Vertices[Clustering Coefficient],"&gt;="&amp;T42)</f>
        <v>0</v>
      </c>
    </row>
    <row r="41" spans="1:21" ht="15">
      <c r="A41" s="36" t="s">
        <v>1802</v>
      </c>
      <c r="B41" s="36" t="s">
        <v>1861</v>
      </c>
      <c r="D41" s="34"/>
      <c r="E41" s="3">
        <f>COUNTIF(Vertices[Degree],"&gt;= "&amp;D41)-COUNTIF(Vertices[Degree],"&gt;="&amp;D42)</f>
        <v>0</v>
      </c>
      <c r="F41" s="78"/>
      <c r="G41" s="79">
        <f>COUNTIF(Vertices[In-Degree],"&gt;= "&amp;F41)-COUNTIF(Vertices[In-Degree],"&gt;="&amp;F42)</f>
        <v>-1</v>
      </c>
      <c r="H41" s="78"/>
      <c r="I41" s="79">
        <f>COUNTIF(Vertices[Out-Degree],"&gt;= "&amp;H41)-COUNTIF(Vertices[Out-Degree],"&gt;="&amp;H42)</f>
        <v>-5</v>
      </c>
      <c r="J41" s="78"/>
      <c r="K41" s="79">
        <f>COUNTIF(Vertices[Betweenness Centrality],"&gt;= "&amp;J41)-COUNTIF(Vertices[Betweenness Centrality],"&gt;="&amp;J42)</f>
        <v>-1</v>
      </c>
      <c r="L41" s="78"/>
      <c r="M41" s="79">
        <f>COUNTIF(Vertices[Closeness Centrality],"&gt;= "&amp;L41)-COUNTIF(Vertices[Closeness Centrality],"&gt;="&amp;L42)</f>
        <v>-12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-11</v>
      </c>
      <c r="T41" s="78"/>
      <c r="U41" s="79">
        <f ca="1">COUNTIF(Vertices[Clustering Coefficient],"&gt;= "&amp;T41)-COUNTIF(Vertices[Clustering Coefficient],"&gt;="&amp;T42)</f>
        <v>0</v>
      </c>
    </row>
    <row r="42" spans="1:21" ht="15">
      <c r="A42" s="36" t="s">
        <v>1803</v>
      </c>
      <c r="B42" s="36" t="s">
        <v>1862</v>
      </c>
      <c r="D42" s="34">
        <f>D28+($D$50-$D$2)/BinDivisor</f>
        <v>0</v>
      </c>
      <c r="E42" s="3">
        <f>COUNTIF(Vertices[Degree],"&gt;= "&amp;D42)-COUNTIF(Vertices[Degree],"&gt;="&amp;D43)</f>
        <v>0</v>
      </c>
      <c r="F42" s="39">
        <f>F28+($F$50-$F$2)/BinDivisor</f>
        <v>18.958333333333332</v>
      </c>
      <c r="G42" s="40">
        <f>COUNTIF(Vertices[In-Degree],"&gt;= "&amp;F42)-COUNTIF(Vertices[In-Degree],"&gt;="&amp;F43)</f>
        <v>0</v>
      </c>
      <c r="H42" s="39">
        <f>H28+($H$50-$H$2)/BinDivisor</f>
        <v>1.625</v>
      </c>
      <c r="I42" s="40">
        <f>COUNTIF(Vertices[Out-Degree],"&gt;= "&amp;H42)-COUNTIF(Vertices[Out-Degree],"&gt;="&amp;H43)</f>
        <v>0</v>
      </c>
      <c r="J42" s="39">
        <f>J28+($J$50-$J$2)/BinDivisor</f>
        <v>607.75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0.08527024999999998</v>
      </c>
      <c r="O42" s="40">
        <f>COUNTIF(Vertices[Eigenvector Centrality],"&gt;= "&amp;N42)-COUNTIF(Vertices[Eigenvector Centrality],"&gt;="&amp;N43)</f>
        <v>0</v>
      </c>
      <c r="P42" s="39">
        <f>P28+($P$50-$P$2)/BinDivisor</f>
        <v>9.101518833333335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1804</v>
      </c>
      <c r="B43" s="36" t="s">
        <v>1265</v>
      </c>
      <c r="D43" s="34">
        <f aca="true" t="shared" si="10" ref="D43:D49">D42+($D$50-$D$2)/BinDivisor</f>
        <v>0</v>
      </c>
      <c r="E43" s="3">
        <f>COUNTIF(Vertices[Degree],"&gt;= "&amp;D43)-COUNTIF(Vertices[Degree],"&gt;="&amp;D44)</f>
        <v>0</v>
      </c>
      <c r="F43" s="41">
        <f aca="true" t="shared" si="11" ref="F43:F49">F42+($F$50-$F$2)/BinDivisor</f>
        <v>19.6875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631.125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0.08854987499999997</v>
      </c>
      <c r="O43" s="42">
        <f>COUNTIF(Vertices[Eigenvector Centrality],"&gt;= "&amp;N43)-COUNTIF(Vertices[Eigenvector Centrality],"&gt;="&amp;N44)</f>
        <v>0</v>
      </c>
      <c r="P43" s="41">
        <f aca="true" t="shared" si="16" ref="P43:P49">P42+($P$50-$P$2)/BinDivisor</f>
        <v>9.432223750000002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1805</v>
      </c>
      <c r="B44" s="36" t="s">
        <v>1265</v>
      </c>
      <c r="D44" s="34">
        <f t="shared" si="10"/>
        <v>0</v>
      </c>
      <c r="E44" s="3">
        <f>COUNTIF(Vertices[Degree],"&gt;= "&amp;D44)-COUNTIF(Vertices[Degree],"&gt;="&amp;D45)</f>
        <v>0</v>
      </c>
      <c r="F44" s="39">
        <f t="shared" si="11"/>
        <v>20.416666666666668</v>
      </c>
      <c r="G44" s="40">
        <f>COUNTIF(Vertices[In-Degree],"&gt;= "&amp;F44)-COUNTIF(Vertices[In-Degree],"&gt;="&amp;F45)</f>
        <v>0</v>
      </c>
      <c r="H44" s="39">
        <f t="shared" si="12"/>
        <v>1.75</v>
      </c>
      <c r="I44" s="40">
        <f>COUNTIF(Vertices[Out-Degree],"&gt;= "&amp;H44)-COUNTIF(Vertices[Out-Degree],"&gt;="&amp;H45)</f>
        <v>0</v>
      </c>
      <c r="J44" s="39">
        <f t="shared" si="13"/>
        <v>654.5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0.09182949999999997</v>
      </c>
      <c r="O44" s="40">
        <f>COUNTIF(Vertices[Eigenvector Centrality],"&gt;= "&amp;N44)-COUNTIF(Vertices[Eigenvector Centrality],"&gt;="&amp;N45)</f>
        <v>0</v>
      </c>
      <c r="P44" s="39">
        <f t="shared" si="16"/>
        <v>9.762928666666669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1806</v>
      </c>
      <c r="B45" s="36" t="s">
        <v>1265</v>
      </c>
      <c r="D45" s="34">
        <f t="shared" si="10"/>
        <v>0</v>
      </c>
      <c r="E45" s="3">
        <f>COUNTIF(Vertices[Degree],"&gt;= "&amp;D45)-COUNTIF(Vertices[Degree],"&gt;="&amp;D46)</f>
        <v>0</v>
      </c>
      <c r="F45" s="41">
        <f t="shared" si="11"/>
        <v>21.145833333333336</v>
      </c>
      <c r="G45" s="42">
        <f>COUNTIF(Vertices[In-Degree],"&gt;= "&amp;F45)-COUNTIF(Vertices[In-Degree],"&gt;="&amp;F46)</f>
        <v>0</v>
      </c>
      <c r="H45" s="41">
        <f t="shared" si="12"/>
        <v>1.8125</v>
      </c>
      <c r="I45" s="42">
        <f>COUNTIF(Vertices[Out-Degree],"&gt;= "&amp;H45)-COUNTIF(Vertices[Out-Degree],"&gt;="&amp;H46)</f>
        <v>0</v>
      </c>
      <c r="J45" s="41">
        <f t="shared" si="13"/>
        <v>677.875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0.09510912499999996</v>
      </c>
      <c r="O45" s="42">
        <f>COUNTIF(Vertices[Eigenvector Centrality],"&gt;= "&amp;N45)-COUNTIF(Vertices[Eigenvector Centrality],"&gt;="&amp;N46)</f>
        <v>0</v>
      </c>
      <c r="P45" s="41">
        <f t="shared" si="16"/>
        <v>10.093633583333336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1807</v>
      </c>
      <c r="B46" s="36"/>
      <c r="D46" s="34">
        <f t="shared" si="10"/>
        <v>0</v>
      </c>
      <c r="E46" s="3">
        <f>COUNTIF(Vertices[Degree],"&gt;= "&amp;D46)-COUNTIF(Vertices[Degree],"&gt;="&amp;D47)</f>
        <v>0</v>
      </c>
      <c r="F46" s="39">
        <f t="shared" si="11"/>
        <v>21.875000000000004</v>
      </c>
      <c r="G46" s="40">
        <f>COUNTIF(Vertices[In-Degree],"&gt;= "&amp;F46)-COUNTIF(Vertices[In-Degree],"&gt;="&amp;F47)</f>
        <v>0</v>
      </c>
      <c r="H46" s="39">
        <f t="shared" si="12"/>
        <v>1.875</v>
      </c>
      <c r="I46" s="40">
        <f>COUNTIF(Vertices[Out-Degree],"&gt;= "&amp;H46)-COUNTIF(Vertices[Out-Degree],"&gt;="&amp;H47)</f>
        <v>0</v>
      </c>
      <c r="J46" s="39">
        <f t="shared" si="13"/>
        <v>701.25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0.09838874999999996</v>
      </c>
      <c r="O46" s="40">
        <f>COUNTIF(Vertices[Eigenvector Centrality],"&gt;= "&amp;N46)-COUNTIF(Vertices[Eigenvector Centrality],"&gt;="&amp;N47)</f>
        <v>0</v>
      </c>
      <c r="P46" s="39">
        <f t="shared" si="16"/>
        <v>10.424338500000003</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22.60416666666667</v>
      </c>
      <c r="G47" s="42">
        <f>COUNTIF(Vertices[In-Degree],"&gt;= "&amp;F47)-COUNTIF(Vertices[In-Degree],"&gt;="&amp;F48)</f>
        <v>0</v>
      </c>
      <c r="H47" s="41">
        <f t="shared" si="12"/>
        <v>1.9375</v>
      </c>
      <c r="I47" s="42">
        <f>COUNTIF(Vertices[Out-Degree],"&gt;= "&amp;H47)-COUNTIF(Vertices[Out-Degree],"&gt;="&amp;H48)</f>
        <v>0</v>
      </c>
      <c r="J47" s="41">
        <f t="shared" si="13"/>
        <v>724.625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0.10166837499999995</v>
      </c>
      <c r="O47" s="42">
        <f>COUNTIF(Vertices[Eigenvector Centrality],"&gt;= "&amp;N47)-COUNTIF(Vertices[Eigenvector Centrality],"&gt;="&amp;N48)</f>
        <v>0</v>
      </c>
      <c r="P47" s="41">
        <f t="shared" si="16"/>
        <v>10.75504341666667</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1808</v>
      </c>
      <c r="B48" s="36" t="s">
        <v>739</v>
      </c>
      <c r="D48" s="34">
        <f t="shared" si="10"/>
        <v>0</v>
      </c>
      <c r="E48" s="3">
        <f>COUNTIF(Vertices[Degree],"&gt;= "&amp;D48)-COUNTIF(Vertices[Degree],"&gt;="&amp;D49)</f>
        <v>0</v>
      </c>
      <c r="F48" s="39">
        <f t="shared" si="11"/>
        <v>23.33333333333334</v>
      </c>
      <c r="G48" s="40">
        <f>COUNTIF(Vertices[In-Degree],"&gt;= "&amp;F48)-COUNTIF(Vertices[In-Degree],"&gt;="&amp;F49)</f>
        <v>0</v>
      </c>
      <c r="H48" s="39">
        <f t="shared" si="12"/>
        <v>2</v>
      </c>
      <c r="I48" s="40">
        <f>COUNTIF(Vertices[Out-Degree],"&gt;= "&amp;H48)-COUNTIF(Vertices[Out-Degree],"&gt;="&amp;H49)</f>
        <v>4</v>
      </c>
      <c r="J48" s="39">
        <f t="shared" si="13"/>
        <v>748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0.10494799999999994</v>
      </c>
      <c r="O48" s="40">
        <f>COUNTIF(Vertices[Eigenvector Centrality],"&gt;= "&amp;N48)-COUNTIF(Vertices[Eigenvector Centrality],"&gt;="&amp;N49)</f>
        <v>0</v>
      </c>
      <c r="P48" s="39">
        <f t="shared" si="16"/>
        <v>11.085748333333337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1809</v>
      </c>
      <c r="B49" s="36"/>
      <c r="D49" s="34">
        <f t="shared" si="10"/>
        <v>0</v>
      </c>
      <c r="E49" s="3">
        <f>COUNTIF(Vertices[Degree],"&gt;= "&amp;D49)-COUNTIF(Vertices[Degree],"&gt;="&amp;#REF!)</f>
        <v>0</v>
      </c>
      <c r="F49" s="41">
        <f t="shared" si="11"/>
        <v>24.062500000000007</v>
      </c>
      <c r="G49" s="42">
        <f>COUNTIF(Vertices[In-Degree],"&gt;= "&amp;F49)-COUNTIF(Vertices[In-Degree],"&gt;="&amp;#REF!)</f>
        <v>1</v>
      </c>
      <c r="H49" s="41">
        <f t="shared" si="12"/>
        <v>2.0625</v>
      </c>
      <c r="I49" s="42">
        <f>COUNTIF(Vertices[Out-Degree],"&gt;= "&amp;H49)-COUNTIF(Vertices[Out-Degree],"&gt;="&amp;#REF!)</f>
        <v>1</v>
      </c>
      <c r="J49" s="41">
        <f t="shared" si="13"/>
        <v>771.375</v>
      </c>
      <c r="K49" s="42">
        <f>COUNTIF(Vertices[Betweenness Centrality],"&gt;= "&amp;J49)-COUNTIF(Vertices[Betweenness Centrality],"&gt;="&amp;#REF!)</f>
        <v>1</v>
      </c>
      <c r="L49" s="41">
        <f t="shared" si="14"/>
        <v>0.6875000000000001</v>
      </c>
      <c r="M49" s="42">
        <f>COUNTIF(Vertices[Closeness Centrality],"&gt;= "&amp;L49)-COUNTIF(Vertices[Closeness Centrality],"&gt;="&amp;#REF!)</f>
        <v>12</v>
      </c>
      <c r="N49" s="41">
        <f t="shared" si="15"/>
        <v>0.10822762499999994</v>
      </c>
      <c r="O49" s="42">
        <f>COUNTIF(Vertices[Eigenvector Centrality],"&gt;= "&amp;N49)-COUNTIF(Vertices[Eigenvector Centrality],"&gt;="&amp;#REF!)</f>
        <v>1</v>
      </c>
      <c r="P49" s="41">
        <f t="shared" si="16"/>
        <v>11.416453250000004</v>
      </c>
      <c r="Q49" s="42">
        <f>COUNTIF(Vertices[PageRank],"&gt;= "&amp;P49)-COUNTIF(Vertices[PageRank],"&gt;="&amp;#REF!)</f>
        <v>1</v>
      </c>
      <c r="R49" s="41">
        <f t="shared" si="17"/>
        <v>0.34375000000000006</v>
      </c>
      <c r="S49" s="46">
        <f>COUNTIF(Vertices[Clustering Coefficient],"&gt;= "&amp;R49)-COUNTIF(Vertices[Clustering Coefficient],"&gt;="&amp;#REF!)</f>
        <v>9</v>
      </c>
      <c r="T49" s="41" t="e">
        <f ca="1" t="shared" si="18"/>
        <v>#REF!</v>
      </c>
      <c r="U49" s="42" t="e">
        <f ca="1">COUNTIF(INDIRECT(DynamicFilterSourceColumnRange),"&gt;= "&amp;T49)-COUNTIF(INDIRECT(DynamicFilterSourceColumnRange),"&gt;="&amp;#REF!)</f>
        <v>#REF!</v>
      </c>
    </row>
    <row r="50" spans="1:21" ht="15">
      <c r="A50" s="36" t="s">
        <v>1810</v>
      </c>
      <c r="B50" s="36"/>
      <c r="D50" s="34">
        <f>MAX(Vertices[Degree])</f>
        <v>0</v>
      </c>
      <c r="E50" s="3">
        <f>COUNTIF(Vertices[Degree],"&gt;= "&amp;D50)-COUNTIF(Vertices[Degree],"&gt;="&amp;#REF!)</f>
        <v>0</v>
      </c>
      <c r="F50" s="43">
        <f>MAX(Vertices[In-Degree])</f>
        <v>35</v>
      </c>
      <c r="G50" s="44">
        <f>COUNTIF(Vertices[In-Degree],"&gt;= "&amp;F50)-COUNTIF(Vertices[In-Degree],"&gt;="&amp;#REF!)</f>
        <v>1</v>
      </c>
      <c r="H50" s="43">
        <f>MAX(Vertices[Out-Degree])</f>
        <v>3</v>
      </c>
      <c r="I50" s="44">
        <f>COUNTIF(Vertices[Out-Degree],"&gt;= "&amp;H50)-COUNTIF(Vertices[Out-Degree],"&gt;="&amp;#REF!)</f>
        <v>1</v>
      </c>
      <c r="J50" s="43">
        <f>MAX(Vertices[Betweenness Centrality])</f>
        <v>1122</v>
      </c>
      <c r="K50" s="44">
        <f>COUNTIF(Vertices[Betweenness Centrality],"&gt;= "&amp;J50)-COUNTIF(Vertices[Betweenness Centrality],"&gt;="&amp;#REF!)</f>
        <v>1</v>
      </c>
      <c r="L50" s="43">
        <f>MAX(Vertices[Closeness Centrality])</f>
        <v>1</v>
      </c>
      <c r="M50" s="44">
        <f>COUNTIF(Vertices[Closeness Centrality],"&gt;= "&amp;L50)-COUNTIF(Vertices[Closeness Centrality],"&gt;="&amp;#REF!)</f>
        <v>12</v>
      </c>
      <c r="N50" s="43">
        <f>MAX(Vertices[Eigenvector Centrality])</f>
        <v>0.157422</v>
      </c>
      <c r="O50" s="44">
        <f>COUNTIF(Vertices[Eigenvector Centrality],"&gt;= "&amp;N50)-COUNTIF(Vertices[Eigenvector Centrality],"&gt;="&amp;#REF!)</f>
        <v>1</v>
      </c>
      <c r="P50" s="43">
        <f>MAX(Vertices[PageRank])</f>
        <v>16.377027</v>
      </c>
      <c r="Q50" s="44">
        <f>COUNTIF(Vertices[PageRank],"&gt;= "&amp;P50)-COUNTIF(Vertices[PageRank],"&gt;="&amp;#REF!)</f>
        <v>1</v>
      </c>
      <c r="R50" s="43">
        <f>MAX(Vertices[Clustering Coefficient])</f>
        <v>0.5</v>
      </c>
      <c r="S50" s="47">
        <f>COUNTIF(Vertices[Clustering Coefficient],"&gt;= "&amp;R50)-COUNTIF(Vertices[Clustering Coefficient],"&gt;="&amp;#REF!)</f>
        <v>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35</v>
      </c>
    </row>
    <row r="82" spans="1:2" ht="15">
      <c r="A82" s="35" t="s">
        <v>90</v>
      </c>
      <c r="B82" s="49">
        <f>_xlfn.IFERROR(AVERAGE(Vertices[In-Degree]),NoMetricMessage)</f>
        <v>0.9868421052631579</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0.9868421052631579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1122</v>
      </c>
    </row>
    <row r="110" spans="1:2" ht="15">
      <c r="A110" s="35" t="s">
        <v>102</v>
      </c>
      <c r="B110" s="49">
        <f>_xlfn.IFERROR(AVERAGE(Vertices[Betweenness Centrality]),NoMetricMessage)</f>
        <v>15.236842105263158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0.23752647368421045</v>
      </c>
    </row>
    <row r="125" spans="1:2" ht="15">
      <c r="A125" s="35" t="s">
        <v>109</v>
      </c>
      <c r="B125" s="49">
        <f>_xlfn.IFERROR(MEDIAN(Vertices[Closeness Centrality]),NoMetricMessage)</f>
        <v>0.014925</v>
      </c>
    </row>
    <row r="136" spans="1:2" ht="15">
      <c r="A136" s="35" t="s">
        <v>112</v>
      </c>
      <c r="B136" s="49">
        <f>IF(COUNT(Vertices[Eigenvector Centrality])&gt;0,N2,NoMetricMessage)</f>
        <v>0</v>
      </c>
    </row>
    <row r="137" spans="1:2" ht="15">
      <c r="A137" s="35" t="s">
        <v>113</v>
      </c>
      <c r="B137" s="49">
        <f>IF(COUNT(Vertices[Eigenvector Centrality])&gt;0,N50,NoMetricMessage)</f>
        <v>0.157422</v>
      </c>
    </row>
    <row r="138" spans="1:2" ht="15">
      <c r="A138" s="35" t="s">
        <v>114</v>
      </c>
      <c r="B138" s="49">
        <f>_xlfn.IFERROR(AVERAGE(Vertices[Eigenvector Centrality]),NoMetricMessage)</f>
        <v>0.013158026315789462</v>
      </c>
    </row>
    <row r="139" spans="1:2" ht="15">
      <c r="A139" s="35" t="s">
        <v>115</v>
      </c>
      <c r="B139" s="49">
        <f>_xlfn.IFERROR(MEDIAN(Vertices[Eigenvector Centrality]),NoMetricMessage)</f>
        <v>0</v>
      </c>
    </row>
    <row r="150" spans="1:2" ht="15">
      <c r="A150" s="35" t="s">
        <v>140</v>
      </c>
      <c r="B150" s="49">
        <f>IF(COUNT(Vertices[PageRank])&gt;0,P2,NoMetricMessage)</f>
        <v>0.503191</v>
      </c>
    </row>
    <row r="151" spans="1:2" ht="15">
      <c r="A151" s="35" t="s">
        <v>141</v>
      </c>
      <c r="B151" s="49">
        <f>IF(COUNT(Vertices[PageRank])&gt;0,P50,NoMetricMessage)</f>
        <v>16.377027</v>
      </c>
    </row>
    <row r="152" spans="1:2" ht="15">
      <c r="A152" s="35" t="s">
        <v>142</v>
      </c>
      <c r="B152" s="49">
        <f>_xlfn.IFERROR(AVERAGE(Vertices[PageRank]),NoMetricMessage)</f>
        <v>0.999992894736843</v>
      </c>
    </row>
    <row r="153" spans="1:2" ht="15">
      <c r="A153" s="35" t="s">
        <v>143</v>
      </c>
      <c r="B153" s="49">
        <f>_xlfn.IFERROR(MEDIAN(Vertices[PageRank]),NoMetricMessage)</f>
        <v>0.610683</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0.06885964912280702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1264</v>
      </c>
    </row>
    <row r="6" spans="1:18" ht="409.6">
      <c r="A6">
        <v>0</v>
      </c>
      <c r="B6" s="1" t="s">
        <v>136</v>
      </c>
      <c r="C6">
        <v>1</v>
      </c>
      <c r="D6" t="s">
        <v>59</v>
      </c>
      <c r="E6" t="s">
        <v>59</v>
      </c>
      <c r="F6">
        <v>0</v>
      </c>
      <c r="H6" t="s">
        <v>71</v>
      </c>
      <c r="J6" t="s">
        <v>173</v>
      </c>
      <c r="K6" s="13" t="s">
        <v>1841</v>
      </c>
      <c r="R6" t="s">
        <v>129</v>
      </c>
    </row>
    <row r="7" spans="1:11" ht="409.6">
      <c r="A7">
        <v>2</v>
      </c>
      <c r="B7">
        <v>1</v>
      </c>
      <c r="C7">
        <v>0</v>
      </c>
      <c r="D7" t="s">
        <v>60</v>
      </c>
      <c r="E7" t="s">
        <v>60</v>
      </c>
      <c r="F7">
        <v>2</v>
      </c>
      <c r="H7" t="s">
        <v>72</v>
      </c>
      <c r="J7" t="s">
        <v>174</v>
      </c>
      <c r="K7" s="13" t="s">
        <v>1842</v>
      </c>
    </row>
    <row r="8" spans="1:11" ht="15">
      <c r="A8"/>
      <c r="B8">
        <v>2</v>
      </c>
      <c r="C8">
        <v>2</v>
      </c>
      <c r="D8" t="s">
        <v>61</v>
      </c>
      <c r="E8" t="s">
        <v>61</v>
      </c>
      <c r="H8" t="s">
        <v>73</v>
      </c>
      <c r="J8" t="s">
        <v>175</v>
      </c>
      <c r="K8" t="s">
        <v>1843</v>
      </c>
    </row>
    <row r="9" spans="1:11" ht="15">
      <c r="A9"/>
      <c r="B9">
        <v>3</v>
      </c>
      <c r="C9">
        <v>4</v>
      </c>
      <c r="D9" t="s">
        <v>62</v>
      </c>
      <c r="E9" t="s">
        <v>62</v>
      </c>
      <c r="H9" t="s">
        <v>74</v>
      </c>
      <c r="J9" t="s">
        <v>176</v>
      </c>
      <c r="K9" t="s">
        <v>1844</v>
      </c>
    </row>
    <row r="10" spans="1:11" ht="15">
      <c r="A10"/>
      <c r="B10">
        <v>4</v>
      </c>
      <c r="D10" t="s">
        <v>63</v>
      </c>
      <c r="E10" t="s">
        <v>63</v>
      </c>
      <c r="H10" t="s">
        <v>75</v>
      </c>
      <c r="J10" t="s">
        <v>177</v>
      </c>
      <c r="K10" t="s">
        <v>1845</v>
      </c>
    </row>
    <row r="11" spans="1:11" ht="15">
      <c r="A11"/>
      <c r="B11">
        <v>5</v>
      </c>
      <c r="D11" t="s">
        <v>46</v>
      </c>
      <c r="E11">
        <v>1</v>
      </c>
      <c r="H11" t="s">
        <v>76</v>
      </c>
      <c r="J11" t="s">
        <v>178</v>
      </c>
      <c r="K11" t="s">
        <v>1846</v>
      </c>
    </row>
    <row r="12" spans="1:11" ht="15">
      <c r="A12"/>
      <c r="B12"/>
      <c r="D12" t="s">
        <v>64</v>
      </c>
      <c r="E12">
        <v>2</v>
      </c>
      <c r="H12">
        <v>0</v>
      </c>
      <c r="J12" t="s">
        <v>179</v>
      </c>
      <c r="K12" t="s">
        <v>1847</v>
      </c>
    </row>
    <row r="13" spans="1:11" ht="15">
      <c r="A13"/>
      <c r="B13"/>
      <c r="D13">
        <v>1</v>
      </c>
      <c r="E13">
        <v>3</v>
      </c>
      <c r="H13">
        <v>1</v>
      </c>
      <c r="J13" t="s">
        <v>180</v>
      </c>
      <c r="K13" t="s">
        <v>1848</v>
      </c>
    </row>
    <row r="14" spans="4:11" ht="15">
      <c r="D14">
        <v>2</v>
      </c>
      <c r="E14">
        <v>4</v>
      </c>
      <c r="H14">
        <v>2</v>
      </c>
      <c r="J14" t="s">
        <v>181</v>
      </c>
      <c r="K14" t="s">
        <v>1849</v>
      </c>
    </row>
    <row r="15" spans="4:11" ht="15">
      <c r="D15">
        <v>3</v>
      </c>
      <c r="E15">
        <v>5</v>
      </c>
      <c r="H15">
        <v>3</v>
      </c>
      <c r="J15" t="s">
        <v>182</v>
      </c>
      <c r="K15" t="s">
        <v>1850</v>
      </c>
    </row>
    <row r="16" spans="4:11" ht="15">
      <c r="D16">
        <v>4</v>
      </c>
      <c r="E16">
        <v>6</v>
      </c>
      <c r="H16">
        <v>4</v>
      </c>
      <c r="J16" t="s">
        <v>183</v>
      </c>
      <c r="K16" t="s">
        <v>1851</v>
      </c>
    </row>
    <row r="17" spans="4:11" ht="15">
      <c r="D17">
        <v>5</v>
      </c>
      <c r="E17">
        <v>7</v>
      </c>
      <c r="H17">
        <v>5</v>
      </c>
      <c r="J17" t="s">
        <v>184</v>
      </c>
      <c r="K17" t="s">
        <v>1852</v>
      </c>
    </row>
    <row r="18" spans="4:11" ht="409.6">
      <c r="D18">
        <v>6</v>
      </c>
      <c r="E18">
        <v>8</v>
      </c>
      <c r="H18">
        <v>6</v>
      </c>
      <c r="J18" t="s">
        <v>185</v>
      </c>
      <c r="K18" s="13" t="s">
        <v>1853</v>
      </c>
    </row>
    <row r="19" spans="4:11" ht="409.6">
      <c r="D19">
        <v>7</v>
      </c>
      <c r="E19">
        <v>9</v>
      </c>
      <c r="H19">
        <v>7</v>
      </c>
      <c r="J19" t="s">
        <v>186</v>
      </c>
      <c r="K19" s="13" t="s">
        <v>1854</v>
      </c>
    </row>
    <row r="20" spans="4:11" ht="409.6">
      <c r="D20">
        <v>8</v>
      </c>
      <c r="H20">
        <v>8</v>
      </c>
      <c r="J20" t="s">
        <v>187</v>
      </c>
      <c r="K20" s="13" t="s">
        <v>1855</v>
      </c>
    </row>
    <row r="21" spans="4:11" ht="409.6">
      <c r="D21">
        <v>9</v>
      </c>
      <c r="H21">
        <v>9</v>
      </c>
      <c r="J21" t="s">
        <v>188</v>
      </c>
      <c r="K21" s="13" t="s">
        <v>1856</v>
      </c>
    </row>
    <row r="22" spans="4:11" ht="409.6">
      <c r="D22">
        <v>10</v>
      </c>
      <c r="J22" t="s">
        <v>189</v>
      </c>
      <c r="K22" s="13" t="s">
        <v>1857</v>
      </c>
    </row>
    <row r="23" spans="4:11" ht="15">
      <c r="D23">
        <v>11</v>
      </c>
      <c r="J23" t="s">
        <v>190</v>
      </c>
      <c r="K23">
        <v>18</v>
      </c>
    </row>
    <row r="24" spans="10:11" ht="15">
      <c r="J24" t="s">
        <v>192</v>
      </c>
      <c r="K24" t="s">
        <v>1838</v>
      </c>
    </row>
    <row r="25" spans="10:11" ht="409.6">
      <c r="J25" t="s">
        <v>193</v>
      </c>
      <c r="K25" s="13" t="s">
        <v>1840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226BD-DE1E-494C-9062-B95F08B27F5E}">
  <dimension ref="A1:V8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1295</v>
      </c>
      <c r="B1" s="13" t="s">
        <v>1298</v>
      </c>
      <c r="C1" s="13" t="s">
        <v>1299</v>
      </c>
      <c r="D1" s="13" t="s">
        <v>1301</v>
      </c>
      <c r="E1" s="13" t="s">
        <v>1300</v>
      </c>
      <c r="F1" s="13" t="s">
        <v>1303</v>
      </c>
      <c r="G1" s="13" t="s">
        <v>1302</v>
      </c>
      <c r="H1" s="13" t="s">
        <v>1305</v>
      </c>
      <c r="I1" s="85" t="s">
        <v>1304</v>
      </c>
      <c r="J1" s="85" t="s">
        <v>1307</v>
      </c>
      <c r="K1" s="13" t="s">
        <v>1306</v>
      </c>
      <c r="L1" s="13" t="s">
        <v>1309</v>
      </c>
      <c r="M1" s="13" t="s">
        <v>1308</v>
      </c>
      <c r="N1" s="13" t="s">
        <v>1311</v>
      </c>
      <c r="O1" s="13" t="s">
        <v>1310</v>
      </c>
      <c r="P1" s="13" t="s">
        <v>1313</v>
      </c>
      <c r="Q1" s="13" t="s">
        <v>1312</v>
      </c>
      <c r="R1" s="13" t="s">
        <v>1315</v>
      </c>
      <c r="S1" s="13" t="s">
        <v>1314</v>
      </c>
      <c r="T1" s="13" t="s">
        <v>1317</v>
      </c>
      <c r="U1" s="85" t="s">
        <v>1316</v>
      </c>
      <c r="V1" s="85" t="s">
        <v>1318</v>
      </c>
    </row>
    <row r="2" spans="1:22" ht="15">
      <c r="A2" s="89" t="s">
        <v>1296</v>
      </c>
      <c r="B2" s="85">
        <v>19</v>
      </c>
      <c r="C2" s="89" t="s">
        <v>353</v>
      </c>
      <c r="D2" s="85">
        <v>1</v>
      </c>
      <c r="E2" s="89" t="s">
        <v>349</v>
      </c>
      <c r="F2" s="85">
        <v>2</v>
      </c>
      <c r="G2" s="89" t="s">
        <v>1296</v>
      </c>
      <c r="H2" s="85">
        <v>19</v>
      </c>
      <c r="I2" s="85"/>
      <c r="J2" s="85"/>
      <c r="K2" s="89" t="s">
        <v>348</v>
      </c>
      <c r="L2" s="85">
        <v>1</v>
      </c>
      <c r="M2" s="89" t="s">
        <v>356</v>
      </c>
      <c r="N2" s="85">
        <v>1</v>
      </c>
      <c r="O2" s="89" t="s">
        <v>351</v>
      </c>
      <c r="P2" s="85">
        <v>2</v>
      </c>
      <c r="Q2" s="89" t="s">
        <v>355</v>
      </c>
      <c r="R2" s="85">
        <v>2</v>
      </c>
      <c r="S2" s="89" t="s">
        <v>352</v>
      </c>
      <c r="T2" s="85">
        <v>1</v>
      </c>
      <c r="U2" s="85"/>
      <c r="V2" s="85"/>
    </row>
    <row r="3" spans="1:22" ht="15">
      <c r="A3" s="89" t="s">
        <v>1297</v>
      </c>
      <c r="B3" s="85">
        <v>19</v>
      </c>
      <c r="C3" s="85"/>
      <c r="D3" s="85"/>
      <c r="E3" s="89" t="s">
        <v>341</v>
      </c>
      <c r="F3" s="85">
        <v>1</v>
      </c>
      <c r="G3" s="89" t="s">
        <v>1297</v>
      </c>
      <c r="H3" s="85">
        <v>19</v>
      </c>
      <c r="I3" s="85"/>
      <c r="J3" s="85"/>
      <c r="K3" s="85"/>
      <c r="L3" s="85"/>
      <c r="M3" s="85"/>
      <c r="N3" s="85"/>
      <c r="O3" s="85"/>
      <c r="P3" s="85"/>
      <c r="Q3" s="85"/>
      <c r="R3" s="85"/>
      <c r="S3" s="85"/>
      <c r="T3" s="85"/>
      <c r="U3" s="85"/>
      <c r="V3" s="85"/>
    </row>
    <row r="4" spans="1:22" ht="15">
      <c r="A4" s="89" t="s">
        <v>355</v>
      </c>
      <c r="B4" s="85">
        <v>2</v>
      </c>
      <c r="C4" s="85"/>
      <c r="D4" s="85"/>
      <c r="E4" s="89" t="s">
        <v>342</v>
      </c>
      <c r="F4" s="85">
        <v>1</v>
      </c>
      <c r="G4" s="85"/>
      <c r="H4" s="85"/>
      <c r="I4" s="85"/>
      <c r="J4" s="85"/>
      <c r="K4" s="85"/>
      <c r="L4" s="85"/>
      <c r="M4" s="85"/>
      <c r="N4" s="85"/>
      <c r="O4" s="85"/>
      <c r="P4" s="85"/>
      <c r="Q4" s="85"/>
      <c r="R4" s="85"/>
      <c r="S4" s="85"/>
      <c r="T4" s="85"/>
      <c r="U4" s="85"/>
      <c r="V4" s="85"/>
    </row>
    <row r="5" spans="1:22" ht="15">
      <c r="A5" s="89" t="s">
        <v>351</v>
      </c>
      <c r="B5" s="85">
        <v>2</v>
      </c>
      <c r="C5" s="85"/>
      <c r="D5" s="85"/>
      <c r="E5" s="89" t="s">
        <v>345</v>
      </c>
      <c r="F5" s="85">
        <v>1</v>
      </c>
      <c r="G5" s="85"/>
      <c r="H5" s="85"/>
      <c r="I5" s="85"/>
      <c r="J5" s="85"/>
      <c r="K5" s="85"/>
      <c r="L5" s="85"/>
      <c r="M5" s="85"/>
      <c r="N5" s="85"/>
      <c r="O5" s="85"/>
      <c r="P5" s="85"/>
      <c r="Q5" s="85"/>
      <c r="R5" s="85"/>
      <c r="S5" s="85"/>
      <c r="T5" s="85"/>
      <c r="U5" s="85"/>
      <c r="V5" s="85"/>
    </row>
    <row r="6" spans="1:22" ht="15">
      <c r="A6" s="89" t="s">
        <v>347</v>
      </c>
      <c r="B6" s="85">
        <v>2</v>
      </c>
      <c r="C6" s="85"/>
      <c r="D6" s="85"/>
      <c r="E6" s="89" t="s">
        <v>346</v>
      </c>
      <c r="F6" s="85">
        <v>1</v>
      </c>
      <c r="G6" s="85"/>
      <c r="H6" s="85"/>
      <c r="I6" s="85"/>
      <c r="J6" s="85"/>
      <c r="K6" s="85"/>
      <c r="L6" s="85"/>
      <c r="M6" s="85"/>
      <c r="N6" s="85"/>
      <c r="O6" s="85"/>
      <c r="P6" s="85"/>
      <c r="Q6" s="85"/>
      <c r="R6" s="85"/>
      <c r="S6" s="85"/>
      <c r="T6" s="85"/>
      <c r="U6" s="85"/>
      <c r="V6" s="85"/>
    </row>
    <row r="7" spans="1:22" ht="15">
      <c r="A7" s="89" t="s">
        <v>349</v>
      </c>
      <c r="B7" s="85">
        <v>2</v>
      </c>
      <c r="C7" s="85"/>
      <c r="D7" s="85"/>
      <c r="E7" s="89" t="s">
        <v>350</v>
      </c>
      <c r="F7" s="85">
        <v>1</v>
      </c>
      <c r="G7" s="85"/>
      <c r="H7" s="85"/>
      <c r="I7" s="85"/>
      <c r="J7" s="85"/>
      <c r="K7" s="85"/>
      <c r="L7" s="85"/>
      <c r="M7" s="85"/>
      <c r="N7" s="85"/>
      <c r="O7" s="85"/>
      <c r="P7" s="85"/>
      <c r="Q7" s="85"/>
      <c r="R7" s="85"/>
      <c r="S7" s="85"/>
      <c r="T7" s="85"/>
      <c r="U7" s="85"/>
      <c r="V7" s="85"/>
    </row>
    <row r="8" spans="1:22" ht="15">
      <c r="A8" s="89" t="s">
        <v>357</v>
      </c>
      <c r="B8" s="85">
        <v>1</v>
      </c>
      <c r="C8" s="85"/>
      <c r="D8" s="85"/>
      <c r="E8" s="89" t="s">
        <v>354</v>
      </c>
      <c r="F8" s="85">
        <v>1</v>
      </c>
      <c r="G8" s="85"/>
      <c r="H8" s="85"/>
      <c r="I8" s="85"/>
      <c r="J8" s="85"/>
      <c r="K8" s="85"/>
      <c r="L8" s="85"/>
      <c r="M8" s="85"/>
      <c r="N8" s="85"/>
      <c r="O8" s="85"/>
      <c r="P8" s="85"/>
      <c r="Q8" s="85"/>
      <c r="R8" s="85"/>
      <c r="S8" s="85"/>
      <c r="T8" s="85"/>
      <c r="U8" s="85"/>
      <c r="V8" s="85"/>
    </row>
    <row r="9" spans="1:22" ht="15">
      <c r="A9" s="89" t="s">
        <v>356</v>
      </c>
      <c r="B9" s="85">
        <v>1</v>
      </c>
      <c r="C9" s="85"/>
      <c r="D9" s="85"/>
      <c r="E9" s="89" t="s">
        <v>357</v>
      </c>
      <c r="F9" s="85">
        <v>1</v>
      </c>
      <c r="G9" s="85"/>
      <c r="H9" s="85"/>
      <c r="I9" s="85"/>
      <c r="J9" s="85"/>
      <c r="K9" s="85"/>
      <c r="L9" s="85"/>
      <c r="M9" s="85"/>
      <c r="N9" s="85"/>
      <c r="O9" s="85"/>
      <c r="P9" s="85"/>
      <c r="Q9" s="85"/>
      <c r="R9" s="85"/>
      <c r="S9" s="85"/>
      <c r="T9" s="85"/>
      <c r="U9" s="85"/>
      <c r="V9" s="85"/>
    </row>
    <row r="10" spans="1:22" ht="15">
      <c r="A10" s="89" t="s">
        <v>354</v>
      </c>
      <c r="B10" s="85">
        <v>1</v>
      </c>
      <c r="C10" s="85"/>
      <c r="D10" s="85"/>
      <c r="E10" s="85"/>
      <c r="F10" s="85"/>
      <c r="G10" s="85"/>
      <c r="H10" s="85"/>
      <c r="I10" s="85"/>
      <c r="J10" s="85"/>
      <c r="K10" s="85"/>
      <c r="L10" s="85"/>
      <c r="M10" s="85"/>
      <c r="N10" s="85"/>
      <c r="O10" s="85"/>
      <c r="P10" s="85"/>
      <c r="Q10" s="85"/>
      <c r="R10" s="85"/>
      <c r="S10" s="85"/>
      <c r="T10" s="85"/>
      <c r="U10" s="85"/>
      <c r="V10" s="85"/>
    </row>
    <row r="11" spans="1:22" ht="15">
      <c r="A11" s="89" t="s">
        <v>352</v>
      </c>
      <c r="B11" s="85">
        <v>1</v>
      </c>
      <c r="C11" s="85"/>
      <c r="D11" s="85"/>
      <c r="E11" s="85"/>
      <c r="F11" s="85"/>
      <c r="G11" s="85"/>
      <c r="H11" s="85"/>
      <c r="I11" s="85"/>
      <c r="J11" s="85"/>
      <c r="K11" s="85"/>
      <c r="L11" s="85"/>
      <c r="M11" s="85"/>
      <c r="N11" s="85"/>
      <c r="O11" s="85"/>
      <c r="P11" s="85"/>
      <c r="Q11" s="85"/>
      <c r="R11" s="85"/>
      <c r="S11" s="85"/>
      <c r="T11" s="85"/>
      <c r="U11" s="85"/>
      <c r="V11" s="85"/>
    </row>
    <row r="14" spans="1:22" ht="14.4" customHeight="1">
      <c r="A14" s="13" t="s">
        <v>1321</v>
      </c>
      <c r="B14" s="13" t="s">
        <v>1298</v>
      </c>
      <c r="C14" s="13" t="s">
        <v>1324</v>
      </c>
      <c r="D14" s="13" t="s">
        <v>1301</v>
      </c>
      <c r="E14" s="13" t="s">
        <v>1325</v>
      </c>
      <c r="F14" s="13" t="s">
        <v>1303</v>
      </c>
      <c r="G14" s="13" t="s">
        <v>1326</v>
      </c>
      <c r="H14" s="13" t="s">
        <v>1305</v>
      </c>
      <c r="I14" s="85" t="s">
        <v>1327</v>
      </c>
      <c r="J14" s="85" t="s">
        <v>1307</v>
      </c>
      <c r="K14" s="13" t="s">
        <v>1328</v>
      </c>
      <c r="L14" s="13" t="s">
        <v>1309</v>
      </c>
      <c r="M14" s="13" t="s">
        <v>1329</v>
      </c>
      <c r="N14" s="13" t="s">
        <v>1311</v>
      </c>
      <c r="O14" s="13" t="s">
        <v>1330</v>
      </c>
      <c r="P14" s="13" t="s">
        <v>1313</v>
      </c>
      <c r="Q14" s="13" t="s">
        <v>1331</v>
      </c>
      <c r="R14" s="13" t="s">
        <v>1315</v>
      </c>
      <c r="S14" s="13" t="s">
        <v>1332</v>
      </c>
      <c r="T14" s="13" t="s">
        <v>1317</v>
      </c>
      <c r="U14" s="85" t="s">
        <v>1333</v>
      </c>
      <c r="V14" s="85" t="s">
        <v>1318</v>
      </c>
    </row>
    <row r="15" spans="1:22" ht="15">
      <c r="A15" s="85" t="s">
        <v>1322</v>
      </c>
      <c r="B15" s="85">
        <v>19</v>
      </c>
      <c r="C15" s="85" t="s">
        <v>370</v>
      </c>
      <c r="D15" s="85">
        <v>1</v>
      </c>
      <c r="E15" s="85" t="s">
        <v>366</v>
      </c>
      <c r="F15" s="85">
        <v>2</v>
      </c>
      <c r="G15" s="85" t="s">
        <v>1322</v>
      </c>
      <c r="H15" s="85">
        <v>19</v>
      </c>
      <c r="I15" s="85"/>
      <c r="J15" s="85"/>
      <c r="K15" s="85" t="s">
        <v>365</v>
      </c>
      <c r="L15" s="85">
        <v>1</v>
      </c>
      <c r="M15" s="85" t="s">
        <v>373</v>
      </c>
      <c r="N15" s="85">
        <v>1</v>
      </c>
      <c r="O15" s="85" t="s">
        <v>368</v>
      </c>
      <c r="P15" s="85">
        <v>2</v>
      </c>
      <c r="Q15" s="85" t="s">
        <v>372</v>
      </c>
      <c r="R15" s="85">
        <v>2</v>
      </c>
      <c r="S15" s="85" t="s">
        <v>369</v>
      </c>
      <c r="T15" s="85">
        <v>1</v>
      </c>
      <c r="U15" s="85"/>
      <c r="V15" s="85"/>
    </row>
    <row r="16" spans="1:22" ht="15">
      <c r="A16" s="85" t="s">
        <v>1323</v>
      </c>
      <c r="B16" s="85">
        <v>19</v>
      </c>
      <c r="C16" s="85"/>
      <c r="D16" s="85"/>
      <c r="E16" s="85" t="s">
        <v>358</v>
      </c>
      <c r="F16" s="85">
        <v>1</v>
      </c>
      <c r="G16" s="85" t="s">
        <v>1323</v>
      </c>
      <c r="H16" s="85">
        <v>19</v>
      </c>
      <c r="I16" s="85"/>
      <c r="J16" s="85"/>
      <c r="K16" s="85"/>
      <c r="L16" s="85"/>
      <c r="M16" s="85"/>
      <c r="N16" s="85"/>
      <c r="O16" s="85"/>
      <c r="P16" s="85"/>
      <c r="Q16" s="85"/>
      <c r="R16" s="85"/>
      <c r="S16" s="85"/>
      <c r="T16" s="85"/>
      <c r="U16" s="85"/>
      <c r="V16" s="85"/>
    </row>
    <row r="17" spans="1:22" ht="15">
      <c r="A17" s="85" t="s">
        <v>372</v>
      </c>
      <c r="B17" s="85">
        <v>2</v>
      </c>
      <c r="C17" s="85"/>
      <c r="D17" s="85"/>
      <c r="E17" s="85" t="s">
        <v>359</v>
      </c>
      <c r="F17" s="85">
        <v>1</v>
      </c>
      <c r="G17" s="85"/>
      <c r="H17" s="85"/>
      <c r="I17" s="85"/>
      <c r="J17" s="85"/>
      <c r="K17" s="85"/>
      <c r="L17" s="85"/>
      <c r="M17" s="85"/>
      <c r="N17" s="85"/>
      <c r="O17" s="85"/>
      <c r="P17" s="85"/>
      <c r="Q17" s="85"/>
      <c r="R17" s="85"/>
      <c r="S17" s="85"/>
      <c r="T17" s="85"/>
      <c r="U17" s="85"/>
      <c r="V17" s="85"/>
    </row>
    <row r="18" spans="1:22" ht="15">
      <c r="A18" s="85" t="s">
        <v>368</v>
      </c>
      <c r="B18" s="85">
        <v>2</v>
      </c>
      <c r="C18" s="85"/>
      <c r="D18" s="85"/>
      <c r="E18" s="85" t="s">
        <v>362</v>
      </c>
      <c r="F18" s="85">
        <v>1</v>
      </c>
      <c r="G18" s="85"/>
      <c r="H18" s="85"/>
      <c r="I18" s="85"/>
      <c r="J18" s="85"/>
      <c r="K18" s="85"/>
      <c r="L18" s="85"/>
      <c r="M18" s="85"/>
      <c r="N18" s="85"/>
      <c r="O18" s="85"/>
      <c r="P18" s="85"/>
      <c r="Q18" s="85"/>
      <c r="R18" s="85"/>
      <c r="S18" s="85"/>
      <c r="T18" s="85"/>
      <c r="U18" s="85"/>
      <c r="V18" s="85"/>
    </row>
    <row r="19" spans="1:22" ht="15">
      <c r="A19" s="85" t="s">
        <v>364</v>
      </c>
      <c r="B19" s="85">
        <v>2</v>
      </c>
      <c r="C19" s="85"/>
      <c r="D19" s="85"/>
      <c r="E19" s="85" t="s">
        <v>363</v>
      </c>
      <c r="F19" s="85">
        <v>1</v>
      </c>
      <c r="G19" s="85"/>
      <c r="H19" s="85"/>
      <c r="I19" s="85"/>
      <c r="J19" s="85"/>
      <c r="K19" s="85"/>
      <c r="L19" s="85"/>
      <c r="M19" s="85"/>
      <c r="N19" s="85"/>
      <c r="O19" s="85"/>
      <c r="P19" s="85"/>
      <c r="Q19" s="85"/>
      <c r="R19" s="85"/>
      <c r="S19" s="85"/>
      <c r="T19" s="85"/>
      <c r="U19" s="85"/>
      <c r="V19" s="85"/>
    </row>
    <row r="20" spans="1:22" ht="15">
      <c r="A20" s="85" t="s">
        <v>366</v>
      </c>
      <c r="B20" s="85">
        <v>2</v>
      </c>
      <c r="C20" s="85"/>
      <c r="D20" s="85"/>
      <c r="E20" s="85" t="s">
        <v>367</v>
      </c>
      <c r="F20" s="85">
        <v>1</v>
      </c>
      <c r="G20" s="85"/>
      <c r="H20" s="85"/>
      <c r="I20" s="85"/>
      <c r="J20" s="85"/>
      <c r="K20" s="85"/>
      <c r="L20" s="85"/>
      <c r="M20" s="85"/>
      <c r="N20" s="85"/>
      <c r="O20" s="85"/>
      <c r="P20" s="85"/>
      <c r="Q20" s="85"/>
      <c r="R20" s="85"/>
      <c r="S20" s="85"/>
      <c r="T20" s="85"/>
      <c r="U20" s="85"/>
      <c r="V20" s="85"/>
    </row>
    <row r="21" spans="1:22" ht="15">
      <c r="A21" s="85" t="s">
        <v>374</v>
      </c>
      <c r="B21" s="85">
        <v>1</v>
      </c>
      <c r="C21" s="85"/>
      <c r="D21" s="85"/>
      <c r="E21" s="85" t="s">
        <v>371</v>
      </c>
      <c r="F21" s="85">
        <v>1</v>
      </c>
      <c r="G21" s="85"/>
      <c r="H21" s="85"/>
      <c r="I21" s="85"/>
      <c r="J21" s="85"/>
      <c r="K21" s="85"/>
      <c r="L21" s="85"/>
      <c r="M21" s="85"/>
      <c r="N21" s="85"/>
      <c r="O21" s="85"/>
      <c r="P21" s="85"/>
      <c r="Q21" s="85"/>
      <c r="R21" s="85"/>
      <c r="S21" s="85"/>
      <c r="T21" s="85"/>
      <c r="U21" s="85"/>
      <c r="V21" s="85"/>
    </row>
    <row r="22" spans="1:22" ht="15">
      <c r="A22" s="85" t="s">
        <v>373</v>
      </c>
      <c r="B22" s="85">
        <v>1</v>
      </c>
      <c r="C22" s="85"/>
      <c r="D22" s="85"/>
      <c r="E22" s="85" t="s">
        <v>374</v>
      </c>
      <c r="F22" s="85">
        <v>1</v>
      </c>
      <c r="G22" s="85"/>
      <c r="H22" s="85"/>
      <c r="I22" s="85"/>
      <c r="J22" s="85"/>
      <c r="K22" s="85"/>
      <c r="L22" s="85"/>
      <c r="M22" s="85"/>
      <c r="N22" s="85"/>
      <c r="O22" s="85"/>
      <c r="P22" s="85"/>
      <c r="Q22" s="85"/>
      <c r="R22" s="85"/>
      <c r="S22" s="85"/>
      <c r="T22" s="85"/>
      <c r="U22" s="85"/>
      <c r="V22" s="85"/>
    </row>
    <row r="23" spans="1:22" ht="15">
      <c r="A23" s="85" t="s">
        <v>371</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369</v>
      </c>
      <c r="B24" s="85">
        <v>1</v>
      </c>
      <c r="C24" s="85"/>
      <c r="D24" s="85"/>
      <c r="E24" s="85"/>
      <c r="F24" s="85"/>
      <c r="G24" s="85"/>
      <c r="H24" s="85"/>
      <c r="I24" s="85"/>
      <c r="J24" s="85"/>
      <c r="K24" s="85"/>
      <c r="L24" s="85"/>
      <c r="M24" s="85"/>
      <c r="N24" s="85"/>
      <c r="O24" s="85"/>
      <c r="P24" s="85"/>
      <c r="Q24" s="85"/>
      <c r="R24" s="85"/>
      <c r="S24" s="85"/>
      <c r="T24" s="85"/>
      <c r="U24" s="85"/>
      <c r="V24" s="85"/>
    </row>
    <row r="27" spans="1:22" ht="14.4" customHeight="1">
      <c r="A27" s="13" t="s">
        <v>1336</v>
      </c>
      <c r="B27" s="13" t="s">
        <v>1298</v>
      </c>
      <c r="C27" s="13" t="s">
        <v>1346</v>
      </c>
      <c r="D27" s="13" t="s">
        <v>1301</v>
      </c>
      <c r="E27" s="13" t="s">
        <v>1348</v>
      </c>
      <c r="F27" s="13" t="s">
        <v>1303</v>
      </c>
      <c r="G27" s="13" t="s">
        <v>1357</v>
      </c>
      <c r="H27" s="13" t="s">
        <v>1305</v>
      </c>
      <c r="I27" s="13" t="s">
        <v>1359</v>
      </c>
      <c r="J27" s="13" t="s">
        <v>1307</v>
      </c>
      <c r="K27" s="13" t="s">
        <v>1366</v>
      </c>
      <c r="L27" s="13" t="s">
        <v>1309</v>
      </c>
      <c r="M27" s="13" t="s">
        <v>1369</v>
      </c>
      <c r="N27" s="13" t="s">
        <v>1311</v>
      </c>
      <c r="O27" s="13" t="s">
        <v>1371</v>
      </c>
      <c r="P27" s="13" t="s">
        <v>1313</v>
      </c>
      <c r="Q27" s="13" t="s">
        <v>1375</v>
      </c>
      <c r="R27" s="13" t="s">
        <v>1315</v>
      </c>
      <c r="S27" s="13" t="s">
        <v>1376</v>
      </c>
      <c r="T27" s="13" t="s">
        <v>1317</v>
      </c>
      <c r="U27" s="13" t="s">
        <v>1379</v>
      </c>
      <c r="V27" s="13" t="s">
        <v>1318</v>
      </c>
    </row>
    <row r="28" spans="1:22" ht="15">
      <c r="A28" s="85" t="s">
        <v>376</v>
      </c>
      <c r="B28" s="85">
        <v>78</v>
      </c>
      <c r="C28" s="85" t="s">
        <v>376</v>
      </c>
      <c r="D28" s="85">
        <v>35</v>
      </c>
      <c r="E28" s="85" t="s">
        <v>376</v>
      </c>
      <c r="F28" s="85">
        <v>9</v>
      </c>
      <c r="G28" s="85" t="s">
        <v>1340</v>
      </c>
      <c r="H28" s="85">
        <v>21</v>
      </c>
      <c r="I28" s="85" t="s">
        <v>1360</v>
      </c>
      <c r="J28" s="85">
        <v>2</v>
      </c>
      <c r="K28" s="85" t="s">
        <v>1367</v>
      </c>
      <c r="L28" s="85">
        <v>1</v>
      </c>
      <c r="M28" s="85" t="s">
        <v>1370</v>
      </c>
      <c r="N28" s="85">
        <v>2</v>
      </c>
      <c r="O28" s="85" t="s">
        <v>1372</v>
      </c>
      <c r="P28" s="85">
        <v>2</v>
      </c>
      <c r="Q28" s="85" t="s">
        <v>376</v>
      </c>
      <c r="R28" s="85">
        <v>1</v>
      </c>
      <c r="S28" s="85" t="s">
        <v>1377</v>
      </c>
      <c r="T28" s="85">
        <v>1</v>
      </c>
      <c r="U28" s="85" t="s">
        <v>1338</v>
      </c>
      <c r="V28" s="85">
        <v>1</v>
      </c>
    </row>
    <row r="29" spans="1:22" ht="15">
      <c r="A29" s="85" t="s">
        <v>1337</v>
      </c>
      <c r="B29" s="85">
        <v>39</v>
      </c>
      <c r="C29" s="85" t="s">
        <v>1337</v>
      </c>
      <c r="D29" s="85">
        <v>35</v>
      </c>
      <c r="E29" s="85" t="s">
        <v>1337</v>
      </c>
      <c r="F29" s="85">
        <v>3</v>
      </c>
      <c r="G29" s="85" t="s">
        <v>1338</v>
      </c>
      <c r="H29" s="85">
        <v>21</v>
      </c>
      <c r="I29" s="85" t="s">
        <v>1361</v>
      </c>
      <c r="J29" s="85">
        <v>2</v>
      </c>
      <c r="K29" s="85" t="s">
        <v>1368</v>
      </c>
      <c r="L29" s="85">
        <v>1</v>
      </c>
      <c r="M29" s="85" t="s">
        <v>376</v>
      </c>
      <c r="N29" s="85">
        <v>2</v>
      </c>
      <c r="O29" s="85" t="s">
        <v>376</v>
      </c>
      <c r="P29" s="85">
        <v>2</v>
      </c>
      <c r="Q29" s="85"/>
      <c r="R29" s="85"/>
      <c r="S29" s="85" t="s">
        <v>1378</v>
      </c>
      <c r="T29" s="85">
        <v>1</v>
      </c>
      <c r="U29" s="85" t="s">
        <v>1380</v>
      </c>
      <c r="V29" s="85">
        <v>1</v>
      </c>
    </row>
    <row r="30" spans="1:22" ht="15">
      <c r="A30" s="85" t="s">
        <v>1338</v>
      </c>
      <c r="B30" s="85">
        <v>25</v>
      </c>
      <c r="C30" s="85" t="s">
        <v>1347</v>
      </c>
      <c r="D30" s="85">
        <v>1</v>
      </c>
      <c r="E30" s="85" t="s">
        <v>1349</v>
      </c>
      <c r="F30" s="85">
        <v>2</v>
      </c>
      <c r="G30" s="85" t="s">
        <v>1341</v>
      </c>
      <c r="H30" s="85">
        <v>21</v>
      </c>
      <c r="I30" s="85" t="s">
        <v>1362</v>
      </c>
      <c r="J30" s="85">
        <v>2</v>
      </c>
      <c r="K30" s="85" t="s">
        <v>376</v>
      </c>
      <c r="L30" s="85">
        <v>1</v>
      </c>
      <c r="M30" s="85"/>
      <c r="N30" s="85"/>
      <c r="O30" s="85" t="s">
        <v>1373</v>
      </c>
      <c r="P30" s="85">
        <v>2</v>
      </c>
      <c r="Q30" s="85"/>
      <c r="R30" s="85"/>
      <c r="S30" s="85" t="s">
        <v>376</v>
      </c>
      <c r="T30" s="85">
        <v>1</v>
      </c>
      <c r="U30" s="85" t="s">
        <v>376</v>
      </c>
      <c r="V30" s="85">
        <v>1</v>
      </c>
    </row>
    <row r="31" spans="1:22" ht="15">
      <c r="A31" s="85" t="s">
        <v>1339</v>
      </c>
      <c r="B31" s="85">
        <v>22</v>
      </c>
      <c r="C31" s="85"/>
      <c r="D31" s="85"/>
      <c r="E31" s="85" t="s">
        <v>1350</v>
      </c>
      <c r="F31" s="85">
        <v>2</v>
      </c>
      <c r="G31" s="85" t="s">
        <v>1339</v>
      </c>
      <c r="H31" s="85">
        <v>21</v>
      </c>
      <c r="I31" s="85" t="s">
        <v>376</v>
      </c>
      <c r="J31" s="85">
        <v>2</v>
      </c>
      <c r="K31" s="85"/>
      <c r="L31" s="85"/>
      <c r="M31" s="85"/>
      <c r="N31" s="85"/>
      <c r="O31" s="85" t="s">
        <v>1374</v>
      </c>
      <c r="P31" s="85">
        <v>2</v>
      </c>
      <c r="Q31" s="85"/>
      <c r="R31" s="85"/>
      <c r="S31" s="85"/>
      <c r="T31" s="85"/>
      <c r="U31" s="85" t="s">
        <v>1381</v>
      </c>
      <c r="V31" s="85">
        <v>1</v>
      </c>
    </row>
    <row r="32" spans="1:22" ht="15">
      <c r="A32" s="85" t="s">
        <v>1340</v>
      </c>
      <c r="B32" s="85">
        <v>21</v>
      </c>
      <c r="C32" s="85"/>
      <c r="D32" s="85"/>
      <c r="E32" s="85" t="s">
        <v>1351</v>
      </c>
      <c r="F32" s="85">
        <v>2</v>
      </c>
      <c r="G32" s="85" t="s">
        <v>1342</v>
      </c>
      <c r="H32" s="85">
        <v>21</v>
      </c>
      <c r="I32" s="85" t="s">
        <v>1363</v>
      </c>
      <c r="J32" s="85">
        <v>2</v>
      </c>
      <c r="K32" s="85"/>
      <c r="L32" s="85"/>
      <c r="M32" s="85"/>
      <c r="N32" s="85"/>
      <c r="O32" s="85" t="s">
        <v>1338</v>
      </c>
      <c r="P32" s="85">
        <v>2</v>
      </c>
      <c r="Q32" s="85"/>
      <c r="R32" s="85"/>
      <c r="S32" s="85"/>
      <c r="T32" s="85"/>
      <c r="U32" s="85"/>
      <c r="V32" s="85"/>
    </row>
    <row r="33" spans="1:22" ht="15">
      <c r="A33" s="85" t="s">
        <v>1341</v>
      </c>
      <c r="B33" s="85">
        <v>21</v>
      </c>
      <c r="C33" s="85"/>
      <c r="D33" s="85"/>
      <c r="E33" s="85" t="s">
        <v>1352</v>
      </c>
      <c r="F33" s="85">
        <v>2</v>
      </c>
      <c r="G33" s="85" t="s">
        <v>376</v>
      </c>
      <c r="H33" s="85">
        <v>21</v>
      </c>
      <c r="I33" s="85" t="s">
        <v>1364</v>
      </c>
      <c r="J33" s="85">
        <v>2</v>
      </c>
      <c r="K33" s="85"/>
      <c r="L33" s="85"/>
      <c r="M33" s="85"/>
      <c r="N33" s="85"/>
      <c r="O33" s="85"/>
      <c r="P33" s="85"/>
      <c r="Q33" s="85"/>
      <c r="R33" s="85"/>
      <c r="S33" s="85"/>
      <c r="T33" s="85"/>
      <c r="U33" s="85"/>
      <c r="V33" s="85"/>
    </row>
    <row r="34" spans="1:22" ht="15">
      <c r="A34" s="85" t="s">
        <v>1342</v>
      </c>
      <c r="B34" s="85">
        <v>21</v>
      </c>
      <c r="C34" s="85"/>
      <c r="D34" s="85"/>
      <c r="E34" s="85" t="s">
        <v>1353</v>
      </c>
      <c r="F34" s="85">
        <v>2</v>
      </c>
      <c r="G34" s="85" t="s">
        <v>1343</v>
      </c>
      <c r="H34" s="85">
        <v>19</v>
      </c>
      <c r="I34" s="85" t="s">
        <v>1365</v>
      </c>
      <c r="J34" s="85">
        <v>2</v>
      </c>
      <c r="K34" s="85"/>
      <c r="L34" s="85"/>
      <c r="M34" s="85"/>
      <c r="N34" s="85"/>
      <c r="O34" s="85"/>
      <c r="P34" s="85"/>
      <c r="Q34" s="85"/>
      <c r="R34" s="85"/>
      <c r="S34" s="85"/>
      <c r="T34" s="85"/>
      <c r="U34" s="85"/>
      <c r="V34" s="85"/>
    </row>
    <row r="35" spans="1:22" ht="15">
      <c r="A35" s="85" t="s">
        <v>1343</v>
      </c>
      <c r="B35" s="85">
        <v>19</v>
      </c>
      <c r="C35" s="85"/>
      <c r="D35" s="85"/>
      <c r="E35" s="85" t="s">
        <v>1354</v>
      </c>
      <c r="F35" s="85">
        <v>2</v>
      </c>
      <c r="G35" s="85" t="s">
        <v>1344</v>
      </c>
      <c r="H35" s="85">
        <v>19</v>
      </c>
      <c r="I35" s="85"/>
      <c r="J35" s="85"/>
      <c r="K35" s="85"/>
      <c r="L35" s="85"/>
      <c r="M35" s="85"/>
      <c r="N35" s="85"/>
      <c r="O35" s="85"/>
      <c r="P35" s="85"/>
      <c r="Q35" s="85"/>
      <c r="R35" s="85"/>
      <c r="S35" s="85"/>
      <c r="T35" s="85"/>
      <c r="U35" s="85"/>
      <c r="V35" s="85"/>
    </row>
    <row r="36" spans="1:22" ht="15">
      <c r="A36" s="85" t="s">
        <v>1344</v>
      </c>
      <c r="B36" s="85">
        <v>19</v>
      </c>
      <c r="C36" s="85"/>
      <c r="D36" s="85"/>
      <c r="E36" s="85" t="s">
        <v>1355</v>
      </c>
      <c r="F36" s="85">
        <v>2</v>
      </c>
      <c r="G36" s="85" t="s">
        <v>1345</v>
      </c>
      <c r="H36" s="85">
        <v>19</v>
      </c>
      <c r="I36" s="85"/>
      <c r="J36" s="85"/>
      <c r="K36" s="85"/>
      <c r="L36" s="85"/>
      <c r="M36" s="85"/>
      <c r="N36" s="85"/>
      <c r="O36" s="85"/>
      <c r="P36" s="85"/>
      <c r="Q36" s="85"/>
      <c r="R36" s="85"/>
      <c r="S36" s="85"/>
      <c r="T36" s="85"/>
      <c r="U36" s="85"/>
      <c r="V36" s="85"/>
    </row>
    <row r="37" spans="1:22" ht="15">
      <c r="A37" s="85" t="s">
        <v>1345</v>
      </c>
      <c r="B37" s="85">
        <v>19</v>
      </c>
      <c r="C37" s="85"/>
      <c r="D37" s="85"/>
      <c r="E37" s="85" t="s">
        <v>1356</v>
      </c>
      <c r="F37" s="85">
        <v>2</v>
      </c>
      <c r="G37" s="85" t="s">
        <v>1358</v>
      </c>
      <c r="H37" s="85">
        <v>19</v>
      </c>
      <c r="I37" s="85"/>
      <c r="J37" s="85"/>
      <c r="K37" s="85"/>
      <c r="L37" s="85"/>
      <c r="M37" s="85"/>
      <c r="N37" s="85"/>
      <c r="O37" s="85"/>
      <c r="P37" s="85"/>
      <c r="Q37" s="85"/>
      <c r="R37" s="85"/>
      <c r="S37" s="85"/>
      <c r="T37" s="85"/>
      <c r="U37" s="85"/>
      <c r="V37" s="85"/>
    </row>
    <row r="40" spans="1:22" ht="14.4" customHeight="1">
      <c r="A40" s="13" t="s">
        <v>1385</v>
      </c>
      <c r="B40" s="13" t="s">
        <v>1298</v>
      </c>
      <c r="C40" s="13" t="s">
        <v>1396</v>
      </c>
      <c r="D40" s="13" t="s">
        <v>1301</v>
      </c>
      <c r="E40" s="13" t="s">
        <v>1403</v>
      </c>
      <c r="F40" s="13" t="s">
        <v>1303</v>
      </c>
      <c r="G40" s="13" t="s">
        <v>1409</v>
      </c>
      <c r="H40" s="13" t="s">
        <v>1305</v>
      </c>
      <c r="I40" s="13" t="s">
        <v>1418</v>
      </c>
      <c r="J40" s="13" t="s">
        <v>1307</v>
      </c>
      <c r="K40" s="13" t="s">
        <v>1426</v>
      </c>
      <c r="L40" s="13" t="s">
        <v>1309</v>
      </c>
      <c r="M40" s="13" t="s">
        <v>1433</v>
      </c>
      <c r="N40" s="13" t="s">
        <v>1311</v>
      </c>
      <c r="O40" s="13" t="s">
        <v>1441</v>
      </c>
      <c r="P40" s="13" t="s">
        <v>1313</v>
      </c>
      <c r="Q40" s="13" t="s">
        <v>1450</v>
      </c>
      <c r="R40" s="13" t="s">
        <v>1315</v>
      </c>
      <c r="S40" s="13" t="s">
        <v>1457</v>
      </c>
      <c r="T40" s="13" t="s">
        <v>1317</v>
      </c>
      <c r="U40" s="85" t="s">
        <v>1464</v>
      </c>
      <c r="V40" s="85" t="s">
        <v>1318</v>
      </c>
    </row>
    <row r="41" spans="1:22" ht="15">
      <c r="A41" s="93" t="s">
        <v>1386</v>
      </c>
      <c r="B41" s="93">
        <v>41</v>
      </c>
      <c r="C41" s="93" t="s">
        <v>1391</v>
      </c>
      <c r="D41" s="93">
        <v>35</v>
      </c>
      <c r="E41" s="93" t="s">
        <v>1391</v>
      </c>
      <c r="F41" s="93">
        <v>9</v>
      </c>
      <c r="G41" s="93" t="s">
        <v>303</v>
      </c>
      <c r="H41" s="93">
        <v>21</v>
      </c>
      <c r="I41" s="93" t="s">
        <v>1370</v>
      </c>
      <c r="J41" s="93">
        <v>14</v>
      </c>
      <c r="K41" s="93" t="s">
        <v>1427</v>
      </c>
      <c r="L41" s="93">
        <v>2</v>
      </c>
      <c r="M41" s="93" t="s">
        <v>1434</v>
      </c>
      <c r="N41" s="93">
        <v>2</v>
      </c>
      <c r="O41" s="93" t="s">
        <v>1442</v>
      </c>
      <c r="P41" s="93">
        <v>2</v>
      </c>
      <c r="Q41" s="93" t="s">
        <v>1451</v>
      </c>
      <c r="R41" s="93">
        <v>4</v>
      </c>
      <c r="S41" s="93" t="s">
        <v>1377</v>
      </c>
      <c r="T41" s="93">
        <v>4</v>
      </c>
      <c r="U41" s="93"/>
      <c r="V41" s="93"/>
    </row>
    <row r="42" spans="1:22" ht="15">
      <c r="A42" s="93" t="s">
        <v>1387</v>
      </c>
      <c r="B42" s="93">
        <v>46</v>
      </c>
      <c r="C42" s="93" t="s">
        <v>1397</v>
      </c>
      <c r="D42" s="93">
        <v>35</v>
      </c>
      <c r="E42" s="93" t="s">
        <v>1392</v>
      </c>
      <c r="F42" s="93">
        <v>8</v>
      </c>
      <c r="G42" s="93" t="s">
        <v>1410</v>
      </c>
      <c r="H42" s="93">
        <v>21</v>
      </c>
      <c r="I42" s="93" t="s">
        <v>1419</v>
      </c>
      <c r="J42" s="93">
        <v>7</v>
      </c>
      <c r="K42" s="93" t="s">
        <v>1428</v>
      </c>
      <c r="L42" s="93">
        <v>2</v>
      </c>
      <c r="M42" s="93" t="s">
        <v>1435</v>
      </c>
      <c r="N42" s="93">
        <v>2</v>
      </c>
      <c r="O42" s="93" t="s">
        <v>1443</v>
      </c>
      <c r="P42" s="93">
        <v>2</v>
      </c>
      <c r="Q42" s="93" t="s">
        <v>1452</v>
      </c>
      <c r="R42" s="93">
        <v>2</v>
      </c>
      <c r="S42" s="93" t="s">
        <v>1378</v>
      </c>
      <c r="T42" s="93">
        <v>4</v>
      </c>
      <c r="U42" s="93"/>
      <c r="V42" s="93"/>
    </row>
    <row r="43" spans="1:22" ht="15">
      <c r="A43" s="93" t="s">
        <v>1388</v>
      </c>
      <c r="B43" s="93">
        <v>0</v>
      </c>
      <c r="C43" s="93" t="s">
        <v>1398</v>
      </c>
      <c r="D43" s="93">
        <v>35</v>
      </c>
      <c r="E43" s="93" t="s">
        <v>1338</v>
      </c>
      <c r="F43" s="93">
        <v>4</v>
      </c>
      <c r="G43" s="93" t="s">
        <v>1392</v>
      </c>
      <c r="H43" s="93">
        <v>21</v>
      </c>
      <c r="I43" s="93" t="s">
        <v>1420</v>
      </c>
      <c r="J43" s="93">
        <v>7</v>
      </c>
      <c r="K43" s="93" t="s">
        <v>1429</v>
      </c>
      <c r="L43" s="93">
        <v>2</v>
      </c>
      <c r="M43" s="93" t="s">
        <v>1436</v>
      </c>
      <c r="N43" s="93">
        <v>2</v>
      </c>
      <c r="O43" s="93" t="s">
        <v>308</v>
      </c>
      <c r="P43" s="93">
        <v>2</v>
      </c>
      <c r="Q43" s="93" t="s">
        <v>1453</v>
      </c>
      <c r="R43" s="93">
        <v>2</v>
      </c>
      <c r="S43" s="93" t="s">
        <v>376</v>
      </c>
      <c r="T43" s="93">
        <v>4</v>
      </c>
      <c r="U43" s="93"/>
      <c r="V43" s="93"/>
    </row>
    <row r="44" spans="1:22" ht="15">
      <c r="A44" s="93" t="s">
        <v>1389</v>
      </c>
      <c r="B44" s="93">
        <v>2971</v>
      </c>
      <c r="C44" s="93" t="s">
        <v>1399</v>
      </c>
      <c r="D44" s="93">
        <v>35</v>
      </c>
      <c r="E44" s="93" t="s">
        <v>1404</v>
      </c>
      <c r="F44" s="93">
        <v>3</v>
      </c>
      <c r="G44" s="93" t="s">
        <v>1411</v>
      </c>
      <c r="H44" s="93">
        <v>21</v>
      </c>
      <c r="I44" s="93" t="s">
        <v>1421</v>
      </c>
      <c r="J44" s="93">
        <v>7</v>
      </c>
      <c r="K44" s="93" t="s">
        <v>1392</v>
      </c>
      <c r="L44" s="93">
        <v>2</v>
      </c>
      <c r="M44" s="93" t="s">
        <v>1393</v>
      </c>
      <c r="N44" s="93">
        <v>2</v>
      </c>
      <c r="O44" s="93" t="s">
        <v>1444</v>
      </c>
      <c r="P44" s="93">
        <v>2</v>
      </c>
      <c r="Q44" s="93" t="s">
        <v>1370</v>
      </c>
      <c r="R44" s="93">
        <v>2</v>
      </c>
      <c r="S44" s="93" t="s">
        <v>1458</v>
      </c>
      <c r="T44" s="93">
        <v>2</v>
      </c>
      <c r="U44" s="93"/>
      <c r="V44" s="93"/>
    </row>
    <row r="45" spans="1:22" ht="15">
      <c r="A45" s="93" t="s">
        <v>1390</v>
      </c>
      <c r="B45" s="93">
        <v>3058</v>
      </c>
      <c r="C45" s="93" t="s">
        <v>1392</v>
      </c>
      <c r="D45" s="93">
        <v>35</v>
      </c>
      <c r="E45" s="93" t="s">
        <v>1394</v>
      </c>
      <c r="F45" s="93">
        <v>3</v>
      </c>
      <c r="G45" s="93" t="s">
        <v>1412</v>
      </c>
      <c r="H45" s="93">
        <v>21</v>
      </c>
      <c r="I45" s="93" t="s">
        <v>1392</v>
      </c>
      <c r="J45" s="93">
        <v>7</v>
      </c>
      <c r="K45" s="93" t="s">
        <v>1430</v>
      </c>
      <c r="L45" s="93">
        <v>2</v>
      </c>
      <c r="M45" s="93" t="s">
        <v>1437</v>
      </c>
      <c r="N45" s="93">
        <v>2</v>
      </c>
      <c r="O45" s="93" t="s">
        <v>1445</v>
      </c>
      <c r="P45" s="93">
        <v>2</v>
      </c>
      <c r="Q45" s="93" t="s">
        <v>1454</v>
      </c>
      <c r="R45" s="93">
        <v>2</v>
      </c>
      <c r="S45" s="93" t="s">
        <v>1459</v>
      </c>
      <c r="T45" s="93">
        <v>2</v>
      </c>
      <c r="U45" s="93"/>
      <c r="V45" s="93"/>
    </row>
    <row r="46" spans="1:22" ht="15">
      <c r="A46" s="93" t="s">
        <v>1391</v>
      </c>
      <c r="B46" s="93">
        <v>88</v>
      </c>
      <c r="C46" s="93" t="s">
        <v>1394</v>
      </c>
      <c r="D46" s="93">
        <v>35</v>
      </c>
      <c r="E46" s="93" t="s">
        <v>1405</v>
      </c>
      <c r="F46" s="93">
        <v>2</v>
      </c>
      <c r="G46" s="93" t="s">
        <v>1413</v>
      </c>
      <c r="H46" s="93">
        <v>21</v>
      </c>
      <c r="I46" s="93" t="s">
        <v>1338</v>
      </c>
      <c r="J46" s="93">
        <v>7</v>
      </c>
      <c r="K46" s="93" t="s">
        <v>1338</v>
      </c>
      <c r="L46" s="93">
        <v>2</v>
      </c>
      <c r="M46" s="93" t="s">
        <v>1438</v>
      </c>
      <c r="N46" s="93">
        <v>2</v>
      </c>
      <c r="O46" s="93" t="s">
        <v>1446</v>
      </c>
      <c r="P46" s="93">
        <v>2</v>
      </c>
      <c r="Q46" s="93" t="s">
        <v>1392</v>
      </c>
      <c r="R46" s="93">
        <v>2</v>
      </c>
      <c r="S46" s="93" t="s">
        <v>1460</v>
      </c>
      <c r="T46" s="93">
        <v>2</v>
      </c>
      <c r="U46" s="93"/>
      <c r="V46" s="93"/>
    </row>
    <row r="47" spans="1:22" ht="15">
      <c r="A47" s="93" t="s">
        <v>1392</v>
      </c>
      <c r="B47" s="93">
        <v>87</v>
      </c>
      <c r="C47" s="93" t="s">
        <v>1393</v>
      </c>
      <c r="D47" s="93">
        <v>35</v>
      </c>
      <c r="E47" s="93" t="s">
        <v>376</v>
      </c>
      <c r="F47" s="93">
        <v>2</v>
      </c>
      <c r="G47" s="93" t="s">
        <v>1414</v>
      </c>
      <c r="H47" s="93">
        <v>21</v>
      </c>
      <c r="I47" s="93" t="s">
        <v>1422</v>
      </c>
      <c r="J47" s="93">
        <v>7</v>
      </c>
      <c r="K47" s="93" t="s">
        <v>1431</v>
      </c>
      <c r="L47" s="93">
        <v>2</v>
      </c>
      <c r="M47" s="93" t="s">
        <v>1391</v>
      </c>
      <c r="N47" s="93">
        <v>2</v>
      </c>
      <c r="O47" s="93" t="s">
        <v>1447</v>
      </c>
      <c r="P47" s="93">
        <v>2</v>
      </c>
      <c r="Q47" s="93" t="s">
        <v>1455</v>
      </c>
      <c r="R47" s="93">
        <v>2</v>
      </c>
      <c r="S47" s="93" t="s">
        <v>1400</v>
      </c>
      <c r="T47" s="93">
        <v>2</v>
      </c>
      <c r="U47" s="93"/>
      <c r="V47" s="93"/>
    </row>
    <row r="48" spans="1:22" ht="15">
      <c r="A48" s="93" t="s">
        <v>1393</v>
      </c>
      <c r="B48" s="93">
        <v>39</v>
      </c>
      <c r="C48" s="93" t="s">
        <v>1400</v>
      </c>
      <c r="D48" s="93">
        <v>35</v>
      </c>
      <c r="E48" s="93" t="s">
        <v>1406</v>
      </c>
      <c r="F48" s="93">
        <v>2</v>
      </c>
      <c r="G48" s="93" t="s">
        <v>1415</v>
      </c>
      <c r="H48" s="93">
        <v>21</v>
      </c>
      <c r="I48" s="93" t="s">
        <v>1423</v>
      </c>
      <c r="J48" s="93">
        <v>7</v>
      </c>
      <c r="K48" s="93" t="s">
        <v>1432</v>
      </c>
      <c r="L48" s="93">
        <v>2</v>
      </c>
      <c r="M48" s="93" t="s">
        <v>1439</v>
      </c>
      <c r="N48" s="93">
        <v>2</v>
      </c>
      <c r="O48" s="93" t="s">
        <v>1448</v>
      </c>
      <c r="P48" s="93">
        <v>2</v>
      </c>
      <c r="Q48" s="93" t="s">
        <v>1338</v>
      </c>
      <c r="R48" s="93">
        <v>2</v>
      </c>
      <c r="S48" s="93" t="s">
        <v>1461</v>
      </c>
      <c r="T48" s="93">
        <v>2</v>
      </c>
      <c r="U48" s="93"/>
      <c r="V48" s="93"/>
    </row>
    <row r="49" spans="1:22" ht="15">
      <c r="A49" s="93" t="s">
        <v>1394</v>
      </c>
      <c r="B49" s="93">
        <v>39</v>
      </c>
      <c r="C49" s="93" t="s">
        <v>1401</v>
      </c>
      <c r="D49" s="93">
        <v>35</v>
      </c>
      <c r="E49" s="93" t="s">
        <v>1407</v>
      </c>
      <c r="F49" s="93">
        <v>2</v>
      </c>
      <c r="G49" s="93" t="s">
        <v>1416</v>
      </c>
      <c r="H49" s="93">
        <v>21</v>
      </c>
      <c r="I49" s="93" t="s">
        <v>1424</v>
      </c>
      <c r="J49" s="93">
        <v>7</v>
      </c>
      <c r="K49" s="93" t="s">
        <v>306</v>
      </c>
      <c r="L49" s="93">
        <v>2</v>
      </c>
      <c r="M49" s="93" t="s">
        <v>1440</v>
      </c>
      <c r="N49" s="93">
        <v>2</v>
      </c>
      <c r="O49" s="93" t="s">
        <v>1449</v>
      </c>
      <c r="P49" s="93">
        <v>2</v>
      </c>
      <c r="Q49" s="93" t="s">
        <v>1456</v>
      </c>
      <c r="R49" s="93">
        <v>2</v>
      </c>
      <c r="S49" s="93" t="s">
        <v>1462</v>
      </c>
      <c r="T49" s="93">
        <v>2</v>
      </c>
      <c r="U49" s="93"/>
      <c r="V49" s="93"/>
    </row>
    <row r="50" spans="1:22" ht="15">
      <c r="A50" s="93" t="s">
        <v>1395</v>
      </c>
      <c r="B50" s="93">
        <v>39</v>
      </c>
      <c r="C50" s="93" t="s">
        <v>1402</v>
      </c>
      <c r="D50" s="93">
        <v>35</v>
      </c>
      <c r="E50" s="93" t="s">
        <v>1408</v>
      </c>
      <c r="F50" s="93">
        <v>2</v>
      </c>
      <c r="G50" s="93" t="s">
        <v>1417</v>
      </c>
      <c r="H50" s="93">
        <v>21</v>
      </c>
      <c r="I50" s="93" t="s">
        <v>1425</v>
      </c>
      <c r="J50" s="93">
        <v>7</v>
      </c>
      <c r="K50" s="93" t="s">
        <v>305</v>
      </c>
      <c r="L50" s="93">
        <v>2</v>
      </c>
      <c r="M50" s="93" t="s">
        <v>1422</v>
      </c>
      <c r="N50" s="93">
        <v>2</v>
      </c>
      <c r="O50" s="93" t="s">
        <v>1391</v>
      </c>
      <c r="P50" s="93">
        <v>2</v>
      </c>
      <c r="Q50" s="93" t="s">
        <v>1391</v>
      </c>
      <c r="R50" s="93">
        <v>2</v>
      </c>
      <c r="S50" s="93" t="s">
        <v>1463</v>
      </c>
      <c r="T50" s="93">
        <v>2</v>
      </c>
      <c r="U50" s="93"/>
      <c r="V50" s="93"/>
    </row>
    <row r="53" spans="1:22" ht="14.4" customHeight="1">
      <c r="A53" s="13" t="s">
        <v>1476</v>
      </c>
      <c r="B53" s="13" t="s">
        <v>1298</v>
      </c>
      <c r="C53" s="13" t="s">
        <v>1487</v>
      </c>
      <c r="D53" s="13" t="s">
        <v>1301</v>
      </c>
      <c r="E53" s="13" t="s">
        <v>1488</v>
      </c>
      <c r="F53" s="13" t="s">
        <v>1303</v>
      </c>
      <c r="G53" s="13" t="s">
        <v>1497</v>
      </c>
      <c r="H53" s="13" t="s">
        <v>1305</v>
      </c>
      <c r="I53" s="13" t="s">
        <v>1508</v>
      </c>
      <c r="J53" s="13" t="s">
        <v>1307</v>
      </c>
      <c r="K53" s="13" t="s">
        <v>1518</v>
      </c>
      <c r="L53" s="13" t="s">
        <v>1309</v>
      </c>
      <c r="M53" s="13" t="s">
        <v>1529</v>
      </c>
      <c r="N53" s="13" t="s">
        <v>1311</v>
      </c>
      <c r="O53" s="13" t="s">
        <v>1540</v>
      </c>
      <c r="P53" s="13" t="s">
        <v>1313</v>
      </c>
      <c r="Q53" s="13" t="s">
        <v>1551</v>
      </c>
      <c r="R53" s="13" t="s">
        <v>1315</v>
      </c>
      <c r="S53" s="13" t="s">
        <v>1562</v>
      </c>
      <c r="T53" s="13" t="s">
        <v>1317</v>
      </c>
      <c r="U53" s="85" t="s">
        <v>1573</v>
      </c>
      <c r="V53" s="85" t="s">
        <v>1318</v>
      </c>
    </row>
    <row r="54" spans="1:22" ht="15">
      <c r="A54" s="93" t="s">
        <v>1477</v>
      </c>
      <c r="B54" s="93">
        <v>38</v>
      </c>
      <c r="C54" s="93" t="s">
        <v>1479</v>
      </c>
      <c r="D54" s="93">
        <v>35</v>
      </c>
      <c r="E54" s="93" t="s">
        <v>1489</v>
      </c>
      <c r="F54" s="93">
        <v>3</v>
      </c>
      <c r="G54" s="93" t="s">
        <v>1498</v>
      </c>
      <c r="H54" s="93">
        <v>21</v>
      </c>
      <c r="I54" s="93" t="s">
        <v>1509</v>
      </c>
      <c r="J54" s="93">
        <v>7</v>
      </c>
      <c r="K54" s="93" t="s">
        <v>1519</v>
      </c>
      <c r="L54" s="93">
        <v>2</v>
      </c>
      <c r="M54" s="93" t="s">
        <v>1530</v>
      </c>
      <c r="N54" s="93">
        <v>2</v>
      </c>
      <c r="O54" s="93" t="s">
        <v>1541</v>
      </c>
      <c r="P54" s="93">
        <v>2</v>
      </c>
      <c r="Q54" s="93" t="s">
        <v>1552</v>
      </c>
      <c r="R54" s="93">
        <v>2</v>
      </c>
      <c r="S54" s="93" t="s">
        <v>1563</v>
      </c>
      <c r="T54" s="93">
        <v>4</v>
      </c>
      <c r="U54" s="93"/>
      <c r="V54" s="93"/>
    </row>
    <row r="55" spans="1:22" ht="15">
      <c r="A55" s="93" t="s">
        <v>1478</v>
      </c>
      <c r="B55" s="93">
        <v>37</v>
      </c>
      <c r="C55" s="93" t="s">
        <v>1480</v>
      </c>
      <c r="D55" s="93">
        <v>35</v>
      </c>
      <c r="E55" s="93" t="s">
        <v>1490</v>
      </c>
      <c r="F55" s="93">
        <v>2</v>
      </c>
      <c r="G55" s="93" t="s">
        <v>1499</v>
      </c>
      <c r="H55" s="93">
        <v>21</v>
      </c>
      <c r="I55" s="93" t="s">
        <v>1510</v>
      </c>
      <c r="J55" s="93">
        <v>7</v>
      </c>
      <c r="K55" s="93" t="s">
        <v>1520</v>
      </c>
      <c r="L55" s="93">
        <v>2</v>
      </c>
      <c r="M55" s="93" t="s">
        <v>1531</v>
      </c>
      <c r="N55" s="93">
        <v>2</v>
      </c>
      <c r="O55" s="93" t="s">
        <v>1542</v>
      </c>
      <c r="P55" s="93">
        <v>2</v>
      </c>
      <c r="Q55" s="93" t="s">
        <v>1553</v>
      </c>
      <c r="R55" s="93">
        <v>2</v>
      </c>
      <c r="S55" s="93" t="s">
        <v>1564</v>
      </c>
      <c r="T55" s="93">
        <v>2</v>
      </c>
      <c r="U55" s="93"/>
      <c r="V55" s="93"/>
    </row>
    <row r="56" spans="1:22" ht="15">
      <c r="A56" s="93" t="s">
        <v>1479</v>
      </c>
      <c r="B56" s="93">
        <v>35</v>
      </c>
      <c r="C56" s="93" t="s">
        <v>1481</v>
      </c>
      <c r="D56" s="93">
        <v>35</v>
      </c>
      <c r="E56" s="93" t="s">
        <v>1491</v>
      </c>
      <c r="F56" s="93">
        <v>2</v>
      </c>
      <c r="G56" s="93" t="s">
        <v>1500</v>
      </c>
      <c r="H56" s="93">
        <v>21</v>
      </c>
      <c r="I56" s="93" t="s">
        <v>1511</v>
      </c>
      <c r="J56" s="93">
        <v>7</v>
      </c>
      <c r="K56" s="93" t="s">
        <v>1521</v>
      </c>
      <c r="L56" s="93">
        <v>2</v>
      </c>
      <c r="M56" s="93" t="s">
        <v>1532</v>
      </c>
      <c r="N56" s="93">
        <v>2</v>
      </c>
      <c r="O56" s="93" t="s">
        <v>1543</v>
      </c>
      <c r="P56" s="93">
        <v>2</v>
      </c>
      <c r="Q56" s="93" t="s">
        <v>1554</v>
      </c>
      <c r="R56" s="93">
        <v>2</v>
      </c>
      <c r="S56" s="93" t="s">
        <v>1565</v>
      </c>
      <c r="T56" s="93">
        <v>2</v>
      </c>
      <c r="U56" s="93"/>
      <c r="V56" s="93"/>
    </row>
    <row r="57" spans="1:22" ht="15">
      <c r="A57" s="93" t="s">
        <v>1480</v>
      </c>
      <c r="B57" s="93">
        <v>35</v>
      </c>
      <c r="C57" s="93" t="s">
        <v>1482</v>
      </c>
      <c r="D57" s="93">
        <v>35</v>
      </c>
      <c r="E57" s="93" t="s">
        <v>1492</v>
      </c>
      <c r="F57" s="93">
        <v>2</v>
      </c>
      <c r="G57" s="93" t="s">
        <v>1501</v>
      </c>
      <c r="H57" s="93">
        <v>21</v>
      </c>
      <c r="I57" s="93" t="s">
        <v>1512</v>
      </c>
      <c r="J57" s="93">
        <v>7</v>
      </c>
      <c r="K57" s="93" t="s">
        <v>1522</v>
      </c>
      <c r="L57" s="93">
        <v>2</v>
      </c>
      <c r="M57" s="93" t="s">
        <v>1533</v>
      </c>
      <c r="N57" s="93">
        <v>2</v>
      </c>
      <c r="O57" s="93" t="s">
        <v>1544</v>
      </c>
      <c r="P57" s="93">
        <v>2</v>
      </c>
      <c r="Q57" s="93" t="s">
        <v>1555</v>
      </c>
      <c r="R57" s="93">
        <v>2</v>
      </c>
      <c r="S57" s="93" t="s">
        <v>1566</v>
      </c>
      <c r="T57" s="93">
        <v>2</v>
      </c>
      <c r="U57" s="93"/>
      <c r="V57" s="93"/>
    </row>
    <row r="58" spans="1:22" ht="15">
      <c r="A58" s="93" t="s">
        <v>1481</v>
      </c>
      <c r="B58" s="93">
        <v>35</v>
      </c>
      <c r="C58" s="93" t="s">
        <v>1477</v>
      </c>
      <c r="D58" s="93">
        <v>35</v>
      </c>
      <c r="E58" s="93" t="s">
        <v>1493</v>
      </c>
      <c r="F58" s="93">
        <v>2</v>
      </c>
      <c r="G58" s="93" t="s">
        <v>1502</v>
      </c>
      <c r="H58" s="93">
        <v>21</v>
      </c>
      <c r="I58" s="93" t="s">
        <v>1489</v>
      </c>
      <c r="J58" s="93">
        <v>7</v>
      </c>
      <c r="K58" s="93" t="s">
        <v>1523</v>
      </c>
      <c r="L58" s="93">
        <v>2</v>
      </c>
      <c r="M58" s="93" t="s">
        <v>1534</v>
      </c>
      <c r="N58" s="93">
        <v>2</v>
      </c>
      <c r="O58" s="93" t="s">
        <v>1545</v>
      </c>
      <c r="P58" s="93">
        <v>2</v>
      </c>
      <c r="Q58" s="93" t="s">
        <v>1556</v>
      </c>
      <c r="R58" s="93">
        <v>2</v>
      </c>
      <c r="S58" s="93" t="s">
        <v>1567</v>
      </c>
      <c r="T58" s="93">
        <v>2</v>
      </c>
      <c r="U58" s="93"/>
      <c r="V58" s="93"/>
    </row>
    <row r="59" spans="1:22" ht="15">
      <c r="A59" s="93" t="s">
        <v>1482</v>
      </c>
      <c r="B59" s="93">
        <v>35</v>
      </c>
      <c r="C59" s="93" t="s">
        <v>1478</v>
      </c>
      <c r="D59" s="93">
        <v>35</v>
      </c>
      <c r="E59" s="93" t="s">
        <v>1494</v>
      </c>
      <c r="F59" s="93">
        <v>2</v>
      </c>
      <c r="G59" s="93" t="s">
        <v>1503</v>
      </c>
      <c r="H59" s="93">
        <v>21</v>
      </c>
      <c r="I59" s="93" t="s">
        <v>1513</v>
      </c>
      <c r="J59" s="93">
        <v>7</v>
      </c>
      <c r="K59" s="93" t="s">
        <v>1524</v>
      </c>
      <c r="L59" s="93">
        <v>2</v>
      </c>
      <c r="M59" s="93" t="s">
        <v>1535</v>
      </c>
      <c r="N59" s="93">
        <v>2</v>
      </c>
      <c r="O59" s="93" t="s">
        <v>1546</v>
      </c>
      <c r="P59" s="93">
        <v>2</v>
      </c>
      <c r="Q59" s="93" t="s">
        <v>1557</v>
      </c>
      <c r="R59" s="93">
        <v>2</v>
      </c>
      <c r="S59" s="93" t="s">
        <v>1568</v>
      </c>
      <c r="T59" s="93">
        <v>2</v>
      </c>
      <c r="U59" s="93"/>
      <c r="V59" s="93"/>
    </row>
    <row r="60" spans="1:22" ht="15">
      <c r="A60" s="93" t="s">
        <v>1483</v>
      </c>
      <c r="B60" s="93">
        <v>35</v>
      </c>
      <c r="C60" s="93" t="s">
        <v>1483</v>
      </c>
      <c r="D60" s="93">
        <v>35</v>
      </c>
      <c r="E60" s="93" t="s">
        <v>1495</v>
      </c>
      <c r="F60" s="93">
        <v>2</v>
      </c>
      <c r="G60" s="93" t="s">
        <v>1504</v>
      </c>
      <c r="H60" s="93">
        <v>21</v>
      </c>
      <c r="I60" s="93" t="s">
        <v>1514</v>
      </c>
      <c r="J60" s="93">
        <v>7</v>
      </c>
      <c r="K60" s="93" t="s">
        <v>1525</v>
      </c>
      <c r="L60" s="93">
        <v>2</v>
      </c>
      <c r="M60" s="93" t="s">
        <v>1536</v>
      </c>
      <c r="N60" s="93">
        <v>2</v>
      </c>
      <c r="O60" s="93" t="s">
        <v>1547</v>
      </c>
      <c r="P60" s="93">
        <v>2</v>
      </c>
      <c r="Q60" s="93" t="s">
        <v>1558</v>
      </c>
      <c r="R60" s="93">
        <v>2</v>
      </c>
      <c r="S60" s="93" t="s">
        <v>1569</v>
      </c>
      <c r="T60" s="93">
        <v>2</v>
      </c>
      <c r="U60" s="93"/>
      <c r="V60" s="93"/>
    </row>
    <row r="61" spans="1:22" ht="15">
      <c r="A61" s="93" t="s">
        <v>1484</v>
      </c>
      <c r="B61" s="93">
        <v>35</v>
      </c>
      <c r="C61" s="93" t="s">
        <v>1484</v>
      </c>
      <c r="D61" s="93">
        <v>35</v>
      </c>
      <c r="E61" s="93" t="s">
        <v>1496</v>
      </c>
      <c r="F61" s="93">
        <v>2</v>
      </c>
      <c r="G61" s="93" t="s">
        <v>1505</v>
      </c>
      <c r="H61" s="93">
        <v>21</v>
      </c>
      <c r="I61" s="93" t="s">
        <v>1515</v>
      </c>
      <c r="J61" s="93">
        <v>7</v>
      </c>
      <c r="K61" s="93" t="s">
        <v>1526</v>
      </c>
      <c r="L61" s="93">
        <v>2</v>
      </c>
      <c r="M61" s="93" t="s">
        <v>1537</v>
      </c>
      <c r="N61" s="93">
        <v>2</v>
      </c>
      <c r="O61" s="93" t="s">
        <v>1548</v>
      </c>
      <c r="P61" s="93">
        <v>2</v>
      </c>
      <c r="Q61" s="93" t="s">
        <v>1559</v>
      </c>
      <c r="R61" s="93">
        <v>2</v>
      </c>
      <c r="S61" s="93" t="s">
        <v>1570</v>
      </c>
      <c r="T61" s="93">
        <v>2</v>
      </c>
      <c r="U61" s="93"/>
      <c r="V61" s="93"/>
    </row>
    <row r="62" spans="1:22" ht="15">
      <c r="A62" s="93" t="s">
        <v>1485</v>
      </c>
      <c r="B62" s="93">
        <v>35</v>
      </c>
      <c r="C62" s="93" t="s">
        <v>1485</v>
      </c>
      <c r="D62" s="93">
        <v>35</v>
      </c>
      <c r="E62" s="93" t="s">
        <v>1477</v>
      </c>
      <c r="F62" s="93">
        <v>2</v>
      </c>
      <c r="G62" s="93" t="s">
        <v>1506</v>
      </c>
      <c r="H62" s="93">
        <v>21</v>
      </c>
      <c r="I62" s="93" t="s">
        <v>1516</v>
      </c>
      <c r="J62" s="93">
        <v>7</v>
      </c>
      <c r="K62" s="93" t="s">
        <v>1527</v>
      </c>
      <c r="L62" s="93">
        <v>2</v>
      </c>
      <c r="M62" s="93" t="s">
        <v>1538</v>
      </c>
      <c r="N62" s="93">
        <v>2</v>
      </c>
      <c r="O62" s="93" t="s">
        <v>1549</v>
      </c>
      <c r="P62" s="93">
        <v>2</v>
      </c>
      <c r="Q62" s="93" t="s">
        <v>1560</v>
      </c>
      <c r="R62" s="93">
        <v>2</v>
      </c>
      <c r="S62" s="93" t="s">
        <v>1571</v>
      </c>
      <c r="T62" s="93">
        <v>2</v>
      </c>
      <c r="U62" s="93"/>
      <c r="V62" s="93"/>
    </row>
    <row r="63" spans="1:22" ht="15">
      <c r="A63" s="93" t="s">
        <v>1486</v>
      </c>
      <c r="B63" s="93">
        <v>35</v>
      </c>
      <c r="C63" s="93" t="s">
        <v>1486</v>
      </c>
      <c r="D63" s="93">
        <v>35</v>
      </c>
      <c r="E63" s="93" t="s">
        <v>1478</v>
      </c>
      <c r="F63" s="93">
        <v>2</v>
      </c>
      <c r="G63" s="93" t="s">
        <v>1507</v>
      </c>
      <c r="H63" s="93">
        <v>21</v>
      </c>
      <c r="I63" s="93" t="s">
        <v>1517</v>
      </c>
      <c r="J63" s="93">
        <v>7</v>
      </c>
      <c r="K63" s="93" t="s">
        <v>1528</v>
      </c>
      <c r="L63" s="93">
        <v>2</v>
      </c>
      <c r="M63" s="93" t="s">
        <v>1539</v>
      </c>
      <c r="N63" s="93">
        <v>2</v>
      </c>
      <c r="O63" s="93" t="s">
        <v>1550</v>
      </c>
      <c r="P63" s="93">
        <v>2</v>
      </c>
      <c r="Q63" s="93" t="s">
        <v>1561</v>
      </c>
      <c r="R63" s="93">
        <v>2</v>
      </c>
      <c r="S63" s="93" t="s">
        <v>1572</v>
      </c>
      <c r="T63" s="93">
        <v>2</v>
      </c>
      <c r="U63" s="93"/>
      <c r="V63" s="93"/>
    </row>
    <row r="66" spans="1:22" ht="14.4" customHeight="1">
      <c r="A66" s="13" t="s">
        <v>1585</v>
      </c>
      <c r="B66" s="13" t="s">
        <v>1298</v>
      </c>
      <c r="C66" s="85" t="s">
        <v>1587</v>
      </c>
      <c r="D66" s="85" t="s">
        <v>1301</v>
      </c>
      <c r="E66" s="85" t="s">
        <v>1588</v>
      </c>
      <c r="F66" s="85" t="s">
        <v>1303</v>
      </c>
      <c r="G66" s="13" t="s">
        <v>1591</v>
      </c>
      <c r="H66" s="13" t="s">
        <v>1305</v>
      </c>
      <c r="I66" s="85" t="s">
        <v>1593</v>
      </c>
      <c r="J66" s="85" t="s">
        <v>1307</v>
      </c>
      <c r="K66" s="85" t="s">
        <v>1595</v>
      </c>
      <c r="L66" s="85" t="s">
        <v>1309</v>
      </c>
      <c r="M66" s="85" t="s">
        <v>1597</v>
      </c>
      <c r="N66" s="85" t="s">
        <v>1311</v>
      </c>
      <c r="O66" s="85" t="s">
        <v>1599</v>
      </c>
      <c r="P66" s="85" t="s">
        <v>1313</v>
      </c>
      <c r="Q66" s="85" t="s">
        <v>1601</v>
      </c>
      <c r="R66" s="85" t="s">
        <v>1315</v>
      </c>
      <c r="S66" s="85" t="s">
        <v>1603</v>
      </c>
      <c r="T66" s="85" t="s">
        <v>1317</v>
      </c>
      <c r="U66" s="85" t="s">
        <v>1605</v>
      </c>
      <c r="V66" s="85" t="s">
        <v>1318</v>
      </c>
    </row>
    <row r="67" spans="1:22" ht="15">
      <c r="A67" s="85" t="s">
        <v>303</v>
      </c>
      <c r="B67" s="85">
        <v>21</v>
      </c>
      <c r="C67" s="85"/>
      <c r="D67" s="85"/>
      <c r="E67" s="85"/>
      <c r="F67" s="85"/>
      <c r="G67" s="85" t="s">
        <v>303</v>
      </c>
      <c r="H67" s="85">
        <v>21</v>
      </c>
      <c r="I67" s="85"/>
      <c r="J67" s="85"/>
      <c r="K67" s="85"/>
      <c r="L67" s="85"/>
      <c r="M67" s="85"/>
      <c r="N67" s="85"/>
      <c r="O67" s="85"/>
      <c r="P67" s="85"/>
      <c r="Q67" s="85"/>
      <c r="R67" s="85"/>
      <c r="S67" s="85"/>
      <c r="T67" s="85"/>
      <c r="U67" s="85"/>
      <c r="V67" s="85"/>
    </row>
    <row r="70" spans="1:22" ht="14.4" customHeight="1">
      <c r="A70" s="13" t="s">
        <v>1586</v>
      </c>
      <c r="B70" s="13" t="s">
        <v>1298</v>
      </c>
      <c r="C70" s="85" t="s">
        <v>1589</v>
      </c>
      <c r="D70" s="85" t="s">
        <v>1301</v>
      </c>
      <c r="E70" s="85" t="s">
        <v>1590</v>
      </c>
      <c r="F70" s="85" t="s">
        <v>1303</v>
      </c>
      <c r="G70" s="85" t="s">
        <v>1592</v>
      </c>
      <c r="H70" s="85" t="s">
        <v>1305</v>
      </c>
      <c r="I70" s="85" t="s">
        <v>1594</v>
      </c>
      <c r="J70" s="85" t="s">
        <v>1307</v>
      </c>
      <c r="K70" s="13" t="s">
        <v>1596</v>
      </c>
      <c r="L70" s="13" t="s">
        <v>1309</v>
      </c>
      <c r="M70" s="13" t="s">
        <v>1598</v>
      </c>
      <c r="N70" s="13" t="s">
        <v>1311</v>
      </c>
      <c r="O70" s="13" t="s">
        <v>1600</v>
      </c>
      <c r="P70" s="13" t="s">
        <v>1313</v>
      </c>
      <c r="Q70" s="85" t="s">
        <v>1602</v>
      </c>
      <c r="R70" s="85" t="s">
        <v>1315</v>
      </c>
      <c r="S70" s="85" t="s">
        <v>1604</v>
      </c>
      <c r="T70" s="85" t="s">
        <v>1317</v>
      </c>
      <c r="U70" s="13" t="s">
        <v>1606</v>
      </c>
      <c r="V70" s="13" t="s">
        <v>1318</v>
      </c>
    </row>
    <row r="71" spans="1:22" ht="15">
      <c r="A71" s="85" t="s">
        <v>309</v>
      </c>
      <c r="B71" s="85">
        <v>2</v>
      </c>
      <c r="C71" s="85"/>
      <c r="D71" s="85"/>
      <c r="E71" s="85"/>
      <c r="F71" s="85"/>
      <c r="G71" s="85"/>
      <c r="H71" s="85"/>
      <c r="I71" s="85"/>
      <c r="J71" s="85"/>
      <c r="K71" s="85" t="s">
        <v>306</v>
      </c>
      <c r="L71" s="85">
        <v>2</v>
      </c>
      <c r="M71" s="85" t="s">
        <v>309</v>
      </c>
      <c r="N71" s="85">
        <v>2</v>
      </c>
      <c r="O71" s="85" t="s">
        <v>308</v>
      </c>
      <c r="P71" s="85">
        <v>2</v>
      </c>
      <c r="Q71" s="85"/>
      <c r="R71" s="85"/>
      <c r="S71" s="85"/>
      <c r="T71" s="85"/>
      <c r="U71" s="85" t="s">
        <v>307</v>
      </c>
      <c r="V71" s="85">
        <v>1</v>
      </c>
    </row>
    <row r="72" spans="1:22" ht="15">
      <c r="A72" s="85" t="s">
        <v>308</v>
      </c>
      <c r="B72" s="85">
        <v>2</v>
      </c>
      <c r="C72" s="85"/>
      <c r="D72" s="85"/>
      <c r="E72" s="85"/>
      <c r="F72" s="85"/>
      <c r="G72" s="85"/>
      <c r="H72" s="85"/>
      <c r="I72" s="85"/>
      <c r="J72" s="85"/>
      <c r="K72" s="85" t="s">
        <v>305</v>
      </c>
      <c r="L72" s="85">
        <v>2</v>
      </c>
      <c r="M72" s="85"/>
      <c r="N72" s="85"/>
      <c r="O72" s="85"/>
      <c r="P72" s="85"/>
      <c r="Q72" s="85"/>
      <c r="R72" s="85"/>
      <c r="S72" s="85"/>
      <c r="T72" s="85"/>
      <c r="U72" s="85"/>
      <c r="V72" s="85"/>
    </row>
    <row r="73" spans="1:22" ht="15">
      <c r="A73" s="85" t="s">
        <v>306</v>
      </c>
      <c r="B73" s="85">
        <v>2</v>
      </c>
      <c r="C73" s="85"/>
      <c r="D73" s="85"/>
      <c r="E73" s="85"/>
      <c r="F73" s="85"/>
      <c r="G73" s="85"/>
      <c r="H73" s="85"/>
      <c r="I73" s="85"/>
      <c r="J73" s="85"/>
      <c r="K73" s="85"/>
      <c r="L73" s="85"/>
      <c r="M73" s="85"/>
      <c r="N73" s="85"/>
      <c r="O73" s="85"/>
      <c r="P73" s="85"/>
      <c r="Q73" s="85"/>
      <c r="R73" s="85"/>
      <c r="S73" s="85"/>
      <c r="T73" s="85"/>
      <c r="U73" s="85"/>
      <c r="V73" s="85"/>
    </row>
    <row r="74" spans="1:22" ht="15">
      <c r="A74" s="85" t="s">
        <v>305</v>
      </c>
      <c r="B74" s="85">
        <v>2</v>
      </c>
      <c r="C74" s="85"/>
      <c r="D74" s="85"/>
      <c r="E74" s="85"/>
      <c r="F74" s="85"/>
      <c r="G74" s="85"/>
      <c r="H74" s="85"/>
      <c r="I74" s="85"/>
      <c r="J74" s="85"/>
      <c r="K74" s="85"/>
      <c r="L74" s="85"/>
      <c r="M74" s="85"/>
      <c r="N74" s="85"/>
      <c r="O74" s="85"/>
      <c r="P74" s="85"/>
      <c r="Q74" s="85"/>
      <c r="R74" s="85"/>
      <c r="S74" s="85"/>
      <c r="T74" s="85"/>
      <c r="U74" s="85"/>
      <c r="V74" s="85"/>
    </row>
    <row r="75" spans="1:22" ht="15">
      <c r="A75" s="85" t="s">
        <v>307</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304</v>
      </c>
      <c r="B76" s="85">
        <v>1</v>
      </c>
      <c r="C76" s="85"/>
      <c r="D76" s="85"/>
      <c r="E76" s="85"/>
      <c r="F76" s="85"/>
      <c r="G76" s="85"/>
      <c r="H76" s="85"/>
      <c r="I76" s="85"/>
      <c r="J76" s="85"/>
      <c r="K76" s="85"/>
      <c r="L76" s="85"/>
      <c r="M76" s="85"/>
      <c r="N76" s="85"/>
      <c r="O76" s="85"/>
      <c r="P76" s="85"/>
      <c r="Q76" s="85"/>
      <c r="R76" s="85"/>
      <c r="S76" s="85"/>
      <c r="T76" s="85"/>
      <c r="U76" s="85"/>
      <c r="V76" s="85"/>
    </row>
    <row r="79" spans="1:22" ht="14.4" customHeight="1">
      <c r="A79" s="13" t="s">
        <v>1610</v>
      </c>
      <c r="B79" s="13" t="s">
        <v>1298</v>
      </c>
      <c r="C79" s="13" t="s">
        <v>1611</v>
      </c>
      <c r="D79" s="13" t="s">
        <v>1301</v>
      </c>
      <c r="E79" s="13" t="s">
        <v>1612</v>
      </c>
      <c r="F79" s="13" t="s">
        <v>1303</v>
      </c>
      <c r="G79" s="13" t="s">
        <v>1613</v>
      </c>
      <c r="H79" s="13" t="s">
        <v>1305</v>
      </c>
      <c r="I79" s="13" t="s">
        <v>1614</v>
      </c>
      <c r="J79" s="13" t="s">
        <v>1307</v>
      </c>
      <c r="K79" s="13" t="s">
        <v>1615</v>
      </c>
      <c r="L79" s="13" t="s">
        <v>1309</v>
      </c>
      <c r="M79" s="13" t="s">
        <v>1616</v>
      </c>
      <c r="N79" s="13" t="s">
        <v>1311</v>
      </c>
      <c r="O79" s="13" t="s">
        <v>1617</v>
      </c>
      <c r="P79" s="13" t="s">
        <v>1313</v>
      </c>
      <c r="Q79" s="13" t="s">
        <v>1618</v>
      </c>
      <c r="R79" s="13" t="s">
        <v>1315</v>
      </c>
      <c r="S79" s="13" t="s">
        <v>1619</v>
      </c>
      <c r="T79" s="13" t="s">
        <v>1317</v>
      </c>
      <c r="U79" s="13" t="s">
        <v>1620</v>
      </c>
      <c r="V79" s="13" t="s">
        <v>1318</v>
      </c>
    </row>
    <row r="80" spans="1:22" ht="15">
      <c r="A80" s="126" t="s">
        <v>237</v>
      </c>
      <c r="B80" s="85">
        <v>214564</v>
      </c>
      <c r="C80" s="126" t="s">
        <v>255</v>
      </c>
      <c r="D80" s="85">
        <v>114676</v>
      </c>
      <c r="E80" s="126" t="s">
        <v>234</v>
      </c>
      <c r="F80" s="85">
        <v>4619</v>
      </c>
      <c r="G80" s="126" t="s">
        <v>237</v>
      </c>
      <c r="H80" s="85">
        <v>214564</v>
      </c>
      <c r="I80" s="126" t="s">
        <v>299</v>
      </c>
      <c r="J80" s="85">
        <v>17572</v>
      </c>
      <c r="K80" s="126" t="s">
        <v>243</v>
      </c>
      <c r="L80" s="85">
        <v>47418</v>
      </c>
      <c r="M80" s="126" t="s">
        <v>294</v>
      </c>
      <c r="N80" s="85">
        <v>55751</v>
      </c>
      <c r="O80" s="126" t="s">
        <v>308</v>
      </c>
      <c r="P80" s="85">
        <v>6170</v>
      </c>
      <c r="Q80" s="126" t="s">
        <v>292</v>
      </c>
      <c r="R80" s="85">
        <v>40984</v>
      </c>
      <c r="S80" s="126" t="s">
        <v>285</v>
      </c>
      <c r="T80" s="85">
        <v>328</v>
      </c>
      <c r="U80" s="126" t="s">
        <v>307</v>
      </c>
      <c r="V80" s="85">
        <v>2510</v>
      </c>
    </row>
    <row r="81" spans="1:22" ht="15">
      <c r="A81" s="126" t="s">
        <v>291</v>
      </c>
      <c r="B81" s="85">
        <v>196935</v>
      </c>
      <c r="C81" s="126" t="s">
        <v>286</v>
      </c>
      <c r="D81" s="85">
        <v>76278</v>
      </c>
      <c r="E81" s="126" t="s">
        <v>235</v>
      </c>
      <c r="F81" s="85">
        <v>4250</v>
      </c>
      <c r="G81" s="126" t="s">
        <v>291</v>
      </c>
      <c r="H81" s="85">
        <v>196935</v>
      </c>
      <c r="I81" s="126" t="s">
        <v>300</v>
      </c>
      <c r="J81" s="85">
        <v>11287</v>
      </c>
      <c r="K81" s="126" t="s">
        <v>244</v>
      </c>
      <c r="L81" s="85">
        <v>28761</v>
      </c>
      <c r="M81" s="126" t="s">
        <v>309</v>
      </c>
      <c r="N81" s="85">
        <v>29150</v>
      </c>
      <c r="O81" s="126" t="s">
        <v>282</v>
      </c>
      <c r="P81" s="85">
        <v>976</v>
      </c>
      <c r="Q81" s="126" t="s">
        <v>293</v>
      </c>
      <c r="R81" s="85">
        <v>13598</v>
      </c>
      <c r="S81" s="126" t="s">
        <v>284</v>
      </c>
      <c r="T81" s="85">
        <v>232</v>
      </c>
      <c r="U81" s="126" t="s">
        <v>279</v>
      </c>
      <c r="V81" s="85">
        <v>174</v>
      </c>
    </row>
    <row r="82" spans="1:22" ht="15">
      <c r="A82" s="126" t="s">
        <v>255</v>
      </c>
      <c r="B82" s="85">
        <v>114676</v>
      </c>
      <c r="C82" s="126" t="s">
        <v>266</v>
      </c>
      <c r="D82" s="85">
        <v>65945</v>
      </c>
      <c r="E82" s="126" t="s">
        <v>239</v>
      </c>
      <c r="F82" s="85">
        <v>3216</v>
      </c>
      <c r="G82" s="126" t="s">
        <v>296</v>
      </c>
      <c r="H82" s="85">
        <v>77678</v>
      </c>
      <c r="I82" s="126" t="s">
        <v>236</v>
      </c>
      <c r="J82" s="85">
        <v>11196</v>
      </c>
      <c r="K82" s="126" t="s">
        <v>305</v>
      </c>
      <c r="L82" s="85">
        <v>15556</v>
      </c>
      <c r="M82" s="126" t="s">
        <v>295</v>
      </c>
      <c r="N82" s="85">
        <v>721</v>
      </c>
      <c r="O82" s="126" t="s">
        <v>281</v>
      </c>
      <c r="P82" s="85">
        <v>498</v>
      </c>
      <c r="Q82" s="126"/>
      <c r="R82" s="85"/>
      <c r="S82" s="126"/>
      <c r="T82" s="85"/>
      <c r="U82" s="126"/>
      <c r="V82" s="85"/>
    </row>
    <row r="83" spans="1:22" ht="15">
      <c r="A83" s="126" t="s">
        <v>296</v>
      </c>
      <c r="B83" s="85">
        <v>77678</v>
      </c>
      <c r="C83" s="126" t="s">
        <v>250</v>
      </c>
      <c r="D83" s="85">
        <v>40731</v>
      </c>
      <c r="E83" s="126" t="s">
        <v>258</v>
      </c>
      <c r="F83" s="85">
        <v>3054</v>
      </c>
      <c r="G83" s="126" t="s">
        <v>302</v>
      </c>
      <c r="H83" s="85">
        <v>70510</v>
      </c>
      <c r="I83" s="126" t="s">
        <v>301</v>
      </c>
      <c r="J83" s="85">
        <v>1548</v>
      </c>
      <c r="K83" s="126" t="s">
        <v>306</v>
      </c>
      <c r="L83" s="85">
        <v>8</v>
      </c>
      <c r="M83" s="126"/>
      <c r="N83" s="85"/>
      <c r="O83" s="126"/>
      <c r="P83" s="85"/>
      <c r="Q83" s="126"/>
      <c r="R83" s="85"/>
      <c r="S83" s="126"/>
      <c r="T83" s="85"/>
      <c r="U83" s="126"/>
      <c r="V83" s="85"/>
    </row>
    <row r="84" spans="1:22" ht="15">
      <c r="A84" s="126" t="s">
        <v>242</v>
      </c>
      <c r="B84" s="85">
        <v>76483</v>
      </c>
      <c r="C84" s="126" t="s">
        <v>268</v>
      </c>
      <c r="D84" s="85">
        <v>29803</v>
      </c>
      <c r="E84" s="126" t="s">
        <v>240</v>
      </c>
      <c r="F84" s="85">
        <v>2990</v>
      </c>
      <c r="G84" s="126" t="s">
        <v>298</v>
      </c>
      <c r="H84" s="85">
        <v>62743</v>
      </c>
      <c r="I84" s="126"/>
      <c r="J84" s="85"/>
      <c r="K84" s="126"/>
      <c r="L84" s="85"/>
      <c r="M84" s="126"/>
      <c r="N84" s="85"/>
      <c r="O84" s="126"/>
      <c r="P84" s="85"/>
      <c r="Q84" s="126"/>
      <c r="R84" s="85"/>
      <c r="S84" s="126"/>
      <c r="T84" s="85"/>
      <c r="U84" s="126"/>
      <c r="V84" s="85"/>
    </row>
    <row r="85" spans="1:22" ht="15">
      <c r="A85" s="126" t="s">
        <v>286</v>
      </c>
      <c r="B85" s="85">
        <v>76278</v>
      </c>
      <c r="C85" s="126" t="s">
        <v>267</v>
      </c>
      <c r="D85" s="85">
        <v>22728</v>
      </c>
      <c r="E85" s="126" t="s">
        <v>280</v>
      </c>
      <c r="F85" s="85">
        <v>2730</v>
      </c>
      <c r="G85" s="126" t="s">
        <v>303</v>
      </c>
      <c r="H85" s="85">
        <v>6022</v>
      </c>
      <c r="I85" s="126"/>
      <c r="J85" s="85"/>
      <c r="K85" s="126"/>
      <c r="L85" s="85"/>
      <c r="M85" s="126"/>
      <c r="N85" s="85"/>
      <c r="O85" s="126"/>
      <c r="P85" s="85"/>
      <c r="Q85" s="126"/>
      <c r="R85" s="85"/>
      <c r="S85" s="126"/>
      <c r="T85" s="85"/>
      <c r="U85" s="126"/>
      <c r="V85" s="85"/>
    </row>
    <row r="86" spans="1:22" ht="15">
      <c r="A86" s="126" t="s">
        <v>302</v>
      </c>
      <c r="B86" s="85">
        <v>70510</v>
      </c>
      <c r="C86" s="126" t="s">
        <v>256</v>
      </c>
      <c r="D86" s="85">
        <v>19919</v>
      </c>
      <c r="E86" s="126" t="s">
        <v>297</v>
      </c>
      <c r="F86" s="85">
        <v>2578</v>
      </c>
      <c r="G86" s="126" t="s">
        <v>290</v>
      </c>
      <c r="H86" s="85">
        <v>67</v>
      </c>
      <c r="I86" s="126"/>
      <c r="J86" s="85"/>
      <c r="K86" s="126"/>
      <c r="L86" s="85"/>
      <c r="M86" s="126"/>
      <c r="N86" s="85"/>
      <c r="O86" s="126"/>
      <c r="P86" s="85"/>
      <c r="Q86" s="126"/>
      <c r="R86" s="85"/>
      <c r="S86" s="126"/>
      <c r="T86" s="85"/>
      <c r="U86" s="126"/>
      <c r="V86" s="85"/>
    </row>
    <row r="87" spans="1:22" ht="15">
      <c r="A87" s="126" t="s">
        <v>266</v>
      </c>
      <c r="B87" s="85">
        <v>65945</v>
      </c>
      <c r="C87" s="126" t="s">
        <v>277</v>
      </c>
      <c r="D87" s="85">
        <v>17700</v>
      </c>
      <c r="E87" s="126" t="s">
        <v>289</v>
      </c>
      <c r="F87" s="85">
        <v>1331</v>
      </c>
      <c r="G87" s="126"/>
      <c r="H87" s="85"/>
      <c r="I87" s="126"/>
      <c r="J87" s="85"/>
      <c r="K87" s="126"/>
      <c r="L87" s="85"/>
      <c r="M87" s="126"/>
      <c r="N87" s="85"/>
      <c r="O87" s="126"/>
      <c r="P87" s="85"/>
      <c r="Q87" s="126"/>
      <c r="R87" s="85"/>
      <c r="S87" s="126"/>
      <c r="T87" s="85"/>
      <c r="U87" s="126"/>
      <c r="V87" s="85"/>
    </row>
    <row r="88" spans="1:22" ht="15">
      <c r="A88" s="126" t="s">
        <v>298</v>
      </c>
      <c r="B88" s="85">
        <v>62743</v>
      </c>
      <c r="C88" s="126" t="s">
        <v>270</v>
      </c>
      <c r="D88" s="85">
        <v>16998</v>
      </c>
      <c r="E88" s="126"/>
      <c r="F88" s="85"/>
      <c r="G88" s="126"/>
      <c r="H88" s="85"/>
      <c r="I88" s="126"/>
      <c r="J88" s="85"/>
      <c r="K88" s="126"/>
      <c r="L88" s="85"/>
      <c r="M88" s="126"/>
      <c r="N88" s="85"/>
      <c r="O88" s="126"/>
      <c r="P88" s="85"/>
      <c r="Q88" s="126"/>
      <c r="R88" s="85"/>
      <c r="S88" s="126"/>
      <c r="T88" s="85"/>
      <c r="U88" s="126"/>
      <c r="V88" s="85"/>
    </row>
    <row r="89" spans="1:22" ht="15">
      <c r="A89" s="126" t="s">
        <v>294</v>
      </c>
      <c r="B89" s="85">
        <v>55751</v>
      </c>
      <c r="C89" s="126" t="s">
        <v>265</v>
      </c>
      <c r="D89" s="85">
        <v>14060</v>
      </c>
      <c r="E89" s="126"/>
      <c r="F89" s="85"/>
      <c r="G89" s="126"/>
      <c r="H89" s="85"/>
      <c r="I89" s="126"/>
      <c r="J89" s="85"/>
      <c r="K89" s="126"/>
      <c r="L89" s="85"/>
      <c r="M89" s="126"/>
      <c r="N89" s="85"/>
      <c r="O89" s="126"/>
      <c r="P89" s="85"/>
      <c r="Q89" s="126"/>
      <c r="R89" s="85"/>
      <c r="S89" s="126"/>
      <c r="T89" s="85"/>
      <c r="U89" s="126"/>
      <c r="V89" s="85"/>
    </row>
  </sheetData>
  <hyperlinks>
    <hyperlink ref="A2" r:id="rId1" display="https://www.waldorfpublishing.com/"/>
    <hyperlink ref="A3" r:id="rId2" display="https://dfw.cbslocal.com/?p=904872"/>
    <hyperlink ref="A4" r:id="rId3" display="https://www.seattletimes.com/seattle-news/homeless/seattle-will-reopen-5-library-bathrooms-during-coronavirus-pandemic/"/>
    <hyperlink ref="A5" r:id="rId4" display="https://soundcloud.com/user-79098433/bored-at-home-your-south-coast-library-may-have-the-answer"/>
    <hyperlink ref="A6" r:id="rId5" display="https://genealogybargains.com/get-free-online-library-access-for-genealogy-family-history-research/"/>
    <hyperlink ref="A7" r:id="rId6" display="https://www.cbsnews.com/video/youth-poet-laureate-amanda-gorman-offers-words-of-hope-amid-pandemic/"/>
    <hyperlink ref="A8" r:id="rId7" display="https://araeofbooks.wordpress.com/2020/04/24/when-in-doubt-go-to-the-library-if-there-isnt-a-global-pandemic-going-on/"/>
    <hyperlink ref="A9" r:id="rId8" display="https://www.shareable.net/canadas-libraries-step-up-to-help-vulnerable-people-during-pandemic/"/>
    <hyperlink ref="A10" r:id="rId9" display="https://www.usatoday.com/story/news/nation/2020/04/20/coronavirus-little-free-libraries-offer-food-comfort-during-pandemic/5163728002/"/>
    <hyperlink ref="A11" r:id="rId10" display="https://www.ocls.ca/sites/default/files/uploads/documents/College%20Libraries%20Ontario_Supporting%20COVID_2020_04_20_final.pdf"/>
    <hyperlink ref="C2" r:id="rId11" display="https://blogs.ifla.org/lpa/2020/04/21/adovc8-now-and-next-part-2-what-might-a-library-advocacy-agenda-for-the-post-pandemic-world-look-like/"/>
    <hyperlink ref="E2" r:id="rId12" display="https://www.cbsnews.com/video/youth-poet-laureate-amanda-gorman-offers-words-of-hope-amid-pandemic/"/>
    <hyperlink ref="E3" r:id="rId13" display="https://edition.cnn.com/2020/04/17/opinions/what-were-reading-during-pandemic-taylor/index.html"/>
    <hyperlink ref="E4" r:id="rId14" display="https://www.alreporter.com/2020/04/16/academic-libraries-play-essential-role-during-coronavirus-pandemic/"/>
    <hyperlink ref="E5" r:id="rId15" display="http://r.socialstudio.radian6.com/c910ba93-961a-4cb6-9bb3-e35731eb951f"/>
    <hyperlink ref="E6" r:id="rId16" display="https://storycorps.org/National-Library-Week"/>
    <hyperlink ref="E7" r:id="rId17" display="http://www.msn.com/en-us/news/good-news/kindness-cant-be-quarantined-little-free-libraries-now-used-to-provide-essential-items-during-pandemic/ar-BB12UDuQ?ocid=st2"/>
    <hyperlink ref="E8" r:id="rId18" display="https://www.usatoday.com/story/news/nation/2020/04/20/coronavirus-little-free-libraries-offer-food-comfort-during-pandemic/5163728002/"/>
    <hyperlink ref="E9" r:id="rId19" display="https://araeofbooks.wordpress.com/2020/04/24/when-in-doubt-go-to-the-library-if-there-isnt-a-global-pandemic-going-on/"/>
    <hyperlink ref="G2" r:id="rId20" display="https://www.waldorfpublishing.com/"/>
    <hyperlink ref="G3" r:id="rId21" display="https://dfw.cbslocal.com/?p=904872"/>
    <hyperlink ref="K2" r:id="rId22" display="https://scholarlykitchen.sspnet.org/2020/04/21/guest-post-seamless-remote-access-during-a-global-pandemic-an-indispensable-necessity/"/>
    <hyperlink ref="M2" r:id="rId23" display="https://www.shareable.net/canadas-libraries-step-up-to-help-vulnerable-people-during-pandemic/"/>
    <hyperlink ref="O2" r:id="rId24" display="https://soundcloud.com/user-79098433/bored-at-home-your-south-coast-library-may-have-the-answer"/>
    <hyperlink ref="Q2" r:id="rId25" display="https://www.seattletimes.com/seattle-news/homeless/seattle-will-reopen-5-library-bathrooms-during-coronavirus-pandemic/"/>
    <hyperlink ref="S2" r:id="rId26" display="https://www.ocls.ca/sites/default/files/uploads/documents/College%20Libraries%20Ontario_Supporting%20COVID_2020_04_20_final.pdf"/>
  </hyperlinks>
  <printOptions/>
  <pageMargins left="0.7" right="0.7" top="0.75" bottom="0.75" header="0.3" footer="0.3"/>
  <pageSetup orientation="portrait" paperSize="9"/>
  <tableParts>
    <tablePart r:id="rId34"/>
    <tablePart r:id="rId30"/>
    <tablePart r:id="rId33"/>
    <tablePart r:id="rId32"/>
    <tablePart r:id="rId29"/>
    <tablePart r:id="rId27"/>
    <tablePart r:id="rId28"/>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40C6-7DC2-407D-A549-E7AEB8ED5E8C}">
  <dimension ref="A1:G38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1681</v>
      </c>
      <c r="B1" s="13" t="s">
        <v>1765</v>
      </c>
      <c r="C1" s="13" t="s">
        <v>1766</v>
      </c>
      <c r="D1" s="13" t="s">
        <v>144</v>
      </c>
      <c r="E1" s="13" t="s">
        <v>1768</v>
      </c>
      <c r="F1" s="13" t="s">
        <v>1769</v>
      </c>
      <c r="G1" s="13" t="s">
        <v>1770</v>
      </c>
    </row>
    <row r="2" spans="1:7" ht="15">
      <c r="A2" s="85" t="s">
        <v>1386</v>
      </c>
      <c r="B2" s="85">
        <v>41</v>
      </c>
      <c r="C2" s="131">
        <v>0.01340745585349902</v>
      </c>
      <c r="D2" s="85" t="s">
        <v>1767</v>
      </c>
      <c r="E2" s="85"/>
      <c r="F2" s="85"/>
      <c r="G2" s="85"/>
    </row>
    <row r="3" spans="1:7" ht="15">
      <c r="A3" s="85" t="s">
        <v>1387</v>
      </c>
      <c r="B3" s="85">
        <v>46</v>
      </c>
      <c r="C3" s="131">
        <v>0.015042511445389144</v>
      </c>
      <c r="D3" s="85" t="s">
        <v>1767</v>
      </c>
      <c r="E3" s="85"/>
      <c r="F3" s="85"/>
      <c r="G3" s="85"/>
    </row>
    <row r="4" spans="1:7" ht="15">
      <c r="A4" s="85" t="s">
        <v>1388</v>
      </c>
      <c r="B4" s="85">
        <v>0</v>
      </c>
      <c r="C4" s="131">
        <v>0</v>
      </c>
      <c r="D4" s="85" t="s">
        <v>1767</v>
      </c>
      <c r="E4" s="85"/>
      <c r="F4" s="85"/>
      <c r="G4" s="85"/>
    </row>
    <row r="5" spans="1:7" ht="15">
      <c r="A5" s="85" t="s">
        <v>1389</v>
      </c>
      <c r="B5" s="85">
        <v>2971</v>
      </c>
      <c r="C5" s="131">
        <v>0.9715500327011118</v>
      </c>
      <c r="D5" s="85" t="s">
        <v>1767</v>
      </c>
      <c r="E5" s="85"/>
      <c r="F5" s="85"/>
      <c r="G5" s="85"/>
    </row>
    <row r="6" spans="1:7" ht="15">
      <c r="A6" s="85" t="s">
        <v>1390</v>
      </c>
      <c r="B6" s="85">
        <v>3058</v>
      </c>
      <c r="C6" s="131">
        <v>1</v>
      </c>
      <c r="D6" s="85" t="s">
        <v>1767</v>
      </c>
      <c r="E6" s="85"/>
      <c r="F6" s="85"/>
      <c r="G6" s="85"/>
    </row>
    <row r="7" spans="1:7" ht="15">
      <c r="A7" s="93" t="s">
        <v>1391</v>
      </c>
      <c r="B7" s="93">
        <v>88</v>
      </c>
      <c r="C7" s="132">
        <v>0</v>
      </c>
      <c r="D7" s="93" t="s">
        <v>1767</v>
      </c>
      <c r="E7" s="93" t="b">
        <v>0</v>
      </c>
      <c r="F7" s="93" t="b">
        <v>0</v>
      </c>
      <c r="G7" s="93" t="b">
        <v>0</v>
      </c>
    </row>
    <row r="8" spans="1:7" ht="15">
      <c r="A8" s="93" t="s">
        <v>1392</v>
      </c>
      <c r="B8" s="93">
        <v>87</v>
      </c>
      <c r="C8" s="132">
        <v>0.00023417434883127034</v>
      </c>
      <c r="D8" s="93" t="s">
        <v>1767</v>
      </c>
      <c r="E8" s="93" t="b">
        <v>0</v>
      </c>
      <c r="F8" s="93" t="b">
        <v>0</v>
      </c>
      <c r="G8" s="93" t="b">
        <v>0</v>
      </c>
    </row>
    <row r="9" spans="1:7" ht="15">
      <c r="A9" s="93" t="s">
        <v>1393</v>
      </c>
      <c r="B9" s="93">
        <v>39</v>
      </c>
      <c r="C9" s="132">
        <v>0.007474677082333572</v>
      </c>
      <c r="D9" s="93" t="s">
        <v>1767</v>
      </c>
      <c r="E9" s="93" t="b">
        <v>0</v>
      </c>
      <c r="F9" s="93" t="b">
        <v>1</v>
      </c>
      <c r="G9" s="93" t="b">
        <v>0</v>
      </c>
    </row>
    <row r="10" spans="1:7" ht="15">
      <c r="A10" s="93" t="s">
        <v>1394</v>
      </c>
      <c r="B10" s="93">
        <v>39</v>
      </c>
      <c r="C10" s="132">
        <v>0.007474677082333572</v>
      </c>
      <c r="D10" s="93" t="s">
        <v>1767</v>
      </c>
      <c r="E10" s="93" t="b">
        <v>0</v>
      </c>
      <c r="F10" s="93" t="b">
        <v>0</v>
      </c>
      <c r="G10" s="93" t="b">
        <v>0</v>
      </c>
    </row>
    <row r="11" spans="1:7" ht="15">
      <c r="A11" s="93" t="s">
        <v>1395</v>
      </c>
      <c r="B11" s="93">
        <v>39</v>
      </c>
      <c r="C11" s="132">
        <v>0.007474677082333572</v>
      </c>
      <c r="D11" s="93" t="s">
        <v>1767</v>
      </c>
      <c r="E11" s="93" t="b">
        <v>0</v>
      </c>
      <c r="F11" s="93" t="b">
        <v>0</v>
      </c>
      <c r="G11" s="93" t="b">
        <v>0</v>
      </c>
    </row>
    <row r="12" spans="1:7" ht="15">
      <c r="A12" s="93" t="s">
        <v>1400</v>
      </c>
      <c r="B12" s="93">
        <v>37</v>
      </c>
      <c r="C12" s="132">
        <v>0.007550105791256739</v>
      </c>
      <c r="D12" s="93" t="s">
        <v>1767</v>
      </c>
      <c r="E12" s="93" t="b">
        <v>0</v>
      </c>
      <c r="F12" s="93" t="b">
        <v>0</v>
      </c>
      <c r="G12" s="93" t="b">
        <v>0</v>
      </c>
    </row>
    <row r="13" spans="1:7" ht="15">
      <c r="A13" s="93" t="s">
        <v>1444</v>
      </c>
      <c r="B13" s="93">
        <v>37</v>
      </c>
      <c r="C13" s="132">
        <v>0.007550105791256739</v>
      </c>
      <c r="D13" s="93" t="s">
        <v>1767</v>
      </c>
      <c r="E13" s="93" t="b">
        <v>0</v>
      </c>
      <c r="F13" s="93" t="b">
        <v>0</v>
      </c>
      <c r="G13" s="93" t="b">
        <v>0</v>
      </c>
    </row>
    <row r="14" spans="1:7" ht="15">
      <c r="A14" s="93" t="s">
        <v>1397</v>
      </c>
      <c r="B14" s="93">
        <v>35</v>
      </c>
      <c r="C14" s="132">
        <v>0.007600060722883001</v>
      </c>
      <c r="D14" s="93" t="s">
        <v>1767</v>
      </c>
      <c r="E14" s="93" t="b">
        <v>0</v>
      </c>
      <c r="F14" s="93" t="b">
        <v>0</v>
      </c>
      <c r="G14" s="93" t="b">
        <v>0</v>
      </c>
    </row>
    <row r="15" spans="1:7" ht="15">
      <c r="A15" s="93" t="s">
        <v>1398</v>
      </c>
      <c r="B15" s="93">
        <v>35</v>
      </c>
      <c r="C15" s="132">
        <v>0.007600060722883001</v>
      </c>
      <c r="D15" s="93" t="s">
        <v>1767</v>
      </c>
      <c r="E15" s="93" t="b">
        <v>0</v>
      </c>
      <c r="F15" s="93" t="b">
        <v>0</v>
      </c>
      <c r="G15" s="93" t="b">
        <v>0</v>
      </c>
    </row>
    <row r="16" spans="1:7" ht="15">
      <c r="A16" s="93" t="s">
        <v>1399</v>
      </c>
      <c r="B16" s="93">
        <v>35</v>
      </c>
      <c r="C16" s="132">
        <v>0.007600060722883001</v>
      </c>
      <c r="D16" s="93" t="s">
        <v>1767</v>
      </c>
      <c r="E16" s="93" t="b">
        <v>0</v>
      </c>
      <c r="F16" s="93" t="b">
        <v>0</v>
      </c>
      <c r="G16" s="93" t="b">
        <v>0</v>
      </c>
    </row>
    <row r="17" spans="1:7" ht="15">
      <c r="A17" s="93" t="s">
        <v>1401</v>
      </c>
      <c r="B17" s="93">
        <v>35</v>
      </c>
      <c r="C17" s="132">
        <v>0.007600060722883001</v>
      </c>
      <c r="D17" s="93" t="s">
        <v>1767</v>
      </c>
      <c r="E17" s="93" t="b">
        <v>0</v>
      </c>
      <c r="F17" s="93" t="b">
        <v>0</v>
      </c>
      <c r="G17" s="93" t="b">
        <v>0</v>
      </c>
    </row>
    <row r="18" spans="1:7" ht="15">
      <c r="A18" s="93" t="s">
        <v>1402</v>
      </c>
      <c r="B18" s="93">
        <v>35</v>
      </c>
      <c r="C18" s="132">
        <v>0.007600060722883001</v>
      </c>
      <c r="D18" s="93" t="s">
        <v>1767</v>
      </c>
      <c r="E18" s="93" t="b">
        <v>0</v>
      </c>
      <c r="F18" s="93" t="b">
        <v>0</v>
      </c>
      <c r="G18" s="93" t="b">
        <v>0</v>
      </c>
    </row>
    <row r="19" spans="1:7" ht="15">
      <c r="A19" s="93" t="s">
        <v>1682</v>
      </c>
      <c r="B19" s="93">
        <v>35</v>
      </c>
      <c r="C19" s="132">
        <v>0.007600060722883001</v>
      </c>
      <c r="D19" s="93" t="s">
        <v>1767</v>
      </c>
      <c r="E19" s="93" t="b">
        <v>0</v>
      </c>
      <c r="F19" s="93" t="b">
        <v>0</v>
      </c>
      <c r="G19" s="93" t="b">
        <v>0</v>
      </c>
    </row>
    <row r="20" spans="1:7" ht="15">
      <c r="A20" s="93" t="s">
        <v>1683</v>
      </c>
      <c r="B20" s="93">
        <v>35</v>
      </c>
      <c r="C20" s="132">
        <v>0.007600060722883001</v>
      </c>
      <c r="D20" s="93" t="s">
        <v>1767</v>
      </c>
      <c r="E20" s="93" t="b">
        <v>0</v>
      </c>
      <c r="F20" s="93" t="b">
        <v>0</v>
      </c>
      <c r="G20" s="93" t="b">
        <v>0</v>
      </c>
    </row>
    <row r="21" spans="1:7" ht="15">
      <c r="A21" s="93" t="s">
        <v>1684</v>
      </c>
      <c r="B21" s="93">
        <v>35</v>
      </c>
      <c r="C21" s="132">
        <v>0.007600060722883001</v>
      </c>
      <c r="D21" s="93" t="s">
        <v>1767</v>
      </c>
      <c r="E21" s="93" t="b">
        <v>0</v>
      </c>
      <c r="F21" s="93" t="b">
        <v>0</v>
      </c>
      <c r="G21" s="93" t="b">
        <v>0</v>
      </c>
    </row>
    <row r="22" spans="1:7" ht="15">
      <c r="A22" s="93" t="s">
        <v>1685</v>
      </c>
      <c r="B22" s="93">
        <v>35</v>
      </c>
      <c r="C22" s="132">
        <v>0.007600060722883001</v>
      </c>
      <c r="D22" s="93" t="s">
        <v>1767</v>
      </c>
      <c r="E22" s="93" t="b">
        <v>0</v>
      </c>
      <c r="F22" s="93" t="b">
        <v>0</v>
      </c>
      <c r="G22" s="93" t="b">
        <v>0</v>
      </c>
    </row>
    <row r="23" spans="1:7" ht="15">
      <c r="A23" s="93" t="s">
        <v>1686</v>
      </c>
      <c r="B23" s="93">
        <v>35</v>
      </c>
      <c r="C23" s="132">
        <v>0.007600060722883001</v>
      </c>
      <c r="D23" s="93" t="s">
        <v>1767</v>
      </c>
      <c r="E23" s="93" t="b">
        <v>0</v>
      </c>
      <c r="F23" s="93" t="b">
        <v>0</v>
      </c>
      <c r="G23" s="93" t="b">
        <v>0</v>
      </c>
    </row>
    <row r="24" spans="1:7" ht="15">
      <c r="A24" s="93" t="s">
        <v>1687</v>
      </c>
      <c r="B24" s="93">
        <v>35</v>
      </c>
      <c r="C24" s="132">
        <v>0.007600060722883001</v>
      </c>
      <c r="D24" s="93" t="s">
        <v>1767</v>
      </c>
      <c r="E24" s="93" t="b">
        <v>0</v>
      </c>
      <c r="F24" s="93" t="b">
        <v>0</v>
      </c>
      <c r="G24" s="93" t="b">
        <v>0</v>
      </c>
    </row>
    <row r="25" spans="1:7" ht="15">
      <c r="A25" s="93" t="s">
        <v>1688</v>
      </c>
      <c r="B25" s="93">
        <v>35</v>
      </c>
      <c r="C25" s="132">
        <v>0.007600060722883001</v>
      </c>
      <c r="D25" s="93" t="s">
        <v>1767</v>
      </c>
      <c r="E25" s="93" t="b">
        <v>0</v>
      </c>
      <c r="F25" s="93" t="b">
        <v>0</v>
      </c>
      <c r="G25" s="93" t="b">
        <v>0</v>
      </c>
    </row>
    <row r="26" spans="1:7" ht="15">
      <c r="A26" s="93" t="s">
        <v>1689</v>
      </c>
      <c r="B26" s="93">
        <v>35</v>
      </c>
      <c r="C26" s="132">
        <v>0.007600060722883001</v>
      </c>
      <c r="D26" s="93" t="s">
        <v>1767</v>
      </c>
      <c r="E26" s="93" t="b">
        <v>0</v>
      </c>
      <c r="F26" s="93" t="b">
        <v>0</v>
      </c>
      <c r="G26" s="93" t="b">
        <v>0</v>
      </c>
    </row>
    <row r="27" spans="1:7" ht="15">
      <c r="A27" s="93" t="s">
        <v>1690</v>
      </c>
      <c r="B27" s="93">
        <v>35</v>
      </c>
      <c r="C27" s="132">
        <v>0.007600060722883001</v>
      </c>
      <c r="D27" s="93" t="s">
        <v>1767</v>
      </c>
      <c r="E27" s="93" t="b">
        <v>0</v>
      </c>
      <c r="F27" s="93" t="b">
        <v>0</v>
      </c>
      <c r="G27" s="93" t="b">
        <v>0</v>
      </c>
    </row>
    <row r="28" spans="1:7" ht="15">
      <c r="A28" s="93" t="s">
        <v>1370</v>
      </c>
      <c r="B28" s="93">
        <v>25</v>
      </c>
      <c r="C28" s="132">
        <v>0.010823679995552204</v>
      </c>
      <c r="D28" s="93" t="s">
        <v>1767</v>
      </c>
      <c r="E28" s="93" t="b">
        <v>0</v>
      </c>
      <c r="F28" s="93" t="b">
        <v>0</v>
      </c>
      <c r="G28" s="93" t="b">
        <v>0</v>
      </c>
    </row>
    <row r="29" spans="1:7" ht="15">
      <c r="A29" s="93" t="s">
        <v>1411</v>
      </c>
      <c r="B29" s="93">
        <v>25</v>
      </c>
      <c r="C29" s="132">
        <v>0.0074097432684128405</v>
      </c>
      <c r="D29" s="93" t="s">
        <v>1767</v>
      </c>
      <c r="E29" s="93" t="b">
        <v>0</v>
      </c>
      <c r="F29" s="93" t="b">
        <v>0</v>
      </c>
      <c r="G29" s="93" t="b">
        <v>0</v>
      </c>
    </row>
    <row r="30" spans="1:7" ht="15">
      <c r="A30" s="93" t="s">
        <v>1440</v>
      </c>
      <c r="B30" s="93">
        <v>25</v>
      </c>
      <c r="C30" s="132">
        <v>0.0074097432684128405</v>
      </c>
      <c r="D30" s="93" t="s">
        <v>1767</v>
      </c>
      <c r="E30" s="93" t="b">
        <v>0</v>
      </c>
      <c r="F30" s="93" t="b">
        <v>0</v>
      </c>
      <c r="G30" s="93" t="b">
        <v>0</v>
      </c>
    </row>
    <row r="31" spans="1:7" ht="15">
      <c r="A31" s="93" t="s">
        <v>1338</v>
      </c>
      <c r="B31" s="93">
        <v>24</v>
      </c>
      <c r="C31" s="132">
        <v>0.007344096708527929</v>
      </c>
      <c r="D31" s="93" t="s">
        <v>1767</v>
      </c>
      <c r="E31" s="93" t="b">
        <v>0</v>
      </c>
      <c r="F31" s="93" t="b">
        <v>0</v>
      </c>
      <c r="G31" s="93" t="b">
        <v>0</v>
      </c>
    </row>
    <row r="32" spans="1:7" ht="15">
      <c r="A32" s="93" t="s">
        <v>1416</v>
      </c>
      <c r="B32" s="93">
        <v>22</v>
      </c>
      <c r="C32" s="132">
        <v>0.007182928313023413</v>
      </c>
      <c r="D32" s="93" t="s">
        <v>1767</v>
      </c>
      <c r="E32" s="93" t="b">
        <v>0</v>
      </c>
      <c r="F32" s="93" t="b">
        <v>0</v>
      </c>
      <c r="G32" s="93" t="b">
        <v>0</v>
      </c>
    </row>
    <row r="33" spans="1:7" ht="15">
      <c r="A33" s="93" t="s">
        <v>303</v>
      </c>
      <c r="B33" s="93">
        <v>21</v>
      </c>
      <c r="C33" s="132">
        <v>0.007086513517213252</v>
      </c>
      <c r="D33" s="93" t="s">
        <v>1767</v>
      </c>
      <c r="E33" s="93" t="b">
        <v>0</v>
      </c>
      <c r="F33" s="93" t="b">
        <v>0</v>
      </c>
      <c r="G33" s="93" t="b">
        <v>0</v>
      </c>
    </row>
    <row r="34" spans="1:7" ht="15">
      <c r="A34" s="93" t="s">
        <v>1410</v>
      </c>
      <c r="B34" s="93">
        <v>21</v>
      </c>
      <c r="C34" s="132">
        <v>0.007086513517213252</v>
      </c>
      <c r="D34" s="93" t="s">
        <v>1767</v>
      </c>
      <c r="E34" s="93" t="b">
        <v>0</v>
      </c>
      <c r="F34" s="93" t="b">
        <v>0</v>
      </c>
      <c r="G34" s="93" t="b">
        <v>0</v>
      </c>
    </row>
    <row r="35" spans="1:7" ht="15">
      <c r="A35" s="93" t="s">
        <v>1412</v>
      </c>
      <c r="B35" s="93">
        <v>21</v>
      </c>
      <c r="C35" s="132">
        <v>0.007086513517213252</v>
      </c>
      <c r="D35" s="93" t="s">
        <v>1767</v>
      </c>
      <c r="E35" s="93" t="b">
        <v>0</v>
      </c>
      <c r="F35" s="93" t="b">
        <v>0</v>
      </c>
      <c r="G35" s="93" t="b">
        <v>0</v>
      </c>
    </row>
    <row r="36" spans="1:7" ht="15">
      <c r="A36" s="93" t="s">
        <v>1413</v>
      </c>
      <c r="B36" s="93">
        <v>21</v>
      </c>
      <c r="C36" s="132">
        <v>0.007086513517213252</v>
      </c>
      <c r="D36" s="93" t="s">
        <v>1767</v>
      </c>
      <c r="E36" s="93" t="b">
        <v>0</v>
      </c>
      <c r="F36" s="93" t="b">
        <v>0</v>
      </c>
      <c r="G36" s="93" t="b">
        <v>0</v>
      </c>
    </row>
    <row r="37" spans="1:7" ht="15">
      <c r="A37" s="93" t="s">
        <v>1414</v>
      </c>
      <c r="B37" s="93">
        <v>21</v>
      </c>
      <c r="C37" s="132">
        <v>0.007086513517213252</v>
      </c>
      <c r="D37" s="93" t="s">
        <v>1767</v>
      </c>
      <c r="E37" s="93" t="b">
        <v>0</v>
      </c>
      <c r="F37" s="93" t="b">
        <v>0</v>
      </c>
      <c r="G37" s="93" t="b">
        <v>0</v>
      </c>
    </row>
    <row r="38" spans="1:7" ht="15">
      <c r="A38" s="93" t="s">
        <v>1415</v>
      </c>
      <c r="B38" s="93">
        <v>21</v>
      </c>
      <c r="C38" s="132">
        <v>0.007086513517213252</v>
      </c>
      <c r="D38" s="93" t="s">
        <v>1767</v>
      </c>
      <c r="E38" s="93" t="b">
        <v>0</v>
      </c>
      <c r="F38" s="93" t="b">
        <v>0</v>
      </c>
      <c r="G38" s="93" t="b">
        <v>0</v>
      </c>
    </row>
    <row r="39" spans="1:7" ht="15">
      <c r="A39" s="93" t="s">
        <v>1417</v>
      </c>
      <c r="B39" s="93">
        <v>21</v>
      </c>
      <c r="C39" s="132">
        <v>0.007086513517213252</v>
      </c>
      <c r="D39" s="93" t="s">
        <v>1767</v>
      </c>
      <c r="E39" s="93" t="b">
        <v>0</v>
      </c>
      <c r="F39" s="93" t="b">
        <v>0</v>
      </c>
      <c r="G39" s="93" t="b">
        <v>0</v>
      </c>
    </row>
    <row r="40" spans="1:7" ht="15">
      <c r="A40" s="93" t="s">
        <v>1691</v>
      </c>
      <c r="B40" s="93">
        <v>21</v>
      </c>
      <c r="C40" s="132">
        <v>0.007086513517213252</v>
      </c>
      <c r="D40" s="93" t="s">
        <v>1767</v>
      </c>
      <c r="E40" s="93" t="b">
        <v>0</v>
      </c>
      <c r="F40" s="93" t="b">
        <v>0</v>
      </c>
      <c r="G40" s="93" t="b">
        <v>0</v>
      </c>
    </row>
    <row r="41" spans="1:7" ht="15">
      <c r="A41" s="93" t="s">
        <v>1692</v>
      </c>
      <c r="B41" s="93">
        <v>21</v>
      </c>
      <c r="C41" s="132">
        <v>0.007086513517213252</v>
      </c>
      <c r="D41" s="93" t="s">
        <v>1767</v>
      </c>
      <c r="E41" s="93" t="b">
        <v>0</v>
      </c>
      <c r="F41" s="93" t="b">
        <v>0</v>
      </c>
      <c r="G41" s="93" t="b">
        <v>0</v>
      </c>
    </row>
    <row r="42" spans="1:7" ht="15">
      <c r="A42" s="93" t="s">
        <v>1693</v>
      </c>
      <c r="B42" s="93">
        <v>21</v>
      </c>
      <c r="C42" s="132">
        <v>0.007086513517213252</v>
      </c>
      <c r="D42" s="93" t="s">
        <v>1767</v>
      </c>
      <c r="E42" s="93" t="b">
        <v>0</v>
      </c>
      <c r="F42" s="93" t="b">
        <v>0</v>
      </c>
      <c r="G42" s="93" t="b">
        <v>0</v>
      </c>
    </row>
    <row r="43" spans="1:7" ht="15">
      <c r="A43" s="93" t="s">
        <v>1694</v>
      </c>
      <c r="B43" s="93">
        <v>21</v>
      </c>
      <c r="C43" s="132">
        <v>0.007086513517213252</v>
      </c>
      <c r="D43" s="93" t="s">
        <v>1767</v>
      </c>
      <c r="E43" s="93" t="b">
        <v>0</v>
      </c>
      <c r="F43" s="93" t="b">
        <v>0</v>
      </c>
      <c r="G43" s="93" t="b">
        <v>0</v>
      </c>
    </row>
    <row r="44" spans="1:7" ht="15">
      <c r="A44" s="93" t="s">
        <v>1695</v>
      </c>
      <c r="B44" s="93">
        <v>21</v>
      </c>
      <c r="C44" s="132">
        <v>0.007086513517213252</v>
      </c>
      <c r="D44" s="93" t="s">
        <v>1767</v>
      </c>
      <c r="E44" s="93" t="b">
        <v>0</v>
      </c>
      <c r="F44" s="93" t="b">
        <v>0</v>
      </c>
      <c r="G44" s="93" t="b">
        <v>0</v>
      </c>
    </row>
    <row r="45" spans="1:7" ht="15">
      <c r="A45" s="93" t="s">
        <v>1339</v>
      </c>
      <c r="B45" s="93">
        <v>21</v>
      </c>
      <c r="C45" s="132">
        <v>0.007086513517213252</v>
      </c>
      <c r="D45" s="93" t="s">
        <v>1767</v>
      </c>
      <c r="E45" s="93" t="b">
        <v>0</v>
      </c>
      <c r="F45" s="93" t="b">
        <v>0</v>
      </c>
      <c r="G45" s="93" t="b">
        <v>0</v>
      </c>
    </row>
    <row r="46" spans="1:7" ht="15">
      <c r="A46" s="93" t="s">
        <v>1696</v>
      </c>
      <c r="B46" s="93">
        <v>21</v>
      </c>
      <c r="C46" s="132">
        <v>0.007086513517213252</v>
      </c>
      <c r="D46" s="93" t="s">
        <v>1767</v>
      </c>
      <c r="E46" s="93" t="b">
        <v>0</v>
      </c>
      <c r="F46" s="93" t="b">
        <v>0</v>
      </c>
      <c r="G46" s="93" t="b">
        <v>0</v>
      </c>
    </row>
    <row r="47" spans="1:7" ht="15">
      <c r="A47" s="93" t="s">
        <v>1697</v>
      </c>
      <c r="B47" s="93">
        <v>21</v>
      </c>
      <c r="C47" s="132">
        <v>0.007086513517213252</v>
      </c>
      <c r="D47" s="93" t="s">
        <v>1767</v>
      </c>
      <c r="E47" s="93" t="b">
        <v>0</v>
      </c>
      <c r="F47" s="93" t="b">
        <v>0</v>
      </c>
      <c r="G47" s="93" t="b">
        <v>0</v>
      </c>
    </row>
    <row r="48" spans="1:7" ht="15">
      <c r="A48" s="93" t="s">
        <v>1698</v>
      </c>
      <c r="B48" s="93">
        <v>21</v>
      </c>
      <c r="C48" s="132">
        <v>0.007086513517213252</v>
      </c>
      <c r="D48" s="93" t="s">
        <v>1767</v>
      </c>
      <c r="E48" s="93" t="b">
        <v>0</v>
      </c>
      <c r="F48" s="93" t="b">
        <v>0</v>
      </c>
      <c r="G48" s="93" t="b">
        <v>0</v>
      </c>
    </row>
    <row r="49" spans="1:7" ht="15">
      <c r="A49" s="93" t="s">
        <v>1699</v>
      </c>
      <c r="B49" s="93">
        <v>21</v>
      </c>
      <c r="C49" s="132">
        <v>0.007086513517213252</v>
      </c>
      <c r="D49" s="93" t="s">
        <v>1767</v>
      </c>
      <c r="E49" s="93" t="b">
        <v>0</v>
      </c>
      <c r="F49" s="93" t="b">
        <v>0</v>
      </c>
      <c r="G49" s="93" t="b">
        <v>0</v>
      </c>
    </row>
    <row r="50" spans="1:7" ht="15">
      <c r="A50" s="93" t="s">
        <v>1700</v>
      </c>
      <c r="B50" s="93">
        <v>21</v>
      </c>
      <c r="C50" s="132">
        <v>0.007086513517213252</v>
      </c>
      <c r="D50" s="93" t="s">
        <v>1767</v>
      </c>
      <c r="E50" s="93" t="b">
        <v>0</v>
      </c>
      <c r="F50" s="93" t="b">
        <v>0</v>
      </c>
      <c r="G50" s="93" t="b">
        <v>0</v>
      </c>
    </row>
    <row r="51" spans="1:7" ht="15">
      <c r="A51" s="93" t="s">
        <v>1429</v>
      </c>
      <c r="B51" s="93">
        <v>17</v>
      </c>
      <c r="C51" s="132">
        <v>0.007656815855388633</v>
      </c>
      <c r="D51" s="93" t="s">
        <v>1767</v>
      </c>
      <c r="E51" s="93" t="b">
        <v>0</v>
      </c>
      <c r="F51" s="93" t="b">
        <v>0</v>
      </c>
      <c r="G51" s="93" t="b">
        <v>0</v>
      </c>
    </row>
    <row r="52" spans="1:7" ht="15">
      <c r="A52" s="93" t="s">
        <v>1422</v>
      </c>
      <c r="B52" s="93">
        <v>11</v>
      </c>
      <c r="C52" s="132">
        <v>0.005387196234767559</v>
      </c>
      <c r="D52" s="93" t="s">
        <v>1767</v>
      </c>
      <c r="E52" s="93" t="b">
        <v>0</v>
      </c>
      <c r="F52" s="93" t="b">
        <v>0</v>
      </c>
      <c r="G52" s="93" t="b">
        <v>0</v>
      </c>
    </row>
    <row r="53" spans="1:7" ht="15">
      <c r="A53" s="93" t="s">
        <v>1407</v>
      </c>
      <c r="B53" s="93">
        <v>9</v>
      </c>
      <c r="C53" s="132">
        <v>0.00483305936247158</v>
      </c>
      <c r="D53" s="93" t="s">
        <v>1767</v>
      </c>
      <c r="E53" s="93" t="b">
        <v>0</v>
      </c>
      <c r="F53" s="93" t="b">
        <v>0</v>
      </c>
      <c r="G53" s="93" t="b">
        <v>0</v>
      </c>
    </row>
    <row r="54" spans="1:7" ht="15">
      <c r="A54" s="93" t="s">
        <v>1701</v>
      </c>
      <c r="B54" s="93">
        <v>8</v>
      </c>
      <c r="C54" s="132">
        <v>0.00451797260372332</v>
      </c>
      <c r="D54" s="93" t="s">
        <v>1767</v>
      </c>
      <c r="E54" s="93" t="b">
        <v>0</v>
      </c>
      <c r="F54" s="93" t="b">
        <v>0</v>
      </c>
      <c r="G54" s="93" t="b">
        <v>0</v>
      </c>
    </row>
    <row r="55" spans="1:7" ht="15">
      <c r="A55" s="93" t="s">
        <v>1702</v>
      </c>
      <c r="B55" s="93">
        <v>8</v>
      </c>
      <c r="C55" s="132">
        <v>0.00451797260372332</v>
      </c>
      <c r="D55" s="93" t="s">
        <v>1767</v>
      </c>
      <c r="E55" s="93" t="b">
        <v>0</v>
      </c>
      <c r="F55" s="93" t="b">
        <v>0</v>
      </c>
      <c r="G55" s="93" t="b">
        <v>0</v>
      </c>
    </row>
    <row r="56" spans="1:7" ht="15">
      <c r="A56" s="93" t="s">
        <v>1703</v>
      </c>
      <c r="B56" s="93">
        <v>8</v>
      </c>
      <c r="C56" s="132">
        <v>0.00451797260372332</v>
      </c>
      <c r="D56" s="93" t="s">
        <v>1767</v>
      </c>
      <c r="E56" s="93" t="b">
        <v>0</v>
      </c>
      <c r="F56" s="93" t="b">
        <v>0</v>
      </c>
      <c r="G56" s="93" t="b">
        <v>0</v>
      </c>
    </row>
    <row r="57" spans="1:7" ht="15">
      <c r="A57" s="93" t="s">
        <v>1419</v>
      </c>
      <c r="B57" s="93">
        <v>7</v>
      </c>
      <c r="C57" s="132">
        <v>0.004173368994008342</v>
      </c>
      <c r="D57" s="93" t="s">
        <v>1767</v>
      </c>
      <c r="E57" s="93" t="b">
        <v>0</v>
      </c>
      <c r="F57" s="93" t="b">
        <v>0</v>
      </c>
      <c r="G57" s="93" t="b">
        <v>0</v>
      </c>
    </row>
    <row r="58" spans="1:7" ht="15">
      <c r="A58" s="93" t="s">
        <v>1420</v>
      </c>
      <c r="B58" s="93">
        <v>7</v>
      </c>
      <c r="C58" s="132">
        <v>0.004173368994008342</v>
      </c>
      <c r="D58" s="93" t="s">
        <v>1767</v>
      </c>
      <c r="E58" s="93" t="b">
        <v>0</v>
      </c>
      <c r="F58" s="93" t="b">
        <v>0</v>
      </c>
      <c r="G58" s="93" t="b">
        <v>0</v>
      </c>
    </row>
    <row r="59" spans="1:7" ht="15">
      <c r="A59" s="93" t="s">
        <v>1421</v>
      </c>
      <c r="B59" s="93">
        <v>7</v>
      </c>
      <c r="C59" s="132">
        <v>0.004173368994008342</v>
      </c>
      <c r="D59" s="93" t="s">
        <v>1767</v>
      </c>
      <c r="E59" s="93" t="b">
        <v>1</v>
      </c>
      <c r="F59" s="93" t="b">
        <v>0</v>
      </c>
      <c r="G59" s="93" t="b">
        <v>0</v>
      </c>
    </row>
    <row r="60" spans="1:7" ht="15">
      <c r="A60" s="93" t="s">
        <v>1423</v>
      </c>
      <c r="B60" s="93">
        <v>7</v>
      </c>
      <c r="C60" s="132">
        <v>0.004173368994008342</v>
      </c>
      <c r="D60" s="93" t="s">
        <v>1767</v>
      </c>
      <c r="E60" s="93" t="b">
        <v>0</v>
      </c>
      <c r="F60" s="93" t="b">
        <v>0</v>
      </c>
      <c r="G60" s="93" t="b">
        <v>0</v>
      </c>
    </row>
    <row r="61" spans="1:7" ht="15">
      <c r="A61" s="93" t="s">
        <v>1424</v>
      </c>
      <c r="B61" s="93">
        <v>7</v>
      </c>
      <c r="C61" s="132">
        <v>0.004173368994008342</v>
      </c>
      <c r="D61" s="93" t="s">
        <v>1767</v>
      </c>
      <c r="E61" s="93" t="b">
        <v>0</v>
      </c>
      <c r="F61" s="93" t="b">
        <v>0</v>
      </c>
      <c r="G61" s="93" t="b">
        <v>0</v>
      </c>
    </row>
    <row r="62" spans="1:7" ht="15">
      <c r="A62" s="93" t="s">
        <v>1425</v>
      </c>
      <c r="B62" s="93">
        <v>7</v>
      </c>
      <c r="C62" s="132">
        <v>0.004173368994008342</v>
      </c>
      <c r="D62" s="93" t="s">
        <v>1767</v>
      </c>
      <c r="E62" s="93" t="b">
        <v>0</v>
      </c>
      <c r="F62" s="93" t="b">
        <v>0</v>
      </c>
      <c r="G62" s="93" t="b">
        <v>0</v>
      </c>
    </row>
    <row r="63" spans="1:7" ht="15">
      <c r="A63" s="93" t="s">
        <v>1362</v>
      </c>
      <c r="B63" s="93">
        <v>7</v>
      </c>
      <c r="C63" s="132">
        <v>0.004173368994008342</v>
      </c>
      <c r="D63" s="93" t="s">
        <v>1767</v>
      </c>
      <c r="E63" s="93" t="b">
        <v>0</v>
      </c>
      <c r="F63" s="93" t="b">
        <v>0</v>
      </c>
      <c r="G63" s="93" t="b">
        <v>0</v>
      </c>
    </row>
    <row r="64" spans="1:7" ht="15">
      <c r="A64" s="93" t="s">
        <v>1704</v>
      </c>
      <c r="B64" s="93">
        <v>7</v>
      </c>
      <c r="C64" s="132">
        <v>0.004173368994008342</v>
      </c>
      <c r="D64" s="93" t="s">
        <v>1767</v>
      </c>
      <c r="E64" s="93" t="b">
        <v>0</v>
      </c>
      <c r="F64" s="93" t="b">
        <v>0</v>
      </c>
      <c r="G64" s="93" t="b">
        <v>0</v>
      </c>
    </row>
    <row r="65" spans="1:7" ht="15">
      <c r="A65" s="93" t="s">
        <v>1705</v>
      </c>
      <c r="B65" s="93">
        <v>7</v>
      </c>
      <c r="C65" s="132">
        <v>0.004173368994008342</v>
      </c>
      <c r="D65" s="93" t="s">
        <v>1767</v>
      </c>
      <c r="E65" s="93" t="b">
        <v>0</v>
      </c>
      <c r="F65" s="93" t="b">
        <v>0</v>
      </c>
      <c r="G65" s="93" t="b">
        <v>0</v>
      </c>
    </row>
    <row r="66" spans="1:7" ht="15">
      <c r="A66" s="93" t="s">
        <v>1706</v>
      </c>
      <c r="B66" s="93">
        <v>7</v>
      </c>
      <c r="C66" s="132">
        <v>0.004173368994008342</v>
      </c>
      <c r="D66" s="93" t="s">
        <v>1767</v>
      </c>
      <c r="E66" s="93" t="b">
        <v>0</v>
      </c>
      <c r="F66" s="93" t="b">
        <v>0</v>
      </c>
      <c r="G66" s="93" t="b">
        <v>0</v>
      </c>
    </row>
    <row r="67" spans="1:7" ht="15">
      <c r="A67" s="93" t="s">
        <v>1707</v>
      </c>
      <c r="B67" s="93">
        <v>7</v>
      </c>
      <c r="C67" s="132">
        <v>0.004173368994008342</v>
      </c>
      <c r="D67" s="93" t="s">
        <v>1767</v>
      </c>
      <c r="E67" s="93" t="b">
        <v>1</v>
      </c>
      <c r="F67" s="93" t="b">
        <v>0</v>
      </c>
      <c r="G67" s="93" t="b">
        <v>0</v>
      </c>
    </row>
    <row r="68" spans="1:7" ht="15">
      <c r="A68" s="93" t="s">
        <v>1708</v>
      </c>
      <c r="B68" s="93">
        <v>7</v>
      </c>
      <c r="C68" s="132">
        <v>0.004173368994008342</v>
      </c>
      <c r="D68" s="93" t="s">
        <v>1767</v>
      </c>
      <c r="E68" s="93" t="b">
        <v>0</v>
      </c>
      <c r="F68" s="93" t="b">
        <v>0</v>
      </c>
      <c r="G68" s="93" t="b">
        <v>0</v>
      </c>
    </row>
    <row r="69" spans="1:7" ht="15">
      <c r="A69" s="93" t="s">
        <v>1709</v>
      </c>
      <c r="B69" s="93">
        <v>7</v>
      </c>
      <c r="C69" s="132">
        <v>0.004173368994008342</v>
      </c>
      <c r="D69" s="93" t="s">
        <v>1767</v>
      </c>
      <c r="E69" s="93" t="b">
        <v>0</v>
      </c>
      <c r="F69" s="93" t="b">
        <v>0</v>
      </c>
      <c r="G69" s="93" t="b">
        <v>0</v>
      </c>
    </row>
    <row r="70" spans="1:7" ht="15">
      <c r="A70" s="93" t="s">
        <v>1710</v>
      </c>
      <c r="B70" s="93">
        <v>7</v>
      </c>
      <c r="C70" s="132">
        <v>0.004173368994008342</v>
      </c>
      <c r="D70" s="93" t="s">
        <v>1767</v>
      </c>
      <c r="E70" s="93" t="b">
        <v>0</v>
      </c>
      <c r="F70" s="93" t="b">
        <v>0</v>
      </c>
      <c r="G70" s="93" t="b">
        <v>0</v>
      </c>
    </row>
    <row r="71" spans="1:7" ht="15">
      <c r="A71" s="93" t="s">
        <v>1711</v>
      </c>
      <c r="B71" s="93">
        <v>7</v>
      </c>
      <c r="C71" s="132">
        <v>0.004173368994008342</v>
      </c>
      <c r="D71" s="93" t="s">
        <v>1767</v>
      </c>
      <c r="E71" s="93" t="b">
        <v>0</v>
      </c>
      <c r="F71" s="93" t="b">
        <v>0</v>
      </c>
      <c r="G71" s="93" t="b">
        <v>0</v>
      </c>
    </row>
    <row r="72" spans="1:7" ht="15">
      <c r="A72" s="93" t="s">
        <v>1712</v>
      </c>
      <c r="B72" s="93">
        <v>7</v>
      </c>
      <c r="C72" s="132">
        <v>0.004173368994008342</v>
      </c>
      <c r="D72" s="93" t="s">
        <v>1767</v>
      </c>
      <c r="E72" s="93" t="b">
        <v>0</v>
      </c>
      <c r="F72" s="93" t="b">
        <v>0</v>
      </c>
      <c r="G72" s="93" t="b">
        <v>0</v>
      </c>
    </row>
    <row r="73" spans="1:7" ht="15">
      <c r="A73" s="93" t="s">
        <v>1713</v>
      </c>
      <c r="B73" s="93">
        <v>7</v>
      </c>
      <c r="C73" s="132">
        <v>0.004173368994008342</v>
      </c>
      <c r="D73" s="93" t="s">
        <v>1767</v>
      </c>
      <c r="E73" s="93" t="b">
        <v>0</v>
      </c>
      <c r="F73" s="93" t="b">
        <v>0</v>
      </c>
      <c r="G73" s="93" t="b">
        <v>0</v>
      </c>
    </row>
    <row r="74" spans="1:7" ht="15">
      <c r="A74" s="93" t="s">
        <v>1714</v>
      </c>
      <c r="B74" s="93">
        <v>7</v>
      </c>
      <c r="C74" s="132">
        <v>0.004173368994008342</v>
      </c>
      <c r="D74" s="93" t="s">
        <v>1767</v>
      </c>
      <c r="E74" s="93" t="b">
        <v>0</v>
      </c>
      <c r="F74" s="93" t="b">
        <v>0</v>
      </c>
      <c r="G74" s="93" t="b">
        <v>0</v>
      </c>
    </row>
    <row r="75" spans="1:7" ht="15">
      <c r="A75" s="93" t="s">
        <v>1715</v>
      </c>
      <c r="B75" s="93">
        <v>7</v>
      </c>
      <c r="C75" s="132">
        <v>0.004173368994008342</v>
      </c>
      <c r="D75" s="93" t="s">
        <v>1767</v>
      </c>
      <c r="E75" s="93" t="b">
        <v>0</v>
      </c>
      <c r="F75" s="93" t="b">
        <v>0</v>
      </c>
      <c r="G75" s="93" t="b">
        <v>0</v>
      </c>
    </row>
    <row r="76" spans="1:7" ht="15">
      <c r="A76" s="93" t="s">
        <v>376</v>
      </c>
      <c r="B76" s="93">
        <v>6</v>
      </c>
      <c r="C76" s="132">
        <v>0.0043679696772956815</v>
      </c>
      <c r="D76" s="93" t="s">
        <v>1767</v>
      </c>
      <c r="E76" s="93" t="b">
        <v>0</v>
      </c>
      <c r="F76" s="93" t="b">
        <v>0</v>
      </c>
      <c r="G76" s="93" t="b">
        <v>0</v>
      </c>
    </row>
    <row r="77" spans="1:7" ht="15">
      <c r="A77" s="93" t="s">
        <v>1716</v>
      </c>
      <c r="B77" s="93">
        <v>4</v>
      </c>
      <c r="C77" s="132">
        <v>0.002911979784863788</v>
      </c>
      <c r="D77" s="93" t="s">
        <v>1767</v>
      </c>
      <c r="E77" s="93" t="b">
        <v>0</v>
      </c>
      <c r="F77" s="93" t="b">
        <v>0</v>
      </c>
      <c r="G77" s="93" t="b">
        <v>0</v>
      </c>
    </row>
    <row r="78" spans="1:7" ht="15">
      <c r="A78" s="93" t="s">
        <v>1451</v>
      </c>
      <c r="B78" s="93">
        <v>4</v>
      </c>
      <c r="C78" s="132">
        <v>0.0035649732678659164</v>
      </c>
      <c r="D78" s="93" t="s">
        <v>1767</v>
      </c>
      <c r="E78" s="93" t="b">
        <v>0</v>
      </c>
      <c r="F78" s="93" t="b">
        <v>0</v>
      </c>
      <c r="G78" s="93" t="b">
        <v>0</v>
      </c>
    </row>
    <row r="79" spans="1:7" ht="15">
      <c r="A79" s="93" t="s">
        <v>1377</v>
      </c>
      <c r="B79" s="93">
        <v>4</v>
      </c>
      <c r="C79" s="132">
        <v>0.0035649732678659164</v>
      </c>
      <c r="D79" s="93" t="s">
        <v>1767</v>
      </c>
      <c r="E79" s="93" t="b">
        <v>0</v>
      </c>
      <c r="F79" s="93" t="b">
        <v>0</v>
      </c>
      <c r="G79" s="93" t="b">
        <v>0</v>
      </c>
    </row>
    <row r="80" spans="1:7" ht="15">
      <c r="A80" s="93" t="s">
        <v>1378</v>
      </c>
      <c r="B80" s="93">
        <v>4</v>
      </c>
      <c r="C80" s="132">
        <v>0.0035649732678659164</v>
      </c>
      <c r="D80" s="93" t="s">
        <v>1767</v>
      </c>
      <c r="E80" s="93" t="b">
        <v>0</v>
      </c>
      <c r="F80" s="93" t="b">
        <v>0</v>
      </c>
      <c r="G80" s="93" t="b">
        <v>0</v>
      </c>
    </row>
    <row r="81" spans="1:7" ht="15">
      <c r="A81" s="93" t="s">
        <v>1447</v>
      </c>
      <c r="B81" s="93">
        <v>4</v>
      </c>
      <c r="C81" s="132">
        <v>0.002911979784863788</v>
      </c>
      <c r="D81" s="93" t="s">
        <v>1767</v>
      </c>
      <c r="E81" s="93" t="b">
        <v>0</v>
      </c>
      <c r="F81" s="93" t="b">
        <v>0</v>
      </c>
      <c r="G81" s="93" t="b">
        <v>0</v>
      </c>
    </row>
    <row r="82" spans="1:7" ht="15">
      <c r="A82" s="93" t="s">
        <v>1448</v>
      </c>
      <c r="B82" s="93">
        <v>4</v>
      </c>
      <c r="C82" s="132">
        <v>0.002911979784863788</v>
      </c>
      <c r="D82" s="93" t="s">
        <v>1767</v>
      </c>
      <c r="E82" s="93" t="b">
        <v>0</v>
      </c>
      <c r="F82" s="93" t="b">
        <v>0</v>
      </c>
      <c r="G82" s="93" t="b">
        <v>0</v>
      </c>
    </row>
    <row r="83" spans="1:7" ht="15">
      <c r="A83" s="93" t="s">
        <v>1717</v>
      </c>
      <c r="B83" s="93">
        <v>4</v>
      </c>
      <c r="C83" s="132">
        <v>0.002911979784863788</v>
      </c>
      <c r="D83" s="93" t="s">
        <v>1767</v>
      </c>
      <c r="E83" s="93" t="b">
        <v>0</v>
      </c>
      <c r="F83" s="93" t="b">
        <v>1</v>
      </c>
      <c r="G83" s="93" t="b">
        <v>0</v>
      </c>
    </row>
    <row r="84" spans="1:7" ht="15">
      <c r="A84" s="93" t="s">
        <v>1718</v>
      </c>
      <c r="B84" s="93">
        <v>4</v>
      </c>
      <c r="C84" s="132">
        <v>0.002911979784863788</v>
      </c>
      <c r="D84" s="93" t="s">
        <v>1767</v>
      </c>
      <c r="E84" s="93" t="b">
        <v>0</v>
      </c>
      <c r="F84" s="93" t="b">
        <v>0</v>
      </c>
      <c r="G84" s="93" t="b">
        <v>0</v>
      </c>
    </row>
    <row r="85" spans="1:7" ht="15">
      <c r="A85" s="93" t="s">
        <v>1719</v>
      </c>
      <c r="B85" s="93">
        <v>4</v>
      </c>
      <c r="C85" s="132">
        <v>0.002911979784863788</v>
      </c>
      <c r="D85" s="93" t="s">
        <v>1767</v>
      </c>
      <c r="E85" s="93" t="b">
        <v>0</v>
      </c>
      <c r="F85" s="93" t="b">
        <v>0</v>
      </c>
      <c r="G85" s="93" t="b">
        <v>0</v>
      </c>
    </row>
    <row r="86" spans="1:7" ht="15">
      <c r="A86" s="93" t="s">
        <v>1720</v>
      </c>
      <c r="B86" s="93">
        <v>4</v>
      </c>
      <c r="C86" s="132">
        <v>0.002911979784863788</v>
      </c>
      <c r="D86" s="93" t="s">
        <v>1767</v>
      </c>
      <c r="E86" s="93" t="b">
        <v>0</v>
      </c>
      <c r="F86" s="93" t="b">
        <v>0</v>
      </c>
      <c r="G86" s="93" t="b">
        <v>0</v>
      </c>
    </row>
    <row r="87" spans="1:7" ht="15">
      <c r="A87" s="93" t="s">
        <v>1721</v>
      </c>
      <c r="B87" s="93">
        <v>4</v>
      </c>
      <c r="C87" s="132">
        <v>0.002911979784863788</v>
      </c>
      <c r="D87" s="93" t="s">
        <v>1767</v>
      </c>
      <c r="E87" s="93" t="b">
        <v>0</v>
      </c>
      <c r="F87" s="93" t="b">
        <v>0</v>
      </c>
      <c r="G87" s="93" t="b">
        <v>0</v>
      </c>
    </row>
    <row r="88" spans="1:7" ht="15">
      <c r="A88" s="93" t="s">
        <v>1722</v>
      </c>
      <c r="B88" s="93">
        <v>4</v>
      </c>
      <c r="C88" s="132">
        <v>0.002911979784863788</v>
      </c>
      <c r="D88" s="93" t="s">
        <v>1767</v>
      </c>
      <c r="E88" s="93" t="b">
        <v>0</v>
      </c>
      <c r="F88" s="93" t="b">
        <v>0</v>
      </c>
      <c r="G88" s="93" t="b">
        <v>0</v>
      </c>
    </row>
    <row r="89" spans="1:7" ht="15">
      <c r="A89" s="93" t="s">
        <v>1723</v>
      </c>
      <c r="B89" s="93">
        <v>4</v>
      </c>
      <c r="C89" s="132">
        <v>0.002911979784863788</v>
      </c>
      <c r="D89" s="93" t="s">
        <v>1767</v>
      </c>
      <c r="E89" s="93" t="b">
        <v>0</v>
      </c>
      <c r="F89" s="93" t="b">
        <v>0</v>
      </c>
      <c r="G89" s="93" t="b">
        <v>0</v>
      </c>
    </row>
    <row r="90" spans="1:7" ht="15">
      <c r="A90" s="93" t="s">
        <v>1724</v>
      </c>
      <c r="B90" s="93">
        <v>4</v>
      </c>
      <c r="C90" s="132">
        <v>0.002911979784863788</v>
      </c>
      <c r="D90" s="93" t="s">
        <v>1767</v>
      </c>
      <c r="E90" s="93" t="b">
        <v>0</v>
      </c>
      <c r="F90" s="93" t="b">
        <v>0</v>
      </c>
      <c r="G90" s="93" t="b">
        <v>0</v>
      </c>
    </row>
    <row r="91" spans="1:7" ht="15">
      <c r="A91" s="93" t="s">
        <v>1725</v>
      </c>
      <c r="B91" s="93">
        <v>4</v>
      </c>
      <c r="C91" s="132">
        <v>0.002911979784863788</v>
      </c>
      <c r="D91" s="93" t="s">
        <v>1767</v>
      </c>
      <c r="E91" s="93" t="b">
        <v>0</v>
      </c>
      <c r="F91" s="93" t="b">
        <v>0</v>
      </c>
      <c r="G91" s="93" t="b">
        <v>0</v>
      </c>
    </row>
    <row r="92" spans="1:7" ht="15">
      <c r="A92" s="93" t="s">
        <v>1726</v>
      </c>
      <c r="B92" s="93">
        <v>4</v>
      </c>
      <c r="C92" s="132">
        <v>0.002911979784863788</v>
      </c>
      <c r="D92" s="93" t="s">
        <v>1767</v>
      </c>
      <c r="E92" s="93" t="b">
        <v>0</v>
      </c>
      <c r="F92" s="93" t="b">
        <v>0</v>
      </c>
      <c r="G92" s="93" t="b">
        <v>0</v>
      </c>
    </row>
    <row r="93" spans="1:7" ht="15">
      <c r="A93" s="93" t="s">
        <v>1455</v>
      </c>
      <c r="B93" s="93">
        <v>3</v>
      </c>
      <c r="C93" s="132">
        <v>0.00238724742532078</v>
      </c>
      <c r="D93" s="93" t="s">
        <v>1767</v>
      </c>
      <c r="E93" s="93" t="b">
        <v>0</v>
      </c>
      <c r="F93" s="93" t="b">
        <v>0</v>
      </c>
      <c r="G93" s="93" t="b">
        <v>0</v>
      </c>
    </row>
    <row r="94" spans="1:7" ht="15">
      <c r="A94" s="93" t="s">
        <v>1404</v>
      </c>
      <c r="B94" s="93">
        <v>3</v>
      </c>
      <c r="C94" s="132">
        <v>0.00238724742532078</v>
      </c>
      <c r="D94" s="93" t="s">
        <v>1767</v>
      </c>
      <c r="E94" s="93" t="b">
        <v>0</v>
      </c>
      <c r="F94" s="93" t="b">
        <v>0</v>
      </c>
      <c r="G94" s="93" t="b">
        <v>0</v>
      </c>
    </row>
    <row r="95" spans="1:7" ht="15">
      <c r="A95" s="93" t="s">
        <v>1461</v>
      </c>
      <c r="B95" s="93">
        <v>3</v>
      </c>
      <c r="C95" s="132">
        <v>0.00238724742532078</v>
      </c>
      <c r="D95" s="93" t="s">
        <v>1767</v>
      </c>
      <c r="E95" s="93" t="b">
        <v>1</v>
      </c>
      <c r="F95" s="93" t="b">
        <v>0</v>
      </c>
      <c r="G95" s="93" t="b">
        <v>0</v>
      </c>
    </row>
    <row r="96" spans="1:7" ht="15">
      <c r="A96" s="93" t="s">
        <v>1727</v>
      </c>
      <c r="B96" s="93">
        <v>2</v>
      </c>
      <c r="C96" s="132">
        <v>0.0017824866339329582</v>
      </c>
      <c r="D96" s="93" t="s">
        <v>1767</v>
      </c>
      <c r="E96" s="93" t="b">
        <v>0</v>
      </c>
      <c r="F96" s="93" t="b">
        <v>0</v>
      </c>
      <c r="G96" s="93" t="b">
        <v>0</v>
      </c>
    </row>
    <row r="97" spans="1:7" ht="15">
      <c r="A97" s="93" t="s">
        <v>1408</v>
      </c>
      <c r="B97" s="93">
        <v>2</v>
      </c>
      <c r="C97" s="132">
        <v>0.0017824866339329582</v>
      </c>
      <c r="D97" s="93" t="s">
        <v>1767</v>
      </c>
      <c r="E97" s="93" t="b">
        <v>0</v>
      </c>
      <c r="F97" s="93" t="b">
        <v>0</v>
      </c>
      <c r="G97" s="93" t="b">
        <v>0</v>
      </c>
    </row>
    <row r="98" spans="1:7" ht="15">
      <c r="A98" s="93" t="s">
        <v>1406</v>
      </c>
      <c r="B98" s="93">
        <v>2</v>
      </c>
      <c r="C98" s="132">
        <v>0.0017824866339329582</v>
      </c>
      <c r="D98" s="93" t="s">
        <v>1767</v>
      </c>
      <c r="E98" s="93" t="b">
        <v>0</v>
      </c>
      <c r="F98" s="93" t="b">
        <v>0</v>
      </c>
      <c r="G98" s="93" t="b">
        <v>0</v>
      </c>
    </row>
    <row r="99" spans="1:7" ht="15">
      <c r="A99" s="93" t="s">
        <v>1405</v>
      </c>
      <c r="B99" s="93">
        <v>2</v>
      </c>
      <c r="C99" s="132">
        <v>0.0017824866339329582</v>
      </c>
      <c r="D99" s="93" t="s">
        <v>1767</v>
      </c>
      <c r="E99" s="93" t="b">
        <v>0</v>
      </c>
      <c r="F99" s="93" t="b">
        <v>0</v>
      </c>
      <c r="G99" s="93" t="b">
        <v>0</v>
      </c>
    </row>
    <row r="100" spans="1:7" ht="15">
      <c r="A100" s="93" t="s">
        <v>1434</v>
      </c>
      <c r="B100" s="93">
        <v>2</v>
      </c>
      <c r="C100" s="132">
        <v>0.0017824866339329582</v>
      </c>
      <c r="D100" s="93" t="s">
        <v>1767</v>
      </c>
      <c r="E100" s="93" t="b">
        <v>0</v>
      </c>
      <c r="F100" s="93" t="b">
        <v>0</v>
      </c>
      <c r="G100" s="93" t="b">
        <v>0</v>
      </c>
    </row>
    <row r="101" spans="1:7" ht="15">
      <c r="A101" s="93" t="s">
        <v>1435</v>
      </c>
      <c r="B101" s="93">
        <v>2</v>
      </c>
      <c r="C101" s="132">
        <v>0.0017824866339329582</v>
      </c>
      <c r="D101" s="93" t="s">
        <v>1767</v>
      </c>
      <c r="E101" s="93" t="b">
        <v>0</v>
      </c>
      <c r="F101" s="93" t="b">
        <v>0</v>
      </c>
      <c r="G101" s="93" t="b">
        <v>0</v>
      </c>
    </row>
    <row r="102" spans="1:7" ht="15">
      <c r="A102" s="93" t="s">
        <v>1436</v>
      </c>
      <c r="B102" s="93">
        <v>2</v>
      </c>
      <c r="C102" s="132">
        <v>0.0017824866339329582</v>
      </c>
      <c r="D102" s="93" t="s">
        <v>1767</v>
      </c>
      <c r="E102" s="93" t="b">
        <v>0</v>
      </c>
      <c r="F102" s="93" t="b">
        <v>0</v>
      </c>
      <c r="G102" s="93" t="b">
        <v>0</v>
      </c>
    </row>
    <row r="103" spans="1:7" ht="15">
      <c r="A103" s="93" t="s">
        <v>1437</v>
      </c>
      <c r="B103" s="93">
        <v>2</v>
      </c>
      <c r="C103" s="132">
        <v>0.0017824866339329582</v>
      </c>
      <c r="D103" s="93" t="s">
        <v>1767</v>
      </c>
      <c r="E103" s="93" t="b">
        <v>0</v>
      </c>
      <c r="F103" s="93" t="b">
        <v>0</v>
      </c>
      <c r="G103" s="93" t="b">
        <v>0</v>
      </c>
    </row>
    <row r="104" spans="1:7" ht="15">
      <c r="A104" s="93" t="s">
        <v>1438</v>
      </c>
      <c r="B104" s="93">
        <v>2</v>
      </c>
      <c r="C104" s="132">
        <v>0.0017824866339329582</v>
      </c>
      <c r="D104" s="93" t="s">
        <v>1767</v>
      </c>
      <c r="E104" s="93" t="b">
        <v>0</v>
      </c>
      <c r="F104" s="93" t="b">
        <v>0</v>
      </c>
      <c r="G104" s="93" t="b">
        <v>0</v>
      </c>
    </row>
    <row r="105" spans="1:7" ht="15">
      <c r="A105" s="93" t="s">
        <v>1439</v>
      </c>
      <c r="B105" s="93">
        <v>2</v>
      </c>
      <c r="C105" s="132">
        <v>0.0017824866339329582</v>
      </c>
      <c r="D105" s="93" t="s">
        <v>1767</v>
      </c>
      <c r="E105" s="93" t="b">
        <v>0</v>
      </c>
      <c r="F105" s="93" t="b">
        <v>0</v>
      </c>
      <c r="G105" s="93" t="b">
        <v>0</v>
      </c>
    </row>
    <row r="106" spans="1:7" ht="15">
      <c r="A106" s="93" t="s">
        <v>1728</v>
      </c>
      <c r="B106" s="93">
        <v>2</v>
      </c>
      <c r="C106" s="132">
        <v>0.0017824866339329582</v>
      </c>
      <c r="D106" s="93" t="s">
        <v>1767</v>
      </c>
      <c r="E106" s="93" t="b">
        <v>0</v>
      </c>
      <c r="F106" s="93" t="b">
        <v>1</v>
      </c>
      <c r="G106" s="93" t="b">
        <v>0</v>
      </c>
    </row>
    <row r="107" spans="1:7" ht="15">
      <c r="A107" s="93" t="s">
        <v>309</v>
      </c>
      <c r="B107" s="93">
        <v>2</v>
      </c>
      <c r="C107" s="132">
        <v>0.0017824866339329582</v>
      </c>
      <c r="D107" s="93" t="s">
        <v>1767</v>
      </c>
      <c r="E107" s="93" t="b">
        <v>0</v>
      </c>
      <c r="F107" s="93" t="b">
        <v>0</v>
      </c>
      <c r="G107" s="93" t="b">
        <v>0</v>
      </c>
    </row>
    <row r="108" spans="1:7" ht="15">
      <c r="A108" s="93" t="s">
        <v>1452</v>
      </c>
      <c r="B108" s="93">
        <v>2</v>
      </c>
      <c r="C108" s="132">
        <v>0.0017824866339329582</v>
      </c>
      <c r="D108" s="93" t="s">
        <v>1767</v>
      </c>
      <c r="E108" s="93" t="b">
        <v>0</v>
      </c>
      <c r="F108" s="93" t="b">
        <v>0</v>
      </c>
      <c r="G108" s="93" t="b">
        <v>0</v>
      </c>
    </row>
    <row r="109" spans="1:7" ht="15">
      <c r="A109" s="93" t="s">
        <v>1453</v>
      </c>
      <c r="B109" s="93">
        <v>2</v>
      </c>
      <c r="C109" s="132">
        <v>0.0017824866339329582</v>
      </c>
      <c r="D109" s="93" t="s">
        <v>1767</v>
      </c>
      <c r="E109" s="93" t="b">
        <v>0</v>
      </c>
      <c r="F109" s="93" t="b">
        <v>0</v>
      </c>
      <c r="G109" s="93" t="b">
        <v>0</v>
      </c>
    </row>
    <row r="110" spans="1:7" ht="15">
      <c r="A110" s="93" t="s">
        <v>1454</v>
      </c>
      <c r="B110" s="93">
        <v>2</v>
      </c>
      <c r="C110" s="132">
        <v>0.0017824866339329582</v>
      </c>
      <c r="D110" s="93" t="s">
        <v>1767</v>
      </c>
      <c r="E110" s="93" t="b">
        <v>0</v>
      </c>
      <c r="F110" s="93" t="b">
        <v>0</v>
      </c>
      <c r="G110" s="93" t="b">
        <v>0</v>
      </c>
    </row>
    <row r="111" spans="1:7" ht="15">
      <c r="A111" s="93" t="s">
        <v>1456</v>
      </c>
      <c r="B111" s="93">
        <v>2</v>
      </c>
      <c r="C111" s="132">
        <v>0.0017824866339329582</v>
      </c>
      <c r="D111" s="93" t="s">
        <v>1767</v>
      </c>
      <c r="E111" s="93" t="b">
        <v>0</v>
      </c>
      <c r="F111" s="93" t="b">
        <v>0</v>
      </c>
      <c r="G111" s="93" t="b">
        <v>0</v>
      </c>
    </row>
    <row r="112" spans="1:7" ht="15">
      <c r="A112" s="93" t="s">
        <v>1729</v>
      </c>
      <c r="B112" s="93">
        <v>2</v>
      </c>
      <c r="C112" s="132">
        <v>0.0017824866339329582</v>
      </c>
      <c r="D112" s="93" t="s">
        <v>1767</v>
      </c>
      <c r="E112" s="93" t="b">
        <v>0</v>
      </c>
      <c r="F112" s="93" t="b">
        <v>0</v>
      </c>
      <c r="G112" s="93" t="b">
        <v>0</v>
      </c>
    </row>
    <row r="113" spans="1:7" ht="15">
      <c r="A113" s="93" t="s">
        <v>1730</v>
      </c>
      <c r="B113" s="93">
        <v>2</v>
      </c>
      <c r="C113" s="132">
        <v>0.0017824866339329582</v>
      </c>
      <c r="D113" s="93" t="s">
        <v>1767</v>
      </c>
      <c r="E113" s="93" t="b">
        <v>1</v>
      </c>
      <c r="F113" s="93" t="b">
        <v>0</v>
      </c>
      <c r="G113" s="93" t="b">
        <v>0</v>
      </c>
    </row>
    <row r="114" spans="1:7" ht="15">
      <c r="A114" s="93" t="s">
        <v>1458</v>
      </c>
      <c r="B114" s="93">
        <v>2</v>
      </c>
      <c r="C114" s="132">
        <v>0.0017824866339329582</v>
      </c>
      <c r="D114" s="93" t="s">
        <v>1767</v>
      </c>
      <c r="E114" s="93" t="b">
        <v>0</v>
      </c>
      <c r="F114" s="93" t="b">
        <v>0</v>
      </c>
      <c r="G114" s="93" t="b">
        <v>0</v>
      </c>
    </row>
    <row r="115" spans="1:7" ht="15">
      <c r="A115" s="93" t="s">
        <v>1459</v>
      </c>
      <c r="B115" s="93">
        <v>2</v>
      </c>
      <c r="C115" s="132">
        <v>0.0017824866339329582</v>
      </c>
      <c r="D115" s="93" t="s">
        <v>1767</v>
      </c>
      <c r="E115" s="93" t="b">
        <v>0</v>
      </c>
      <c r="F115" s="93" t="b">
        <v>0</v>
      </c>
      <c r="G115" s="93" t="b">
        <v>0</v>
      </c>
    </row>
    <row r="116" spans="1:7" ht="15">
      <c r="A116" s="93" t="s">
        <v>1460</v>
      </c>
      <c r="B116" s="93">
        <v>2</v>
      </c>
      <c r="C116" s="132">
        <v>0.0017824866339329582</v>
      </c>
      <c r="D116" s="93" t="s">
        <v>1767</v>
      </c>
      <c r="E116" s="93" t="b">
        <v>0</v>
      </c>
      <c r="F116" s="93" t="b">
        <v>0</v>
      </c>
      <c r="G116" s="93" t="b">
        <v>0</v>
      </c>
    </row>
    <row r="117" spans="1:7" ht="15">
      <c r="A117" s="93" t="s">
        <v>1462</v>
      </c>
      <c r="B117" s="93">
        <v>2</v>
      </c>
      <c r="C117" s="132">
        <v>0.0017824866339329582</v>
      </c>
      <c r="D117" s="93" t="s">
        <v>1767</v>
      </c>
      <c r="E117" s="93" t="b">
        <v>0</v>
      </c>
      <c r="F117" s="93" t="b">
        <v>0</v>
      </c>
      <c r="G117" s="93" t="b">
        <v>0</v>
      </c>
    </row>
    <row r="118" spans="1:7" ht="15">
      <c r="A118" s="93" t="s">
        <v>1463</v>
      </c>
      <c r="B118" s="93">
        <v>2</v>
      </c>
      <c r="C118" s="132">
        <v>0.0017824866339329582</v>
      </c>
      <c r="D118" s="93" t="s">
        <v>1767</v>
      </c>
      <c r="E118" s="93" t="b">
        <v>0</v>
      </c>
      <c r="F118" s="93" t="b">
        <v>0</v>
      </c>
      <c r="G118" s="93" t="b">
        <v>0</v>
      </c>
    </row>
    <row r="119" spans="1:7" ht="15">
      <c r="A119" s="93" t="s">
        <v>1731</v>
      </c>
      <c r="B119" s="93">
        <v>2</v>
      </c>
      <c r="C119" s="132">
        <v>0.0017824866339329582</v>
      </c>
      <c r="D119" s="93" t="s">
        <v>1767</v>
      </c>
      <c r="E119" s="93" t="b">
        <v>0</v>
      </c>
      <c r="F119" s="93" t="b">
        <v>0</v>
      </c>
      <c r="G119" s="93" t="b">
        <v>0</v>
      </c>
    </row>
    <row r="120" spans="1:7" ht="15">
      <c r="A120" s="93" t="s">
        <v>1732</v>
      </c>
      <c r="B120" s="93">
        <v>2</v>
      </c>
      <c r="C120" s="132">
        <v>0.0017824866339329582</v>
      </c>
      <c r="D120" s="93" t="s">
        <v>1767</v>
      </c>
      <c r="E120" s="93" t="b">
        <v>0</v>
      </c>
      <c r="F120" s="93" t="b">
        <v>0</v>
      </c>
      <c r="G120" s="93" t="b">
        <v>0</v>
      </c>
    </row>
    <row r="121" spans="1:7" ht="15">
      <c r="A121" s="93" t="s">
        <v>1733</v>
      </c>
      <c r="B121" s="93">
        <v>2</v>
      </c>
      <c r="C121" s="132">
        <v>0.0017824866339329582</v>
      </c>
      <c r="D121" s="93" t="s">
        <v>1767</v>
      </c>
      <c r="E121" s="93" t="b">
        <v>0</v>
      </c>
      <c r="F121" s="93" t="b">
        <v>0</v>
      </c>
      <c r="G121" s="93" t="b">
        <v>0</v>
      </c>
    </row>
    <row r="122" spans="1:7" ht="15">
      <c r="A122" s="93" t="s">
        <v>1734</v>
      </c>
      <c r="B122" s="93">
        <v>2</v>
      </c>
      <c r="C122" s="132">
        <v>0.0017824866339329582</v>
      </c>
      <c r="D122" s="93" t="s">
        <v>1767</v>
      </c>
      <c r="E122" s="93" t="b">
        <v>0</v>
      </c>
      <c r="F122" s="93" t="b">
        <v>0</v>
      </c>
      <c r="G122" s="93" t="b">
        <v>0</v>
      </c>
    </row>
    <row r="123" spans="1:7" ht="15">
      <c r="A123" s="93" t="s">
        <v>1735</v>
      </c>
      <c r="B123" s="93">
        <v>2</v>
      </c>
      <c r="C123" s="132">
        <v>0.0017824866339329582</v>
      </c>
      <c r="D123" s="93" t="s">
        <v>1767</v>
      </c>
      <c r="E123" s="93" t="b">
        <v>0</v>
      </c>
      <c r="F123" s="93" t="b">
        <v>0</v>
      </c>
      <c r="G123" s="93" t="b">
        <v>0</v>
      </c>
    </row>
    <row r="124" spans="1:7" ht="15">
      <c r="A124" s="93" t="s">
        <v>1736</v>
      </c>
      <c r="B124" s="93">
        <v>2</v>
      </c>
      <c r="C124" s="132">
        <v>0.0017824866339329582</v>
      </c>
      <c r="D124" s="93" t="s">
        <v>1767</v>
      </c>
      <c r="E124" s="93" t="b">
        <v>0</v>
      </c>
      <c r="F124" s="93" t="b">
        <v>0</v>
      </c>
      <c r="G124" s="93" t="b">
        <v>0</v>
      </c>
    </row>
    <row r="125" spans="1:7" ht="15">
      <c r="A125" s="93" t="s">
        <v>1737</v>
      </c>
      <c r="B125" s="93">
        <v>2</v>
      </c>
      <c r="C125" s="132">
        <v>0.0017824866339329582</v>
      </c>
      <c r="D125" s="93" t="s">
        <v>1767</v>
      </c>
      <c r="E125" s="93" t="b">
        <v>0</v>
      </c>
      <c r="F125" s="93" t="b">
        <v>0</v>
      </c>
      <c r="G125" s="93" t="b">
        <v>0</v>
      </c>
    </row>
    <row r="126" spans="1:7" ht="15">
      <c r="A126" s="93" t="s">
        <v>1738</v>
      </c>
      <c r="B126" s="93">
        <v>2</v>
      </c>
      <c r="C126" s="132">
        <v>0.0017824866339329582</v>
      </c>
      <c r="D126" s="93" t="s">
        <v>1767</v>
      </c>
      <c r="E126" s="93" t="b">
        <v>0</v>
      </c>
      <c r="F126" s="93" t="b">
        <v>0</v>
      </c>
      <c r="G126" s="93" t="b">
        <v>0</v>
      </c>
    </row>
    <row r="127" spans="1:7" ht="15">
      <c r="A127" s="93" t="s">
        <v>1442</v>
      </c>
      <c r="B127" s="93">
        <v>2</v>
      </c>
      <c r="C127" s="132">
        <v>0.0017824866339329582</v>
      </c>
      <c r="D127" s="93" t="s">
        <v>1767</v>
      </c>
      <c r="E127" s="93" t="b">
        <v>1</v>
      </c>
      <c r="F127" s="93" t="b">
        <v>0</v>
      </c>
      <c r="G127" s="93" t="b">
        <v>0</v>
      </c>
    </row>
    <row r="128" spans="1:7" ht="15">
      <c r="A128" s="93" t="s">
        <v>1443</v>
      </c>
      <c r="B128" s="93">
        <v>2</v>
      </c>
      <c r="C128" s="132">
        <v>0.0017824866339329582</v>
      </c>
      <c r="D128" s="93" t="s">
        <v>1767</v>
      </c>
      <c r="E128" s="93" t="b">
        <v>1</v>
      </c>
      <c r="F128" s="93" t="b">
        <v>0</v>
      </c>
      <c r="G128" s="93" t="b">
        <v>0</v>
      </c>
    </row>
    <row r="129" spans="1:7" ht="15">
      <c r="A129" s="93" t="s">
        <v>308</v>
      </c>
      <c r="B129" s="93">
        <v>2</v>
      </c>
      <c r="C129" s="132">
        <v>0.0017824866339329582</v>
      </c>
      <c r="D129" s="93" t="s">
        <v>1767</v>
      </c>
      <c r="E129" s="93" t="b">
        <v>0</v>
      </c>
      <c r="F129" s="93" t="b">
        <v>0</v>
      </c>
      <c r="G129" s="93" t="b">
        <v>0</v>
      </c>
    </row>
    <row r="130" spans="1:7" ht="15">
      <c r="A130" s="93" t="s">
        <v>1445</v>
      </c>
      <c r="B130" s="93">
        <v>2</v>
      </c>
      <c r="C130" s="132">
        <v>0.0017824866339329582</v>
      </c>
      <c r="D130" s="93" t="s">
        <v>1767</v>
      </c>
      <c r="E130" s="93" t="b">
        <v>0</v>
      </c>
      <c r="F130" s="93" t="b">
        <v>0</v>
      </c>
      <c r="G130" s="93" t="b">
        <v>0</v>
      </c>
    </row>
    <row r="131" spans="1:7" ht="15">
      <c r="A131" s="93" t="s">
        <v>1446</v>
      </c>
      <c r="B131" s="93">
        <v>2</v>
      </c>
      <c r="C131" s="132">
        <v>0.0017824866339329582</v>
      </c>
      <c r="D131" s="93" t="s">
        <v>1767</v>
      </c>
      <c r="E131" s="93" t="b">
        <v>0</v>
      </c>
      <c r="F131" s="93" t="b">
        <v>0</v>
      </c>
      <c r="G131" s="93" t="b">
        <v>0</v>
      </c>
    </row>
    <row r="132" spans="1:7" ht="15">
      <c r="A132" s="93" t="s">
        <v>1449</v>
      </c>
      <c r="B132" s="93">
        <v>2</v>
      </c>
      <c r="C132" s="132">
        <v>0.0017824866339329582</v>
      </c>
      <c r="D132" s="93" t="s">
        <v>1767</v>
      </c>
      <c r="E132" s="93" t="b">
        <v>0</v>
      </c>
      <c r="F132" s="93" t="b">
        <v>0</v>
      </c>
      <c r="G132" s="93" t="b">
        <v>0</v>
      </c>
    </row>
    <row r="133" spans="1:7" ht="15">
      <c r="A133" s="93" t="s">
        <v>1739</v>
      </c>
      <c r="B133" s="93">
        <v>2</v>
      </c>
      <c r="C133" s="132">
        <v>0.0017824866339329582</v>
      </c>
      <c r="D133" s="93" t="s">
        <v>1767</v>
      </c>
      <c r="E133" s="93" t="b">
        <v>0</v>
      </c>
      <c r="F133" s="93" t="b">
        <v>0</v>
      </c>
      <c r="G133" s="93" t="b">
        <v>0</v>
      </c>
    </row>
    <row r="134" spans="1:7" ht="15">
      <c r="A134" s="93" t="s">
        <v>1740</v>
      </c>
      <c r="B134" s="93">
        <v>2</v>
      </c>
      <c r="C134" s="132">
        <v>0.0017824866339329582</v>
      </c>
      <c r="D134" s="93" t="s">
        <v>1767</v>
      </c>
      <c r="E134" s="93" t="b">
        <v>0</v>
      </c>
      <c r="F134" s="93" t="b">
        <v>0</v>
      </c>
      <c r="G134" s="93" t="b">
        <v>0</v>
      </c>
    </row>
    <row r="135" spans="1:7" ht="15">
      <c r="A135" s="93" t="s">
        <v>1741</v>
      </c>
      <c r="B135" s="93">
        <v>2</v>
      </c>
      <c r="C135" s="132">
        <v>0.0017824866339329582</v>
      </c>
      <c r="D135" s="93" t="s">
        <v>1767</v>
      </c>
      <c r="E135" s="93" t="b">
        <v>0</v>
      </c>
      <c r="F135" s="93" t="b">
        <v>0</v>
      </c>
      <c r="G135" s="93" t="b">
        <v>0</v>
      </c>
    </row>
    <row r="136" spans="1:7" ht="15">
      <c r="A136" s="93" t="s">
        <v>1742</v>
      </c>
      <c r="B136" s="93">
        <v>2</v>
      </c>
      <c r="C136" s="132">
        <v>0.0017824866339329582</v>
      </c>
      <c r="D136" s="93" t="s">
        <v>1767</v>
      </c>
      <c r="E136" s="93" t="b">
        <v>0</v>
      </c>
      <c r="F136" s="93" t="b">
        <v>0</v>
      </c>
      <c r="G136" s="93" t="b">
        <v>0</v>
      </c>
    </row>
    <row r="137" spans="1:7" ht="15">
      <c r="A137" s="93" t="s">
        <v>1349</v>
      </c>
      <c r="B137" s="93">
        <v>2</v>
      </c>
      <c r="C137" s="132">
        <v>0.0017824866339329582</v>
      </c>
      <c r="D137" s="93" t="s">
        <v>1767</v>
      </c>
      <c r="E137" s="93" t="b">
        <v>0</v>
      </c>
      <c r="F137" s="93" t="b">
        <v>0</v>
      </c>
      <c r="G137" s="93" t="b">
        <v>0</v>
      </c>
    </row>
    <row r="138" spans="1:7" ht="15">
      <c r="A138" s="93" t="s">
        <v>1743</v>
      </c>
      <c r="B138" s="93">
        <v>2</v>
      </c>
      <c r="C138" s="132">
        <v>0.0017824866339329582</v>
      </c>
      <c r="D138" s="93" t="s">
        <v>1767</v>
      </c>
      <c r="E138" s="93" t="b">
        <v>0</v>
      </c>
      <c r="F138" s="93" t="b">
        <v>0</v>
      </c>
      <c r="G138" s="93" t="b">
        <v>0</v>
      </c>
    </row>
    <row r="139" spans="1:7" ht="15">
      <c r="A139" s="93" t="s">
        <v>1744</v>
      </c>
      <c r="B139" s="93">
        <v>2</v>
      </c>
      <c r="C139" s="132">
        <v>0.0017824866339329582</v>
      </c>
      <c r="D139" s="93" t="s">
        <v>1767</v>
      </c>
      <c r="E139" s="93" t="b">
        <v>0</v>
      </c>
      <c r="F139" s="93" t="b">
        <v>0</v>
      </c>
      <c r="G139" s="93" t="b">
        <v>0</v>
      </c>
    </row>
    <row r="140" spans="1:7" ht="15">
      <c r="A140" s="93" t="s">
        <v>1745</v>
      </c>
      <c r="B140" s="93">
        <v>2</v>
      </c>
      <c r="C140" s="132">
        <v>0.0017824866339329582</v>
      </c>
      <c r="D140" s="93" t="s">
        <v>1767</v>
      </c>
      <c r="E140" s="93" t="b">
        <v>0</v>
      </c>
      <c r="F140" s="93" t="b">
        <v>0</v>
      </c>
      <c r="G140" s="93" t="b">
        <v>0</v>
      </c>
    </row>
    <row r="141" spans="1:7" ht="15">
      <c r="A141" s="93" t="s">
        <v>1746</v>
      </c>
      <c r="B141" s="93">
        <v>2</v>
      </c>
      <c r="C141" s="132">
        <v>0.0017824866339329582</v>
      </c>
      <c r="D141" s="93" t="s">
        <v>1767</v>
      </c>
      <c r="E141" s="93" t="b">
        <v>0</v>
      </c>
      <c r="F141" s="93" t="b">
        <v>0</v>
      </c>
      <c r="G141" s="93" t="b">
        <v>0</v>
      </c>
    </row>
    <row r="142" spans="1:7" ht="15">
      <c r="A142" s="93" t="s">
        <v>1747</v>
      </c>
      <c r="B142" s="93">
        <v>2</v>
      </c>
      <c r="C142" s="132">
        <v>0.0017824866339329582</v>
      </c>
      <c r="D142" s="93" t="s">
        <v>1767</v>
      </c>
      <c r="E142" s="93" t="b">
        <v>0</v>
      </c>
      <c r="F142" s="93" t="b">
        <v>0</v>
      </c>
      <c r="G142" s="93" t="b">
        <v>0</v>
      </c>
    </row>
    <row r="143" spans="1:7" ht="15">
      <c r="A143" s="93" t="s">
        <v>1748</v>
      </c>
      <c r="B143" s="93">
        <v>2</v>
      </c>
      <c r="C143" s="132">
        <v>0.0017824866339329582</v>
      </c>
      <c r="D143" s="93" t="s">
        <v>1767</v>
      </c>
      <c r="E143" s="93" t="b">
        <v>0</v>
      </c>
      <c r="F143" s="93" t="b">
        <v>0</v>
      </c>
      <c r="G143" s="93" t="b">
        <v>0</v>
      </c>
    </row>
    <row r="144" spans="1:7" ht="15">
      <c r="A144" s="93" t="s">
        <v>1749</v>
      </c>
      <c r="B144" s="93">
        <v>2</v>
      </c>
      <c r="C144" s="132">
        <v>0.0017824866339329582</v>
      </c>
      <c r="D144" s="93" t="s">
        <v>1767</v>
      </c>
      <c r="E144" s="93" t="b">
        <v>0</v>
      </c>
      <c r="F144" s="93" t="b">
        <v>0</v>
      </c>
      <c r="G144" s="93" t="b">
        <v>0</v>
      </c>
    </row>
    <row r="145" spans="1:7" ht="15">
      <c r="A145" s="93" t="s">
        <v>1750</v>
      </c>
      <c r="B145" s="93">
        <v>2</v>
      </c>
      <c r="C145" s="132">
        <v>0.0017824866339329582</v>
      </c>
      <c r="D145" s="93" t="s">
        <v>1767</v>
      </c>
      <c r="E145" s="93" t="b">
        <v>0</v>
      </c>
      <c r="F145" s="93" t="b">
        <v>0</v>
      </c>
      <c r="G145" s="93" t="b">
        <v>0</v>
      </c>
    </row>
    <row r="146" spans="1:7" ht="15">
      <c r="A146" s="93" t="s">
        <v>1751</v>
      </c>
      <c r="B146" s="93">
        <v>2</v>
      </c>
      <c r="C146" s="132">
        <v>0.0017824866339329582</v>
      </c>
      <c r="D146" s="93" t="s">
        <v>1767</v>
      </c>
      <c r="E146" s="93" t="b">
        <v>0</v>
      </c>
      <c r="F146" s="93" t="b">
        <v>0</v>
      </c>
      <c r="G146" s="93" t="b">
        <v>0</v>
      </c>
    </row>
    <row r="147" spans="1:7" ht="15">
      <c r="A147" s="93" t="s">
        <v>1752</v>
      </c>
      <c r="B147" s="93">
        <v>2</v>
      </c>
      <c r="C147" s="132">
        <v>0.0017824866339329582</v>
      </c>
      <c r="D147" s="93" t="s">
        <v>1767</v>
      </c>
      <c r="E147" s="93" t="b">
        <v>1</v>
      </c>
      <c r="F147" s="93" t="b">
        <v>0</v>
      </c>
      <c r="G147" s="93" t="b">
        <v>0</v>
      </c>
    </row>
    <row r="148" spans="1:7" ht="15">
      <c r="A148" s="93" t="s">
        <v>1753</v>
      </c>
      <c r="B148" s="93">
        <v>2</v>
      </c>
      <c r="C148" s="132">
        <v>0.0017824866339329582</v>
      </c>
      <c r="D148" s="93" t="s">
        <v>1767</v>
      </c>
      <c r="E148" s="93" t="b">
        <v>0</v>
      </c>
      <c r="F148" s="93" t="b">
        <v>0</v>
      </c>
      <c r="G148" s="93" t="b">
        <v>0</v>
      </c>
    </row>
    <row r="149" spans="1:7" ht="15">
      <c r="A149" s="93" t="s">
        <v>1754</v>
      </c>
      <c r="B149" s="93">
        <v>2</v>
      </c>
      <c r="C149" s="132">
        <v>0.0017824866339329582</v>
      </c>
      <c r="D149" s="93" t="s">
        <v>1767</v>
      </c>
      <c r="E149" s="93" t="b">
        <v>0</v>
      </c>
      <c r="F149" s="93" t="b">
        <v>0</v>
      </c>
      <c r="G149" s="93" t="b">
        <v>0</v>
      </c>
    </row>
    <row r="150" spans="1:7" ht="15">
      <c r="A150" s="93" t="s">
        <v>1755</v>
      </c>
      <c r="B150" s="93">
        <v>2</v>
      </c>
      <c r="C150" s="132">
        <v>0.0017824866339329582</v>
      </c>
      <c r="D150" s="93" t="s">
        <v>1767</v>
      </c>
      <c r="E150" s="93" t="b">
        <v>0</v>
      </c>
      <c r="F150" s="93" t="b">
        <v>0</v>
      </c>
      <c r="G150" s="93" t="b">
        <v>0</v>
      </c>
    </row>
    <row r="151" spans="1:7" ht="15">
      <c r="A151" s="93" t="s">
        <v>1756</v>
      </c>
      <c r="B151" s="93">
        <v>2</v>
      </c>
      <c r="C151" s="132">
        <v>0.0017824866339329582</v>
      </c>
      <c r="D151" s="93" t="s">
        <v>1767</v>
      </c>
      <c r="E151" s="93" t="b">
        <v>0</v>
      </c>
      <c r="F151" s="93" t="b">
        <v>0</v>
      </c>
      <c r="G151" s="93" t="b">
        <v>0</v>
      </c>
    </row>
    <row r="152" spans="1:7" ht="15">
      <c r="A152" s="93" t="s">
        <v>1427</v>
      </c>
      <c r="B152" s="93">
        <v>2</v>
      </c>
      <c r="C152" s="132">
        <v>0.0017824866339329582</v>
      </c>
      <c r="D152" s="93" t="s">
        <v>1767</v>
      </c>
      <c r="E152" s="93" t="b">
        <v>1</v>
      </c>
      <c r="F152" s="93" t="b">
        <v>0</v>
      </c>
      <c r="G152" s="93" t="b">
        <v>0</v>
      </c>
    </row>
    <row r="153" spans="1:7" ht="15">
      <c r="A153" s="93" t="s">
        <v>1428</v>
      </c>
      <c r="B153" s="93">
        <v>2</v>
      </c>
      <c r="C153" s="132">
        <v>0.0017824866339329582</v>
      </c>
      <c r="D153" s="93" t="s">
        <v>1767</v>
      </c>
      <c r="E153" s="93" t="b">
        <v>0</v>
      </c>
      <c r="F153" s="93" t="b">
        <v>0</v>
      </c>
      <c r="G153" s="93" t="b">
        <v>0</v>
      </c>
    </row>
    <row r="154" spans="1:7" ht="15">
      <c r="A154" s="93" t="s">
        <v>1430</v>
      </c>
      <c r="B154" s="93">
        <v>2</v>
      </c>
      <c r="C154" s="132">
        <v>0.0017824866339329582</v>
      </c>
      <c r="D154" s="93" t="s">
        <v>1767</v>
      </c>
      <c r="E154" s="93" t="b">
        <v>0</v>
      </c>
      <c r="F154" s="93" t="b">
        <v>0</v>
      </c>
      <c r="G154" s="93" t="b">
        <v>0</v>
      </c>
    </row>
    <row r="155" spans="1:7" ht="15">
      <c r="A155" s="93" t="s">
        <v>1431</v>
      </c>
      <c r="B155" s="93">
        <v>2</v>
      </c>
      <c r="C155" s="132">
        <v>0.0017824866339329582</v>
      </c>
      <c r="D155" s="93" t="s">
        <v>1767</v>
      </c>
      <c r="E155" s="93" t="b">
        <v>0</v>
      </c>
      <c r="F155" s="93" t="b">
        <v>0</v>
      </c>
      <c r="G155" s="93" t="b">
        <v>0</v>
      </c>
    </row>
    <row r="156" spans="1:7" ht="15">
      <c r="A156" s="93" t="s">
        <v>1432</v>
      </c>
      <c r="B156" s="93">
        <v>2</v>
      </c>
      <c r="C156" s="132">
        <v>0.0017824866339329582</v>
      </c>
      <c r="D156" s="93" t="s">
        <v>1767</v>
      </c>
      <c r="E156" s="93" t="b">
        <v>0</v>
      </c>
      <c r="F156" s="93" t="b">
        <v>0</v>
      </c>
      <c r="G156" s="93" t="b">
        <v>0</v>
      </c>
    </row>
    <row r="157" spans="1:7" ht="15">
      <c r="A157" s="93" t="s">
        <v>306</v>
      </c>
      <c r="B157" s="93">
        <v>2</v>
      </c>
      <c r="C157" s="132">
        <v>0.0017824866339329582</v>
      </c>
      <c r="D157" s="93" t="s">
        <v>1767</v>
      </c>
      <c r="E157" s="93" t="b">
        <v>0</v>
      </c>
      <c r="F157" s="93" t="b">
        <v>0</v>
      </c>
      <c r="G157" s="93" t="b">
        <v>0</v>
      </c>
    </row>
    <row r="158" spans="1:7" ht="15">
      <c r="A158" s="93" t="s">
        <v>305</v>
      </c>
      <c r="B158" s="93">
        <v>2</v>
      </c>
      <c r="C158" s="132">
        <v>0.0017824866339329582</v>
      </c>
      <c r="D158" s="93" t="s">
        <v>1767</v>
      </c>
      <c r="E158" s="93" t="b">
        <v>0</v>
      </c>
      <c r="F158" s="93" t="b">
        <v>0</v>
      </c>
      <c r="G158" s="93" t="b">
        <v>0</v>
      </c>
    </row>
    <row r="159" spans="1:7" ht="15">
      <c r="A159" s="93" t="s">
        <v>1757</v>
      </c>
      <c r="B159" s="93">
        <v>2</v>
      </c>
      <c r="C159" s="132">
        <v>0.0017824866339329582</v>
      </c>
      <c r="D159" s="93" t="s">
        <v>1767</v>
      </c>
      <c r="E159" s="93" t="b">
        <v>1</v>
      </c>
      <c r="F159" s="93" t="b">
        <v>0</v>
      </c>
      <c r="G159" s="93" t="b">
        <v>0</v>
      </c>
    </row>
    <row r="160" spans="1:7" ht="15">
      <c r="A160" s="93" t="s">
        <v>1758</v>
      </c>
      <c r="B160" s="93">
        <v>2</v>
      </c>
      <c r="C160" s="132">
        <v>0.0017824866339329582</v>
      </c>
      <c r="D160" s="93" t="s">
        <v>1767</v>
      </c>
      <c r="E160" s="93" t="b">
        <v>0</v>
      </c>
      <c r="F160" s="93" t="b">
        <v>0</v>
      </c>
      <c r="G160" s="93" t="b">
        <v>0</v>
      </c>
    </row>
    <row r="161" spans="1:7" ht="15">
      <c r="A161" s="93" t="s">
        <v>1759</v>
      </c>
      <c r="B161" s="93">
        <v>2</v>
      </c>
      <c r="C161" s="132">
        <v>0.0017824866339329582</v>
      </c>
      <c r="D161" s="93" t="s">
        <v>1767</v>
      </c>
      <c r="E161" s="93" t="b">
        <v>0</v>
      </c>
      <c r="F161" s="93" t="b">
        <v>0</v>
      </c>
      <c r="G161" s="93" t="b">
        <v>0</v>
      </c>
    </row>
    <row r="162" spans="1:7" ht="15">
      <c r="A162" s="93" t="s">
        <v>1760</v>
      </c>
      <c r="B162" s="93">
        <v>2</v>
      </c>
      <c r="C162" s="132">
        <v>0.0017824866339329582</v>
      </c>
      <c r="D162" s="93" t="s">
        <v>1767</v>
      </c>
      <c r="E162" s="93" t="b">
        <v>0</v>
      </c>
      <c r="F162" s="93" t="b">
        <v>0</v>
      </c>
      <c r="G162" s="93" t="b">
        <v>0</v>
      </c>
    </row>
    <row r="163" spans="1:7" ht="15">
      <c r="A163" s="93" t="s">
        <v>1761</v>
      </c>
      <c r="B163" s="93">
        <v>2</v>
      </c>
      <c r="C163" s="132">
        <v>0.0017824866339329582</v>
      </c>
      <c r="D163" s="93" t="s">
        <v>1767</v>
      </c>
      <c r="E163" s="93" t="b">
        <v>0</v>
      </c>
      <c r="F163" s="93" t="b">
        <v>0</v>
      </c>
      <c r="G163" s="93" t="b">
        <v>0</v>
      </c>
    </row>
    <row r="164" spans="1:7" ht="15">
      <c r="A164" s="93" t="s">
        <v>1762</v>
      </c>
      <c r="B164" s="93">
        <v>2</v>
      </c>
      <c r="C164" s="132">
        <v>0.0017824866339329582</v>
      </c>
      <c r="D164" s="93" t="s">
        <v>1767</v>
      </c>
      <c r="E164" s="93" t="b">
        <v>0</v>
      </c>
      <c r="F164" s="93" t="b">
        <v>0</v>
      </c>
      <c r="G164" s="93" t="b">
        <v>0</v>
      </c>
    </row>
    <row r="165" spans="1:7" ht="15">
      <c r="A165" s="93" t="s">
        <v>1763</v>
      </c>
      <c r="B165" s="93">
        <v>2</v>
      </c>
      <c r="C165" s="132">
        <v>0.0017824866339329582</v>
      </c>
      <c r="D165" s="93" t="s">
        <v>1767</v>
      </c>
      <c r="E165" s="93" t="b">
        <v>0</v>
      </c>
      <c r="F165" s="93" t="b">
        <v>0</v>
      </c>
      <c r="G165" s="93" t="b">
        <v>0</v>
      </c>
    </row>
    <row r="166" spans="1:7" ht="15">
      <c r="A166" s="93" t="s">
        <v>1764</v>
      </c>
      <c r="B166" s="93">
        <v>2</v>
      </c>
      <c r="C166" s="132">
        <v>0.0017824866339329582</v>
      </c>
      <c r="D166" s="93" t="s">
        <v>1767</v>
      </c>
      <c r="E166" s="93" t="b">
        <v>0</v>
      </c>
      <c r="F166" s="93" t="b">
        <v>0</v>
      </c>
      <c r="G166" s="93" t="b">
        <v>0</v>
      </c>
    </row>
    <row r="167" spans="1:7" ht="15">
      <c r="A167" s="93" t="s">
        <v>1391</v>
      </c>
      <c r="B167" s="93">
        <v>35</v>
      </c>
      <c r="C167" s="132">
        <v>0</v>
      </c>
      <c r="D167" s="93" t="s">
        <v>1266</v>
      </c>
      <c r="E167" s="93" t="b">
        <v>0</v>
      </c>
      <c r="F167" s="93" t="b">
        <v>0</v>
      </c>
      <c r="G167" s="93" t="b">
        <v>0</v>
      </c>
    </row>
    <row r="168" spans="1:7" ht="15">
      <c r="A168" s="93" t="s">
        <v>1397</v>
      </c>
      <c r="B168" s="93">
        <v>35</v>
      </c>
      <c r="C168" s="132">
        <v>0</v>
      </c>
      <c r="D168" s="93" t="s">
        <v>1266</v>
      </c>
      <c r="E168" s="93" t="b">
        <v>0</v>
      </c>
      <c r="F168" s="93" t="b">
        <v>0</v>
      </c>
      <c r="G168" s="93" t="b">
        <v>0</v>
      </c>
    </row>
    <row r="169" spans="1:7" ht="15">
      <c r="A169" s="93" t="s">
        <v>1398</v>
      </c>
      <c r="B169" s="93">
        <v>35</v>
      </c>
      <c r="C169" s="132">
        <v>0</v>
      </c>
      <c r="D169" s="93" t="s">
        <v>1266</v>
      </c>
      <c r="E169" s="93" t="b">
        <v>0</v>
      </c>
      <c r="F169" s="93" t="b">
        <v>0</v>
      </c>
      <c r="G169" s="93" t="b">
        <v>0</v>
      </c>
    </row>
    <row r="170" spans="1:7" ht="15">
      <c r="A170" s="93" t="s">
        <v>1399</v>
      </c>
      <c r="B170" s="93">
        <v>35</v>
      </c>
      <c r="C170" s="132">
        <v>0</v>
      </c>
      <c r="D170" s="93" t="s">
        <v>1266</v>
      </c>
      <c r="E170" s="93" t="b">
        <v>0</v>
      </c>
      <c r="F170" s="93" t="b">
        <v>0</v>
      </c>
      <c r="G170" s="93" t="b">
        <v>0</v>
      </c>
    </row>
    <row r="171" spans="1:7" ht="15">
      <c r="A171" s="93" t="s">
        <v>1392</v>
      </c>
      <c r="B171" s="93">
        <v>35</v>
      </c>
      <c r="C171" s="132">
        <v>0</v>
      </c>
      <c r="D171" s="93" t="s">
        <v>1266</v>
      </c>
      <c r="E171" s="93" t="b">
        <v>0</v>
      </c>
      <c r="F171" s="93" t="b">
        <v>0</v>
      </c>
      <c r="G171" s="93" t="b">
        <v>0</v>
      </c>
    </row>
    <row r="172" spans="1:7" ht="15">
      <c r="A172" s="93" t="s">
        <v>1394</v>
      </c>
      <c r="B172" s="93">
        <v>35</v>
      </c>
      <c r="C172" s="132">
        <v>0</v>
      </c>
      <c r="D172" s="93" t="s">
        <v>1266</v>
      </c>
      <c r="E172" s="93" t="b">
        <v>0</v>
      </c>
      <c r="F172" s="93" t="b">
        <v>0</v>
      </c>
      <c r="G172" s="93" t="b">
        <v>0</v>
      </c>
    </row>
    <row r="173" spans="1:7" ht="15">
      <c r="A173" s="93" t="s">
        <v>1393</v>
      </c>
      <c r="B173" s="93">
        <v>35</v>
      </c>
      <c r="C173" s="132">
        <v>0</v>
      </c>
      <c r="D173" s="93" t="s">
        <v>1266</v>
      </c>
      <c r="E173" s="93" t="b">
        <v>0</v>
      </c>
      <c r="F173" s="93" t="b">
        <v>1</v>
      </c>
      <c r="G173" s="93" t="b">
        <v>0</v>
      </c>
    </row>
    <row r="174" spans="1:7" ht="15">
      <c r="A174" s="93" t="s">
        <v>1400</v>
      </c>
      <c r="B174" s="93">
        <v>35</v>
      </c>
      <c r="C174" s="132">
        <v>0</v>
      </c>
      <c r="D174" s="93" t="s">
        <v>1266</v>
      </c>
      <c r="E174" s="93" t="b">
        <v>0</v>
      </c>
      <c r="F174" s="93" t="b">
        <v>0</v>
      </c>
      <c r="G174" s="93" t="b">
        <v>0</v>
      </c>
    </row>
    <row r="175" spans="1:7" ht="15">
      <c r="A175" s="93" t="s">
        <v>1401</v>
      </c>
      <c r="B175" s="93">
        <v>35</v>
      </c>
      <c r="C175" s="132">
        <v>0</v>
      </c>
      <c r="D175" s="93" t="s">
        <v>1266</v>
      </c>
      <c r="E175" s="93" t="b">
        <v>0</v>
      </c>
      <c r="F175" s="93" t="b">
        <v>0</v>
      </c>
      <c r="G175" s="93" t="b">
        <v>0</v>
      </c>
    </row>
    <row r="176" spans="1:7" ht="15">
      <c r="A176" s="93" t="s">
        <v>1402</v>
      </c>
      <c r="B176" s="93">
        <v>35</v>
      </c>
      <c r="C176" s="132">
        <v>0</v>
      </c>
      <c r="D176" s="93" t="s">
        <v>1266</v>
      </c>
      <c r="E176" s="93" t="b">
        <v>0</v>
      </c>
      <c r="F176" s="93" t="b">
        <v>0</v>
      </c>
      <c r="G176" s="93" t="b">
        <v>0</v>
      </c>
    </row>
    <row r="177" spans="1:7" ht="15">
      <c r="A177" s="93" t="s">
        <v>1395</v>
      </c>
      <c r="B177" s="93">
        <v>35</v>
      </c>
      <c r="C177" s="132">
        <v>0</v>
      </c>
      <c r="D177" s="93" t="s">
        <v>1266</v>
      </c>
      <c r="E177" s="93" t="b">
        <v>0</v>
      </c>
      <c r="F177" s="93" t="b">
        <v>0</v>
      </c>
      <c r="G177" s="93" t="b">
        <v>0</v>
      </c>
    </row>
    <row r="178" spans="1:7" ht="15">
      <c r="A178" s="93" t="s">
        <v>1682</v>
      </c>
      <c r="B178" s="93">
        <v>35</v>
      </c>
      <c r="C178" s="132">
        <v>0</v>
      </c>
      <c r="D178" s="93" t="s">
        <v>1266</v>
      </c>
      <c r="E178" s="93" t="b">
        <v>0</v>
      </c>
      <c r="F178" s="93" t="b">
        <v>0</v>
      </c>
      <c r="G178" s="93" t="b">
        <v>0</v>
      </c>
    </row>
    <row r="179" spans="1:7" ht="15">
      <c r="A179" s="93" t="s">
        <v>1683</v>
      </c>
      <c r="B179" s="93">
        <v>35</v>
      </c>
      <c r="C179" s="132">
        <v>0</v>
      </c>
      <c r="D179" s="93" t="s">
        <v>1266</v>
      </c>
      <c r="E179" s="93" t="b">
        <v>0</v>
      </c>
      <c r="F179" s="93" t="b">
        <v>0</v>
      </c>
      <c r="G179" s="93" t="b">
        <v>0</v>
      </c>
    </row>
    <row r="180" spans="1:7" ht="15">
      <c r="A180" s="93" t="s">
        <v>1684</v>
      </c>
      <c r="B180" s="93">
        <v>35</v>
      </c>
      <c r="C180" s="132">
        <v>0</v>
      </c>
      <c r="D180" s="93" t="s">
        <v>1266</v>
      </c>
      <c r="E180" s="93" t="b">
        <v>0</v>
      </c>
      <c r="F180" s="93" t="b">
        <v>0</v>
      </c>
      <c r="G180" s="93" t="b">
        <v>0</v>
      </c>
    </row>
    <row r="181" spans="1:7" ht="15">
      <c r="A181" s="93" t="s">
        <v>1444</v>
      </c>
      <c r="B181" s="93">
        <v>35</v>
      </c>
      <c r="C181" s="132">
        <v>0</v>
      </c>
      <c r="D181" s="93" t="s">
        <v>1266</v>
      </c>
      <c r="E181" s="93" t="b">
        <v>0</v>
      </c>
      <c r="F181" s="93" t="b">
        <v>0</v>
      </c>
      <c r="G181" s="93" t="b">
        <v>0</v>
      </c>
    </row>
    <row r="182" spans="1:7" ht="15">
      <c r="A182" s="93" t="s">
        <v>1685</v>
      </c>
      <c r="B182" s="93">
        <v>35</v>
      </c>
      <c r="C182" s="132">
        <v>0</v>
      </c>
      <c r="D182" s="93" t="s">
        <v>1266</v>
      </c>
      <c r="E182" s="93" t="b">
        <v>0</v>
      </c>
      <c r="F182" s="93" t="b">
        <v>0</v>
      </c>
      <c r="G182" s="93" t="b">
        <v>0</v>
      </c>
    </row>
    <row r="183" spans="1:7" ht="15">
      <c r="A183" s="93" t="s">
        <v>1686</v>
      </c>
      <c r="B183" s="93">
        <v>35</v>
      </c>
      <c r="C183" s="132">
        <v>0</v>
      </c>
      <c r="D183" s="93" t="s">
        <v>1266</v>
      </c>
      <c r="E183" s="93" t="b">
        <v>0</v>
      </c>
      <c r="F183" s="93" t="b">
        <v>0</v>
      </c>
      <c r="G183" s="93" t="b">
        <v>0</v>
      </c>
    </row>
    <row r="184" spans="1:7" ht="15">
      <c r="A184" s="93" t="s">
        <v>1687</v>
      </c>
      <c r="B184" s="93">
        <v>35</v>
      </c>
      <c r="C184" s="132">
        <v>0</v>
      </c>
      <c r="D184" s="93" t="s">
        <v>1266</v>
      </c>
      <c r="E184" s="93" t="b">
        <v>0</v>
      </c>
      <c r="F184" s="93" t="b">
        <v>0</v>
      </c>
      <c r="G184" s="93" t="b">
        <v>0</v>
      </c>
    </row>
    <row r="185" spans="1:7" ht="15">
      <c r="A185" s="93" t="s">
        <v>1688</v>
      </c>
      <c r="B185" s="93">
        <v>35</v>
      </c>
      <c r="C185" s="132">
        <v>0</v>
      </c>
      <c r="D185" s="93" t="s">
        <v>1266</v>
      </c>
      <c r="E185" s="93" t="b">
        <v>0</v>
      </c>
      <c r="F185" s="93" t="b">
        <v>0</v>
      </c>
      <c r="G185" s="93" t="b">
        <v>0</v>
      </c>
    </row>
    <row r="186" spans="1:7" ht="15">
      <c r="A186" s="93" t="s">
        <v>1689</v>
      </c>
      <c r="B186" s="93">
        <v>35</v>
      </c>
      <c r="C186" s="132">
        <v>0</v>
      </c>
      <c r="D186" s="93" t="s">
        <v>1266</v>
      </c>
      <c r="E186" s="93" t="b">
        <v>0</v>
      </c>
      <c r="F186" s="93" t="b">
        <v>0</v>
      </c>
      <c r="G186" s="93" t="b">
        <v>0</v>
      </c>
    </row>
    <row r="187" spans="1:7" ht="15">
      <c r="A187" s="93" t="s">
        <v>1690</v>
      </c>
      <c r="B187" s="93">
        <v>35</v>
      </c>
      <c r="C187" s="132">
        <v>0</v>
      </c>
      <c r="D187" s="93" t="s">
        <v>1266</v>
      </c>
      <c r="E187" s="93" t="b">
        <v>0</v>
      </c>
      <c r="F187" s="93" t="b">
        <v>0</v>
      </c>
      <c r="G187" s="93" t="b">
        <v>0</v>
      </c>
    </row>
    <row r="188" spans="1:7" ht="15">
      <c r="A188" s="93" t="s">
        <v>1391</v>
      </c>
      <c r="B188" s="93">
        <v>9</v>
      </c>
      <c r="C188" s="132">
        <v>0</v>
      </c>
      <c r="D188" s="93" t="s">
        <v>1267</v>
      </c>
      <c r="E188" s="93" t="b">
        <v>0</v>
      </c>
      <c r="F188" s="93" t="b">
        <v>0</v>
      </c>
      <c r="G188" s="93" t="b">
        <v>0</v>
      </c>
    </row>
    <row r="189" spans="1:7" ht="15">
      <c r="A189" s="93" t="s">
        <v>1392</v>
      </c>
      <c r="B189" s="93">
        <v>8</v>
      </c>
      <c r="C189" s="132">
        <v>0.0030768434554815814</v>
      </c>
      <c r="D189" s="93" t="s">
        <v>1267</v>
      </c>
      <c r="E189" s="93" t="b">
        <v>0</v>
      </c>
      <c r="F189" s="93" t="b">
        <v>0</v>
      </c>
      <c r="G189" s="93" t="b">
        <v>0</v>
      </c>
    </row>
    <row r="190" spans="1:7" ht="15">
      <c r="A190" s="93" t="s">
        <v>1338</v>
      </c>
      <c r="B190" s="93">
        <v>4</v>
      </c>
      <c r="C190" s="132">
        <v>0.010591955431920675</v>
      </c>
      <c r="D190" s="93" t="s">
        <v>1267</v>
      </c>
      <c r="E190" s="93" t="b">
        <v>0</v>
      </c>
      <c r="F190" s="93" t="b">
        <v>0</v>
      </c>
      <c r="G190" s="93" t="b">
        <v>0</v>
      </c>
    </row>
    <row r="191" spans="1:7" ht="15">
      <c r="A191" s="93" t="s">
        <v>1404</v>
      </c>
      <c r="B191" s="93">
        <v>3</v>
      </c>
      <c r="C191" s="132">
        <v>0.010762133565105168</v>
      </c>
      <c r="D191" s="93" t="s">
        <v>1267</v>
      </c>
      <c r="E191" s="93" t="b">
        <v>0</v>
      </c>
      <c r="F191" s="93" t="b">
        <v>0</v>
      </c>
      <c r="G191" s="93" t="b">
        <v>0</v>
      </c>
    </row>
    <row r="192" spans="1:7" ht="15">
      <c r="A192" s="93" t="s">
        <v>1394</v>
      </c>
      <c r="B192" s="93">
        <v>3</v>
      </c>
      <c r="C192" s="132">
        <v>0.010762133565105168</v>
      </c>
      <c r="D192" s="93" t="s">
        <v>1267</v>
      </c>
      <c r="E192" s="93" t="b">
        <v>0</v>
      </c>
      <c r="F192" s="93" t="b">
        <v>0</v>
      </c>
      <c r="G192" s="93" t="b">
        <v>0</v>
      </c>
    </row>
    <row r="193" spans="1:7" ht="15">
      <c r="A193" s="93" t="s">
        <v>1405</v>
      </c>
      <c r="B193" s="93">
        <v>2</v>
      </c>
      <c r="C193" s="132">
        <v>0.009822744568050282</v>
      </c>
      <c r="D193" s="93" t="s">
        <v>1267</v>
      </c>
      <c r="E193" s="93" t="b">
        <v>0</v>
      </c>
      <c r="F193" s="93" t="b">
        <v>0</v>
      </c>
      <c r="G193" s="93" t="b">
        <v>0</v>
      </c>
    </row>
    <row r="194" spans="1:7" ht="15">
      <c r="A194" s="93" t="s">
        <v>376</v>
      </c>
      <c r="B194" s="93">
        <v>2</v>
      </c>
      <c r="C194" s="132">
        <v>0.009822744568050282</v>
      </c>
      <c r="D194" s="93" t="s">
        <v>1267</v>
      </c>
      <c r="E194" s="93" t="b">
        <v>0</v>
      </c>
      <c r="F194" s="93" t="b">
        <v>0</v>
      </c>
      <c r="G194" s="93" t="b">
        <v>0</v>
      </c>
    </row>
    <row r="195" spans="1:7" ht="15">
      <c r="A195" s="93" t="s">
        <v>1406</v>
      </c>
      <c r="B195" s="93">
        <v>2</v>
      </c>
      <c r="C195" s="132">
        <v>0.009822744568050282</v>
      </c>
      <c r="D195" s="93" t="s">
        <v>1267</v>
      </c>
      <c r="E195" s="93" t="b">
        <v>0</v>
      </c>
      <c r="F195" s="93" t="b">
        <v>0</v>
      </c>
      <c r="G195" s="93" t="b">
        <v>0</v>
      </c>
    </row>
    <row r="196" spans="1:7" ht="15">
      <c r="A196" s="93" t="s">
        <v>1407</v>
      </c>
      <c r="B196" s="93">
        <v>2</v>
      </c>
      <c r="C196" s="132">
        <v>0.009822744568050282</v>
      </c>
      <c r="D196" s="93" t="s">
        <v>1267</v>
      </c>
      <c r="E196" s="93" t="b">
        <v>0</v>
      </c>
      <c r="F196" s="93" t="b">
        <v>0</v>
      </c>
      <c r="G196" s="93" t="b">
        <v>0</v>
      </c>
    </row>
    <row r="197" spans="1:7" ht="15">
      <c r="A197" s="93" t="s">
        <v>1408</v>
      </c>
      <c r="B197" s="93">
        <v>2</v>
      </c>
      <c r="C197" s="132">
        <v>0.009822744568050282</v>
      </c>
      <c r="D197" s="93" t="s">
        <v>1267</v>
      </c>
      <c r="E197" s="93" t="b">
        <v>0</v>
      </c>
      <c r="F197" s="93" t="b">
        <v>0</v>
      </c>
      <c r="G197" s="93" t="b">
        <v>0</v>
      </c>
    </row>
    <row r="198" spans="1:7" ht="15">
      <c r="A198" s="93" t="s">
        <v>1743</v>
      </c>
      <c r="B198" s="93">
        <v>2</v>
      </c>
      <c r="C198" s="132">
        <v>0.009822744568050282</v>
      </c>
      <c r="D198" s="93" t="s">
        <v>1267</v>
      </c>
      <c r="E198" s="93" t="b">
        <v>0</v>
      </c>
      <c r="F198" s="93" t="b">
        <v>0</v>
      </c>
      <c r="G198" s="93" t="b">
        <v>0</v>
      </c>
    </row>
    <row r="199" spans="1:7" ht="15">
      <c r="A199" s="93" t="s">
        <v>1744</v>
      </c>
      <c r="B199" s="93">
        <v>2</v>
      </c>
      <c r="C199" s="132">
        <v>0.009822744568050282</v>
      </c>
      <c r="D199" s="93" t="s">
        <v>1267</v>
      </c>
      <c r="E199" s="93" t="b">
        <v>0</v>
      </c>
      <c r="F199" s="93" t="b">
        <v>0</v>
      </c>
      <c r="G199" s="93" t="b">
        <v>0</v>
      </c>
    </row>
    <row r="200" spans="1:7" ht="15">
      <c r="A200" s="93" t="s">
        <v>1745</v>
      </c>
      <c r="B200" s="93">
        <v>2</v>
      </c>
      <c r="C200" s="132">
        <v>0.009822744568050282</v>
      </c>
      <c r="D200" s="93" t="s">
        <v>1267</v>
      </c>
      <c r="E200" s="93" t="b">
        <v>0</v>
      </c>
      <c r="F200" s="93" t="b">
        <v>0</v>
      </c>
      <c r="G200" s="93" t="b">
        <v>0</v>
      </c>
    </row>
    <row r="201" spans="1:7" ht="15">
      <c r="A201" s="93" t="s">
        <v>1746</v>
      </c>
      <c r="B201" s="93">
        <v>2</v>
      </c>
      <c r="C201" s="132">
        <v>0.009822744568050282</v>
      </c>
      <c r="D201" s="93" t="s">
        <v>1267</v>
      </c>
      <c r="E201" s="93" t="b">
        <v>0</v>
      </c>
      <c r="F201" s="93" t="b">
        <v>0</v>
      </c>
      <c r="G201" s="93" t="b">
        <v>0</v>
      </c>
    </row>
    <row r="202" spans="1:7" ht="15">
      <c r="A202" s="93" t="s">
        <v>1747</v>
      </c>
      <c r="B202" s="93">
        <v>2</v>
      </c>
      <c r="C202" s="132">
        <v>0.009822744568050282</v>
      </c>
      <c r="D202" s="93" t="s">
        <v>1267</v>
      </c>
      <c r="E202" s="93" t="b">
        <v>0</v>
      </c>
      <c r="F202" s="93" t="b">
        <v>0</v>
      </c>
      <c r="G202" s="93" t="b">
        <v>0</v>
      </c>
    </row>
    <row r="203" spans="1:7" ht="15">
      <c r="A203" s="93" t="s">
        <v>1748</v>
      </c>
      <c r="B203" s="93">
        <v>2</v>
      </c>
      <c r="C203" s="132">
        <v>0.009822744568050282</v>
      </c>
      <c r="D203" s="93" t="s">
        <v>1267</v>
      </c>
      <c r="E203" s="93" t="b">
        <v>0</v>
      </c>
      <c r="F203" s="93" t="b">
        <v>0</v>
      </c>
      <c r="G203" s="93" t="b">
        <v>0</v>
      </c>
    </row>
    <row r="204" spans="1:7" ht="15">
      <c r="A204" s="93" t="s">
        <v>1749</v>
      </c>
      <c r="B204" s="93">
        <v>2</v>
      </c>
      <c r="C204" s="132">
        <v>0.009822744568050282</v>
      </c>
      <c r="D204" s="93" t="s">
        <v>1267</v>
      </c>
      <c r="E204" s="93" t="b">
        <v>0</v>
      </c>
      <c r="F204" s="93" t="b">
        <v>0</v>
      </c>
      <c r="G204" s="93" t="b">
        <v>0</v>
      </c>
    </row>
    <row r="205" spans="1:7" ht="15">
      <c r="A205" s="93" t="s">
        <v>1750</v>
      </c>
      <c r="B205" s="93">
        <v>2</v>
      </c>
      <c r="C205" s="132">
        <v>0.009822744568050282</v>
      </c>
      <c r="D205" s="93" t="s">
        <v>1267</v>
      </c>
      <c r="E205" s="93" t="b">
        <v>0</v>
      </c>
      <c r="F205" s="93" t="b">
        <v>0</v>
      </c>
      <c r="G205" s="93" t="b">
        <v>0</v>
      </c>
    </row>
    <row r="206" spans="1:7" ht="15">
      <c r="A206" s="93" t="s">
        <v>1393</v>
      </c>
      <c r="B206" s="93">
        <v>2</v>
      </c>
      <c r="C206" s="132">
        <v>0.009822744568050282</v>
      </c>
      <c r="D206" s="93" t="s">
        <v>1267</v>
      </c>
      <c r="E206" s="93" t="b">
        <v>0</v>
      </c>
      <c r="F206" s="93" t="b">
        <v>1</v>
      </c>
      <c r="G206" s="93" t="b">
        <v>0</v>
      </c>
    </row>
    <row r="207" spans="1:7" ht="15">
      <c r="A207" s="93" t="s">
        <v>1751</v>
      </c>
      <c r="B207" s="93">
        <v>2</v>
      </c>
      <c r="C207" s="132">
        <v>0.009822744568050282</v>
      </c>
      <c r="D207" s="93" t="s">
        <v>1267</v>
      </c>
      <c r="E207" s="93" t="b">
        <v>0</v>
      </c>
      <c r="F207" s="93" t="b">
        <v>0</v>
      </c>
      <c r="G207" s="93" t="b">
        <v>0</v>
      </c>
    </row>
    <row r="208" spans="1:7" ht="15">
      <c r="A208" s="93" t="s">
        <v>1752</v>
      </c>
      <c r="B208" s="93">
        <v>2</v>
      </c>
      <c r="C208" s="132">
        <v>0.009822744568050282</v>
      </c>
      <c r="D208" s="93" t="s">
        <v>1267</v>
      </c>
      <c r="E208" s="93" t="b">
        <v>1</v>
      </c>
      <c r="F208" s="93" t="b">
        <v>0</v>
      </c>
      <c r="G208" s="93" t="b">
        <v>0</v>
      </c>
    </row>
    <row r="209" spans="1:7" ht="15">
      <c r="A209" s="93" t="s">
        <v>1753</v>
      </c>
      <c r="B209" s="93">
        <v>2</v>
      </c>
      <c r="C209" s="132">
        <v>0.009822744568050282</v>
      </c>
      <c r="D209" s="93" t="s">
        <v>1267</v>
      </c>
      <c r="E209" s="93" t="b">
        <v>0</v>
      </c>
      <c r="F209" s="93" t="b">
        <v>0</v>
      </c>
      <c r="G209" s="93" t="b">
        <v>0</v>
      </c>
    </row>
    <row r="210" spans="1:7" ht="15">
      <c r="A210" s="93" t="s">
        <v>1754</v>
      </c>
      <c r="B210" s="93">
        <v>2</v>
      </c>
      <c r="C210" s="132">
        <v>0.009822744568050282</v>
      </c>
      <c r="D210" s="93" t="s">
        <v>1267</v>
      </c>
      <c r="E210" s="93" t="b">
        <v>0</v>
      </c>
      <c r="F210" s="93" t="b">
        <v>0</v>
      </c>
      <c r="G210" s="93" t="b">
        <v>0</v>
      </c>
    </row>
    <row r="211" spans="1:7" ht="15">
      <c r="A211" s="93" t="s">
        <v>1755</v>
      </c>
      <c r="B211" s="93">
        <v>2</v>
      </c>
      <c r="C211" s="132">
        <v>0.009822744568050282</v>
      </c>
      <c r="D211" s="93" t="s">
        <v>1267</v>
      </c>
      <c r="E211" s="93" t="b">
        <v>0</v>
      </c>
      <c r="F211" s="93" t="b">
        <v>0</v>
      </c>
      <c r="G211" s="93" t="b">
        <v>0</v>
      </c>
    </row>
    <row r="212" spans="1:7" ht="15">
      <c r="A212" s="93" t="s">
        <v>1756</v>
      </c>
      <c r="B212" s="93">
        <v>2</v>
      </c>
      <c r="C212" s="132">
        <v>0.009822744568050282</v>
      </c>
      <c r="D212" s="93" t="s">
        <v>1267</v>
      </c>
      <c r="E212" s="93" t="b">
        <v>0</v>
      </c>
      <c r="F212" s="93" t="b">
        <v>0</v>
      </c>
      <c r="G212" s="93" t="b">
        <v>0</v>
      </c>
    </row>
    <row r="213" spans="1:7" ht="15">
      <c r="A213" s="93" t="s">
        <v>1729</v>
      </c>
      <c r="B213" s="93">
        <v>2</v>
      </c>
      <c r="C213" s="132">
        <v>0.009822744568050282</v>
      </c>
      <c r="D213" s="93" t="s">
        <v>1267</v>
      </c>
      <c r="E213" s="93" t="b">
        <v>0</v>
      </c>
      <c r="F213" s="93" t="b">
        <v>0</v>
      </c>
      <c r="G213" s="93" t="b">
        <v>0</v>
      </c>
    </row>
    <row r="214" spans="1:7" ht="15">
      <c r="A214" s="93" t="s">
        <v>1730</v>
      </c>
      <c r="B214" s="93">
        <v>2</v>
      </c>
      <c r="C214" s="132">
        <v>0.009822744568050282</v>
      </c>
      <c r="D214" s="93" t="s">
        <v>1267</v>
      </c>
      <c r="E214" s="93" t="b">
        <v>1</v>
      </c>
      <c r="F214" s="93" t="b">
        <v>0</v>
      </c>
      <c r="G214" s="93" t="b">
        <v>0</v>
      </c>
    </row>
    <row r="215" spans="1:7" ht="15">
      <c r="A215" s="93" t="s">
        <v>303</v>
      </c>
      <c r="B215" s="93">
        <v>21</v>
      </c>
      <c r="C215" s="132">
        <v>0</v>
      </c>
      <c r="D215" s="93" t="s">
        <v>1268</v>
      </c>
      <c r="E215" s="93" t="b">
        <v>0</v>
      </c>
      <c r="F215" s="93" t="b">
        <v>0</v>
      </c>
      <c r="G215" s="93" t="b">
        <v>0</v>
      </c>
    </row>
    <row r="216" spans="1:7" ht="15">
      <c r="A216" s="93" t="s">
        <v>1410</v>
      </c>
      <c r="B216" s="93">
        <v>21</v>
      </c>
      <c r="C216" s="132">
        <v>0</v>
      </c>
      <c r="D216" s="93" t="s">
        <v>1268</v>
      </c>
      <c r="E216" s="93" t="b">
        <v>0</v>
      </c>
      <c r="F216" s="93" t="b">
        <v>0</v>
      </c>
      <c r="G216" s="93" t="b">
        <v>0</v>
      </c>
    </row>
    <row r="217" spans="1:7" ht="15">
      <c r="A217" s="93" t="s">
        <v>1392</v>
      </c>
      <c r="B217" s="93">
        <v>21</v>
      </c>
      <c r="C217" s="132">
        <v>0</v>
      </c>
      <c r="D217" s="93" t="s">
        <v>1268</v>
      </c>
      <c r="E217" s="93" t="b">
        <v>0</v>
      </c>
      <c r="F217" s="93" t="b">
        <v>0</v>
      </c>
      <c r="G217" s="93" t="b">
        <v>0</v>
      </c>
    </row>
    <row r="218" spans="1:7" ht="15">
      <c r="A218" s="93" t="s">
        <v>1411</v>
      </c>
      <c r="B218" s="93">
        <v>21</v>
      </c>
      <c r="C218" s="132">
        <v>0</v>
      </c>
      <c r="D218" s="93" t="s">
        <v>1268</v>
      </c>
      <c r="E218" s="93" t="b">
        <v>0</v>
      </c>
      <c r="F218" s="93" t="b">
        <v>0</v>
      </c>
      <c r="G218" s="93" t="b">
        <v>0</v>
      </c>
    </row>
    <row r="219" spans="1:7" ht="15">
      <c r="A219" s="93" t="s">
        <v>1412</v>
      </c>
      <c r="B219" s="93">
        <v>21</v>
      </c>
      <c r="C219" s="132">
        <v>0</v>
      </c>
      <c r="D219" s="93" t="s">
        <v>1268</v>
      </c>
      <c r="E219" s="93" t="b">
        <v>0</v>
      </c>
      <c r="F219" s="93" t="b">
        <v>0</v>
      </c>
      <c r="G219" s="93" t="b">
        <v>0</v>
      </c>
    </row>
    <row r="220" spans="1:7" ht="15">
      <c r="A220" s="93" t="s">
        <v>1413</v>
      </c>
      <c r="B220" s="93">
        <v>21</v>
      </c>
      <c r="C220" s="132">
        <v>0</v>
      </c>
      <c r="D220" s="93" t="s">
        <v>1268</v>
      </c>
      <c r="E220" s="93" t="b">
        <v>0</v>
      </c>
      <c r="F220" s="93" t="b">
        <v>0</v>
      </c>
      <c r="G220" s="93" t="b">
        <v>0</v>
      </c>
    </row>
    <row r="221" spans="1:7" ht="15">
      <c r="A221" s="93" t="s">
        <v>1414</v>
      </c>
      <c r="B221" s="93">
        <v>21</v>
      </c>
      <c r="C221" s="132">
        <v>0</v>
      </c>
      <c r="D221" s="93" t="s">
        <v>1268</v>
      </c>
      <c r="E221" s="93" t="b">
        <v>0</v>
      </c>
      <c r="F221" s="93" t="b">
        <v>0</v>
      </c>
      <c r="G221" s="93" t="b">
        <v>0</v>
      </c>
    </row>
    <row r="222" spans="1:7" ht="15">
      <c r="A222" s="93" t="s">
        <v>1415</v>
      </c>
      <c r="B222" s="93">
        <v>21</v>
      </c>
      <c r="C222" s="132">
        <v>0</v>
      </c>
      <c r="D222" s="93" t="s">
        <v>1268</v>
      </c>
      <c r="E222" s="93" t="b">
        <v>0</v>
      </c>
      <c r="F222" s="93" t="b">
        <v>0</v>
      </c>
      <c r="G222" s="93" t="b">
        <v>0</v>
      </c>
    </row>
    <row r="223" spans="1:7" ht="15">
      <c r="A223" s="93" t="s">
        <v>1416</v>
      </c>
      <c r="B223" s="93">
        <v>21</v>
      </c>
      <c r="C223" s="132">
        <v>0</v>
      </c>
      <c r="D223" s="93" t="s">
        <v>1268</v>
      </c>
      <c r="E223" s="93" t="b">
        <v>0</v>
      </c>
      <c r="F223" s="93" t="b">
        <v>0</v>
      </c>
      <c r="G223" s="93" t="b">
        <v>0</v>
      </c>
    </row>
    <row r="224" spans="1:7" ht="15">
      <c r="A224" s="93" t="s">
        <v>1417</v>
      </c>
      <c r="B224" s="93">
        <v>21</v>
      </c>
      <c r="C224" s="132">
        <v>0</v>
      </c>
      <c r="D224" s="93" t="s">
        <v>1268</v>
      </c>
      <c r="E224" s="93" t="b">
        <v>0</v>
      </c>
      <c r="F224" s="93" t="b">
        <v>0</v>
      </c>
      <c r="G224" s="93" t="b">
        <v>0</v>
      </c>
    </row>
    <row r="225" spans="1:7" ht="15">
      <c r="A225" s="93" t="s">
        <v>1391</v>
      </c>
      <c r="B225" s="93">
        <v>21</v>
      </c>
      <c r="C225" s="132">
        <v>0</v>
      </c>
      <c r="D225" s="93" t="s">
        <v>1268</v>
      </c>
      <c r="E225" s="93" t="b">
        <v>0</v>
      </c>
      <c r="F225" s="93" t="b">
        <v>0</v>
      </c>
      <c r="G225" s="93" t="b">
        <v>0</v>
      </c>
    </row>
    <row r="226" spans="1:7" ht="15">
      <c r="A226" s="93" t="s">
        <v>1691</v>
      </c>
      <c r="B226" s="93">
        <v>21</v>
      </c>
      <c r="C226" s="132">
        <v>0</v>
      </c>
      <c r="D226" s="93" t="s">
        <v>1268</v>
      </c>
      <c r="E226" s="93" t="b">
        <v>0</v>
      </c>
      <c r="F226" s="93" t="b">
        <v>0</v>
      </c>
      <c r="G226" s="93" t="b">
        <v>0</v>
      </c>
    </row>
    <row r="227" spans="1:7" ht="15">
      <c r="A227" s="93" t="s">
        <v>1692</v>
      </c>
      <c r="B227" s="93">
        <v>21</v>
      </c>
      <c r="C227" s="132">
        <v>0</v>
      </c>
      <c r="D227" s="93" t="s">
        <v>1268</v>
      </c>
      <c r="E227" s="93" t="b">
        <v>0</v>
      </c>
      <c r="F227" s="93" t="b">
        <v>0</v>
      </c>
      <c r="G227" s="93" t="b">
        <v>0</v>
      </c>
    </row>
    <row r="228" spans="1:7" ht="15">
      <c r="A228" s="93" t="s">
        <v>1693</v>
      </c>
      <c r="B228" s="93">
        <v>21</v>
      </c>
      <c r="C228" s="132">
        <v>0</v>
      </c>
      <c r="D228" s="93" t="s">
        <v>1268</v>
      </c>
      <c r="E228" s="93" t="b">
        <v>0</v>
      </c>
      <c r="F228" s="93" t="b">
        <v>0</v>
      </c>
      <c r="G228" s="93" t="b">
        <v>0</v>
      </c>
    </row>
    <row r="229" spans="1:7" ht="15">
      <c r="A229" s="93" t="s">
        <v>1694</v>
      </c>
      <c r="B229" s="93">
        <v>21</v>
      </c>
      <c r="C229" s="132">
        <v>0</v>
      </c>
      <c r="D229" s="93" t="s">
        <v>1268</v>
      </c>
      <c r="E229" s="93" t="b">
        <v>0</v>
      </c>
      <c r="F229" s="93" t="b">
        <v>0</v>
      </c>
      <c r="G229" s="93" t="b">
        <v>0</v>
      </c>
    </row>
    <row r="230" spans="1:7" ht="15">
      <c r="A230" s="93" t="s">
        <v>1695</v>
      </c>
      <c r="B230" s="93">
        <v>21</v>
      </c>
      <c r="C230" s="132">
        <v>0</v>
      </c>
      <c r="D230" s="93" t="s">
        <v>1268</v>
      </c>
      <c r="E230" s="93" t="b">
        <v>0</v>
      </c>
      <c r="F230" s="93" t="b">
        <v>0</v>
      </c>
      <c r="G230" s="93" t="b">
        <v>0</v>
      </c>
    </row>
    <row r="231" spans="1:7" ht="15">
      <c r="A231" s="93" t="s">
        <v>1440</v>
      </c>
      <c r="B231" s="93">
        <v>21</v>
      </c>
      <c r="C231" s="132">
        <v>0</v>
      </c>
      <c r="D231" s="93" t="s">
        <v>1268</v>
      </c>
      <c r="E231" s="93" t="b">
        <v>0</v>
      </c>
      <c r="F231" s="93" t="b">
        <v>0</v>
      </c>
      <c r="G231" s="93" t="b">
        <v>0</v>
      </c>
    </row>
    <row r="232" spans="1:7" ht="15">
      <c r="A232" s="93" t="s">
        <v>1339</v>
      </c>
      <c r="B232" s="93">
        <v>21</v>
      </c>
      <c r="C232" s="132">
        <v>0</v>
      </c>
      <c r="D232" s="93" t="s">
        <v>1268</v>
      </c>
      <c r="E232" s="93" t="b">
        <v>0</v>
      </c>
      <c r="F232" s="93" t="b">
        <v>0</v>
      </c>
      <c r="G232" s="93" t="b">
        <v>0</v>
      </c>
    </row>
    <row r="233" spans="1:7" ht="15">
      <c r="A233" s="93" t="s">
        <v>1696</v>
      </c>
      <c r="B233" s="93">
        <v>21</v>
      </c>
      <c r="C233" s="132">
        <v>0</v>
      </c>
      <c r="D233" s="93" t="s">
        <v>1268</v>
      </c>
      <c r="E233" s="93" t="b">
        <v>0</v>
      </c>
      <c r="F233" s="93" t="b">
        <v>0</v>
      </c>
      <c r="G233" s="93" t="b">
        <v>0</v>
      </c>
    </row>
    <row r="234" spans="1:7" ht="15">
      <c r="A234" s="93" t="s">
        <v>1697</v>
      </c>
      <c r="B234" s="93">
        <v>21</v>
      </c>
      <c r="C234" s="132">
        <v>0</v>
      </c>
      <c r="D234" s="93" t="s">
        <v>1268</v>
      </c>
      <c r="E234" s="93" t="b">
        <v>0</v>
      </c>
      <c r="F234" s="93" t="b">
        <v>0</v>
      </c>
      <c r="G234" s="93" t="b">
        <v>0</v>
      </c>
    </row>
    <row r="235" spans="1:7" ht="15">
      <c r="A235" s="93" t="s">
        <v>1698</v>
      </c>
      <c r="B235" s="93">
        <v>21</v>
      </c>
      <c r="C235" s="132">
        <v>0</v>
      </c>
      <c r="D235" s="93" t="s">
        <v>1268</v>
      </c>
      <c r="E235" s="93" t="b">
        <v>0</v>
      </c>
      <c r="F235" s="93" t="b">
        <v>0</v>
      </c>
      <c r="G235" s="93" t="b">
        <v>0</v>
      </c>
    </row>
    <row r="236" spans="1:7" ht="15">
      <c r="A236" s="93" t="s">
        <v>1699</v>
      </c>
      <c r="B236" s="93">
        <v>21</v>
      </c>
      <c r="C236" s="132">
        <v>0</v>
      </c>
      <c r="D236" s="93" t="s">
        <v>1268</v>
      </c>
      <c r="E236" s="93" t="b">
        <v>0</v>
      </c>
      <c r="F236" s="93" t="b">
        <v>0</v>
      </c>
      <c r="G236" s="93" t="b">
        <v>0</v>
      </c>
    </row>
    <row r="237" spans="1:7" ht="15">
      <c r="A237" s="93" t="s">
        <v>1700</v>
      </c>
      <c r="B237" s="93">
        <v>21</v>
      </c>
      <c r="C237" s="132">
        <v>0</v>
      </c>
      <c r="D237" s="93" t="s">
        <v>1268</v>
      </c>
      <c r="E237" s="93" t="b">
        <v>0</v>
      </c>
      <c r="F237" s="93" t="b">
        <v>0</v>
      </c>
      <c r="G237" s="93" t="b">
        <v>0</v>
      </c>
    </row>
    <row r="238" spans="1:7" ht="15">
      <c r="A238" s="93" t="s">
        <v>1370</v>
      </c>
      <c r="B238" s="93">
        <v>14</v>
      </c>
      <c r="C238" s="132">
        <v>0</v>
      </c>
      <c r="D238" s="93" t="s">
        <v>1269</v>
      </c>
      <c r="E238" s="93" t="b">
        <v>0</v>
      </c>
      <c r="F238" s="93" t="b">
        <v>0</v>
      </c>
      <c r="G238" s="93" t="b">
        <v>0</v>
      </c>
    </row>
    <row r="239" spans="1:7" ht="15">
      <c r="A239" s="93" t="s">
        <v>1419</v>
      </c>
      <c r="B239" s="93">
        <v>7</v>
      </c>
      <c r="C239" s="132">
        <v>0</v>
      </c>
      <c r="D239" s="93" t="s">
        <v>1269</v>
      </c>
      <c r="E239" s="93" t="b">
        <v>0</v>
      </c>
      <c r="F239" s="93" t="b">
        <v>0</v>
      </c>
      <c r="G239" s="93" t="b">
        <v>0</v>
      </c>
    </row>
    <row r="240" spans="1:7" ht="15">
      <c r="A240" s="93" t="s">
        <v>1420</v>
      </c>
      <c r="B240" s="93">
        <v>7</v>
      </c>
      <c r="C240" s="132">
        <v>0</v>
      </c>
      <c r="D240" s="93" t="s">
        <v>1269</v>
      </c>
      <c r="E240" s="93" t="b">
        <v>0</v>
      </c>
      <c r="F240" s="93" t="b">
        <v>0</v>
      </c>
      <c r="G240" s="93" t="b">
        <v>0</v>
      </c>
    </row>
    <row r="241" spans="1:7" ht="15">
      <c r="A241" s="93" t="s">
        <v>1421</v>
      </c>
      <c r="B241" s="93">
        <v>7</v>
      </c>
      <c r="C241" s="132">
        <v>0</v>
      </c>
      <c r="D241" s="93" t="s">
        <v>1269</v>
      </c>
      <c r="E241" s="93" t="b">
        <v>1</v>
      </c>
      <c r="F241" s="93" t="b">
        <v>0</v>
      </c>
      <c r="G241" s="93" t="b">
        <v>0</v>
      </c>
    </row>
    <row r="242" spans="1:7" ht="15">
      <c r="A242" s="93" t="s">
        <v>1392</v>
      </c>
      <c r="B242" s="93">
        <v>7</v>
      </c>
      <c r="C242" s="132">
        <v>0</v>
      </c>
      <c r="D242" s="93" t="s">
        <v>1269</v>
      </c>
      <c r="E242" s="93" t="b">
        <v>0</v>
      </c>
      <c r="F242" s="93" t="b">
        <v>0</v>
      </c>
      <c r="G242" s="93" t="b">
        <v>0</v>
      </c>
    </row>
    <row r="243" spans="1:7" ht="15">
      <c r="A243" s="93" t="s">
        <v>1338</v>
      </c>
      <c r="B243" s="93">
        <v>7</v>
      </c>
      <c r="C243" s="132">
        <v>0</v>
      </c>
      <c r="D243" s="93" t="s">
        <v>1269</v>
      </c>
      <c r="E243" s="93" t="b">
        <v>0</v>
      </c>
      <c r="F243" s="93" t="b">
        <v>0</v>
      </c>
      <c r="G243" s="93" t="b">
        <v>0</v>
      </c>
    </row>
    <row r="244" spans="1:7" ht="15">
      <c r="A244" s="93" t="s">
        <v>1422</v>
      </c>
      <c r="B244" s="93">
        <v>7</v>
      </c>
      <c r="C244" s="132">
        <v>0</v>
      </c>
      <c r="D244" s="93" t="s">
        <v>1269</v>
      </c>
      <c r="E244" s="93" t="b">
        <v>0</v>
      </c>
      <c r="F244" s="93" t="b">
        <v>0</v>
      </c>
      <c r="G244" s="93" t="b">
        <v>0</v>
      </c>
    </row>
    <row r="245" spans="1:7" ht="15">
      <c r="A245" s="93" t="s">
        <v>1423</v>
      </c>
      <c r="B245" s="93">
        <v>7</v>
      </c>
      <c r="C245" s="132">
        <v>0</v>
      </c>
      <c r="D245" s="93" t="s">
        <v>1269</v>
      </c>
      <c r="E245" s="93" t="b">
        <v>0</v>
      </c>
      <c r="F245" s="93" t="b">
        <v>0</v>
      </c>
      <c r="G245" s="93" t="b">
        <v>0</v>
      </c>
    </row>
    <row r="246" spans="1:7" ht="15">
      <c r="A246" s="93" t="s">
        <v>1424</v>
      </c>
      <c r="B246" s="93">
        <v>7</v>
      </c>
      <c r="C246" s="132">
        <v>0</v>
      </c>
      <c r="D246" s="93" t="s">
        <v>1269</v>
      </c>
      <c r="E246" s="93" t="b">
        <v>0</v>
      </c>
      <c r="F246" s="93" t="b">
        <v>0</v>
      </c>
      <c r="G246" s="93" t="b">
        <v>0</v>
      </c>
    </row>
    <row r="247" spans="1:7" ht="15">
      <c r="A247" s="93" t="s">
        <v>1425</v>
      </c>
      <c r="B247" s="93">
        <v>7</v>
      </c>
      <c r="C247" s="132">
        <v>0</v>
      </c>
      <c r="D247" s="93" t="s">
        <v>1269</v>
      </c>
      <c r="E247" s="93" t="b">
        <v>0</v>
      </c>
      <c r="F247" s="93" t="b">
        <v>0</v>
      </c>
      <c r="G247" s="93" t="b">
        <v>0</v>
      </c>
    </row>
    <row r="248" spans="1:7" ht="15">
      <c r="A248" s="93" t="s">
        <v>1701</v>
      </c>
      <c r="B248" s="93">
        <v>7</v>
      </c>
      <c r="C248" s="132">
        <v>0</v>
      </c>
      <c r="D248" s="93" t="s">
        <v>1269</v>
      </c>
      <c r="E248" s="93" t="b">
        <v>0</v>
      </c>
      <c r="F248" s="93" t="b">
        <v>0</v>
      </c>
      <c r="G248" s="93" t="b">
        <v>0</v>
      </c>
    </row>
    <row r="249" spans="1:7" ht="15">
      <c r="A249" s="93" t="s">
        <v>1362</v>
      </c>
      <c r="B249" s="93">
        <v>7</v>
      </c>
      <c r="C249" s="132">
        <v>0</v>
      </c>
      <c r="D249" s="93" t="s">
        <v>1269</v>
      </c>
      <c r="E249" s="93" t="b">
        <v>0</v>
      </c>
      <c r="F249" s="93" t="b">
        <v>0</v>
      </c>
      <c r="G249" s="93" t="b">
        <v>0</v>
      </c>
    </row>
    <row r="250" spans="1:7" ht="15">
      <c r="A250" s="93" t="s">
        <v>1704</v>
      </c>
      <c r="B250" s="93">
        <v>7</v>
      </c>
      <c r="C250" s="132">
        <v>0</v>
      </c>
      <c r="D250" s="93" t="s">
        <v>1269</v>
      </c>
      <c r="E250" s="93" t="b">
        <v>0</v>
      </c>
      <c r="F250" s="93" t="b">
        <v>0</v>
      </c>
      <c r="G250" s="93" t="b">
        <v>0</v>
      </c>
    </row>
    <row r="251" spans="1:7" ht="15">
      <c r="A251" s="93" t="s">
        <v>1705</v>
      </c>
      <c r="B251" s="93">
        <v>7</v>
      </c>
      <c r="C251" s="132">
        <v>0</v>
      </c>
      <c r="D251" s="93" t="s">
        <v>1269</v>
      </c>
      <c r="E251" s="93" t="b">
        <v>0</v>
      </c>
      <c r="F251" s="93" t="b">
        <v>0</v>
      </c>
      <c r="G251" s="93" t="b">
        <v>0</v>
      </c>
    </row>
    <row r="252" spans="1:7" ht="15">
      <c r="A252" s="93" t="s">
        <v>1706</v>
      </c>
      <c r="B252" s="93">
        <v>7</v>
      </c>
      <c r="C252" s="132">
        <v>0</v>
      </c>
      <c r="D252" s="93" t="s">
        <v>1269</v>
      </c>
      <c r="E252" s="93" t="b">
        <v>0</v>
      </c>
      <c r="F252" s="93" t="b">
        <v>0</v>
      </c>
      <c r="G252" s="93" t="b">
        <v>0</v>
      </c>
    </row>
    <row r="253" spans="1:7" ht="15">
      <c r="A253" s="93" t="s">
        <v>1707</v>
      </c>
      <c r="B253" s="93">
        <v>7</v>
      </c>
      <c r="C253" s="132">
        <v>0</v>
      </c>
      <c r="D253" s="93" t="s">
        <v>1269</v>
      </c>
      <c r="E253" s="93" t="b">
        <v>1</v>
      </c>
      <c r="F253" s="93" t="b">
        <v>0</v>
      </c>
      <c r="G253" s="93" t="b">
        <v>0</v>
      </c>
    </row>
    <row r="254" spans="1:7" ht="15">
      <c r="A254" s="93" t="s">
        <v>1708</v>
      </c>
      <c r="B254" s="93">
        <v>7</v>
      </c>
      <c r="C254" s="132">
        <v>0</v>
      </c>
      <c r="D254" s="93" t="s">
        <v>1269</v>
      </c>
      <c r="E254" s="93" t="b">
        <v>0</v>
      </c>
      <c r="F254" s="93" t="b">
        <v>0</v>
      </c>
      <c r="G254" s="93" t="b">
        <v>0</v>
      </c>
    </row>
    <row r="255" spans="1:7" ht="15">
      <c r="A255" s="93" t="s">
        <v>1709</v>
      </c>
      <c r="B255" s="93">
        <v>7</v>
      </c>
      <c r="C255" s="132">
        <v>0</v>
      </c>
      <c r="D255" s="93" t="s">
        <v>1269</v>
      </c>
      <c r="E255" s="93" t="b">
        <v>0</v>
      </c>
      <c r="F255" s="93" t="b">
        <v>0</v>
      </c>
      <c r="G255" s="93" t="b">
        <v>0</v>
      </c>
    </row>
    <row r="256" spans="1:7" ht="15">
      <c r="A256" s="93" t="s">
        <v>1429</v>
      </c>
      <c r="B256" s="93">
        <v>7</v>
      </c>
      <c r="C256" s="132">
        <v>0</v>
      </c>
      <c r="D256" s="93" t="s">
        <v>1269</v>
      </c>
      <c r="E256" s="93" t="b">
        <v>0</v>
      </c>
      <c r="F256" s="93" t="b">
        <v>0</v>
      </c>
      <c r="G256" s="93" t="b">
        <v>0</v>
      </c>
    </row>
    <row r="257" spans="1:7" ht="15">
      <c r="A257" s="93" t="s">
        <v>1407</v>
      </c>
      <c r="B257" s="93">
        <v>7</v>
      </c>
      <c r="C257" s="132">
        <v>0</v>
      </c>
      <c r="D257" s="93" t="s">
        <v>1269</v>
      </c>
      <c r="E257" s="93" t="b">
        <v>0</v>
      </c>
      <c r="F257" s="93" t="b">
        <v>0</v>
      </c>
      <c r="G257" s="93" t="b">
        <v>0</v>
      </c>
    </row>
    <row r="258" spans="1:7" ht="15">
      <c r="A258" s="93" t="s">
        <v>1710</v>
      </c>
      <c r="B258" s="93">
        <v>7</v>
      </c>
      <c r="C258" s="132">
        <v>0</v>
      </c>
      <c r="D258" s="93" t="s">
        <v>1269</v>
      </c>
      <c r="E258" s="93" t="b">
        <v>0</v>
      </c>
      <c r="F258" s="93" t="b">
        <v>0</v>
      </c>
      <c r="G258" s="93" t="b">
        <v>0</v>
      </c>
    </row>
    <row r="259" spans="1:7" ht="15">
      <c r="A259" s="93" t="s">
        <v>1711</v>
      </c>
      <c r="B259" s="93">
        <v>7</v>
      </c>
      <c r="C259" s="132">
        <v>0</v>
      </c>
      <c r="D259" s="93" t="s">
        <v>1269</v>
      </c>
      <c r="E259" s="93" t="b">
        <v>0</v>
      </c>
      <c r="F259" s="93" t="b">
        <v>0</v>
      </c>
      <c r="G259" s="93" t="b">
        <v>0</v>
      </c>
    </row>
    <row r="260" spans="1:7" ht="15">
      <c r="A260" s="93" t="s">
        <v>1712</v>
      </c>
      <c r="B260" s="93">
        <v>7</v>
      </c>
      <c r="C260" s="132">
        <v>0</v>
      </c>
      <c r="D260" s="93" t="s">
        <v>1269</v>
      </c>
      <c r="E260" s="93" t="b">
        <v>0</v>
      </c>
      <c r="F260" s="93" t="b">
        <v>0</v>
      </c>
      <c r="G260" s="93" t="b">
        <v>0</v>
      </c>
    </row>
    <row r="261" spans="1:7" ht="15">
      <c r="A261" s="93" t="s">
        <v>1391</v>
      </c>
      <c r="B261" s="93">
        <v>7</v>
      </c>
      <c r="C261" s="132">
        <v>0</v>
      </c>
      <c r="D261" s="93" t="s">
        <v>1269</v>
      </c>
      <c r="E261" s="93" t="b">
        <v>0</v>
      </c>
      <c r="F261" s="93" t="b">
        <v>0</v>
      </c>
      <c r="G261" s="93" t="b">
        <v>0</v>
      </c>
    </row>
    <row r="262" spans="1:7" ht="15">
      <c r="A262" s="93" t="s">
        <v>1713</v>
      </c>
      <c r="B262" s="93">
        <v>7</v>
      </c>
      <c r="C262" s="132">
        <v>0</v>
      </c>
      <c r="D262" s="93" t="s">
        <v>1269</v>
      </c>
      <c r="E262" s="93" t="b">
        <v>0</v>
      </c>
      <c r="F262" s="93" t="b">
        <v>0</v>
      </c>
      <c r="G262" s="93" t="b">
        <v>0</v>
      </c>
    </row>
    <row r="263" spans="1:7" ht="15">
      <c r="A263" s="93" t="s">
        <v>1714</v>
      </c>
      <c r="B263" s="93">
        <v>7</v>
      </c>
      <c r="C263" s="132">
        <v>0</v>
      </c>
      <c r="D263" s="93" t="s">
        <v>1269</v>
      </c>
      <c r="E263" s="93" t="b">
        <v>0</v>
      </c>
      <c r="F263" s="93" t="b">
        <v>0</v>
      </c>
      <c r="G263" s="93" t="b">
        <v>0</v>
      </c>
    </row>
    <row r="264" spans="1:7" ht="15">
      <c r="A264" s="93" t="s">
        <v>1715</v>
      </c>
      <c r="B264" s="93">
        <v>7</v>
      </c>
      <c r="C264" s="132">
        <v>0</v>
      </c>
      <c r="D264" s="93" t="s">
        <v>1269</v>
      </c>
      <c r="E264" s="93" t="b">
        <v>0</v>
      </c>
      <c r="F264" s="93" t="b">
        <v>0</v>
      </c>
      <c r="G264" s="93" t="b">
        <v>0</v>
      </c>
    </row>
    <row r="265" spans="1:7" ht="15">
      <c r="A265" s="93" t="s">
        <v>1427</v>
      </c>
      <c r="B265" s="93">
        <v>2</v>
      </c>
      <c r="C265" s="132">
        <v>0</v>
      </c>
      <c r="D265" s="93" t="s">
        <v>1270</v>
      </c>
      <c r="E265" s="93" t="b">
        <v>1</v>
      </c>
      <c r="F265" s="93" t="b">
        <v>0</v>
      </c>
      <c r="G265" s="93" t="b">
        <v>0</v>
      </c>
    </row>
    <row r="266" spans="1:7" ht="15">
      <c r="A266" s="93" t="s">
        <v>1428</v>
      </c>
      <c r="B266" s="93">
        <v>2</v>
      </c>
      <c r="C266" s="132">
        <v>0</v>
      </c>
      <c r="D266" s="93" t="s">
        <v>1270</v>
      </c>
      <c r="E266" s="93" t="b">
        <v>0</v>
      </c>
      <c r="F266" s="93" t="b">
        <v>0</v>
      </c>
      <c r="G266" s="93" t="b">
        <v>0</v>
      </c>
    </row>
    <row r="267" spans="1:7" ht="15">
      <c r="A267" s="93" t="s">
        <v>1429</v>
      </c>
      <c r="B267" s="93">
        <v>2</v>
      </c>
      <c r="C267" s="132">
        <v>0</v>
      </c>
      <c r="D267" s="93" t="s">
        <v>1270</v>
      </c>
      <c r="E267" s="93" t="b">
        <v>0</v>
      </c>
      <c r="F267" s="93" t="b">
        <v>0</v>
      </c>
      <c r="G267" s="93" t="b">
        <v>0</v>
      </c>
    </row>
    <row r="268" spans="1:7" ht="15">
      <c r="A268" s="93" t="s">
        <v>1392</v>
      </c>
      <c r="B268" s="93">
        <v>2</v>
      </c>
      <c r="C268" s="132">
        <v>0</v>
      </c>
      <c r="D268" s="93" t="s">
        <v>1270</v>
      </c>
      <c r="E268" s="93" t="b">
        <v>0</v>
      </c>
      <c r="F268" s="93" t="b">
        <v>0</v>
      </c>
      <c r="G268" s="93" t="b">
        <v>0</v>
      </c>
    </row>
    <row r="269" spans="1:7" ht="15">
      <c r="A269" s="93" t="s">
        <v>1430</v>
      </c>
      <c r="B269" s="93">
        <v>2</v>
      </c>
      <c r="C269" s="132">
        <v>0</v>
      </c>
      <c r="D269" s="93" t="s">
        <v>1270</v>
      </c>
      <c r="E269" s="93" t="b">
        <v>0</v>
      </c>
      <c r="F269" s="93" t="b">
        <v>0</v>
      </c>
      <c r="G269" s="93" t="b">
        <v>0</v>
      </c>
    </row>
    <row r="270" spans="1:7" ht="15">
      <c r="A270" s="93" t="s">
        <v>1338</v>
      </c>
      <c r="B270" s="93">
        <v>2</v>
      </c>
      <c r="C270" s="132">
        <v>0</v>
      </c>
      <c r="D270" s="93" t="s">
        <v>1270</v>
      </c>
      <c r="E270" s="93" t="b">
        <v>0</v>
      </c>
      <c r="F270" s="93" t="b">
        <v>0</v>
      </c>
      <c r="G270" s="93" t="b">
        <v>0</v>
      </c>
    </row>
    <row r="271" spans="1:7" ht="15">
      <c r="A271" s="93" t="s">
        <v>1431</v>
      </c>
      <c r="B271" s="93">
        <v>2</v>
      </c>
      <c r="C271" s="132">
        <v>0</v>
      </c>
      <c r="D271" s="93" t="s">
        <v>1270</v>
      </c>
      <c r="E271" s="93" t="b">
        <v>0</v>
      </c>
      <c r="F271" s="93" t="b">
        <v>0</v>
      </c>
      <c r="G271" s="93" t="b">
        <v>0</v>
      </c>
    </row>
    <row r="272" spans="1:7" ht="15">
      <c r="A272" s="93" t="s">
        <v>1432</v>
      </c>
      <c r="B272" s="93">
        <v>2</v>
      </c>
      <c r="C272" s="132">
        <v>0</v>
      </c>
      <c r="D272" s="93" t="s">
        <v>1270</v>
      </c>
      <c r="E272" s="93" t="b">
        <v>0</v>
      </c>
      <c r="F272" s="93" t="b">
        <v>0</v>
      </c>
      <c r="G272" s="93" t="b">
        <v>0</v>
      </c>
    </row>
    <row r="273" spans="1:7" ht="15">
      <c r="A273" s="93" t="s">
        <v>306</v>
      </c>
      <c r="B273" s="93">
        <v>2</v>
      </c>
      <c r="C273" s="132">
        <v>0</v>
      </c>
      <c r="D273" s="93" t="s">
        <v>1270</v>
      </c>
      <c r="E273" s="93" t="b">
        <v>0</v>
      </c>
      <c r="F273" s="93" t="b">
        <v>0</v>
      </c>
      <c r="G273" s="93" t="b">
        <v>0</v>
      </c>
    </row>
    <row r="274" spans="1:7" ht="15">
      <c r="A274" s="93" t="s">
        <v>305</v>
      </c>
      <c r="B274" s="93">
        <v>2</v>
      </c>
      <c r="C274" s="132">
        <v>0</v>
      </c>
      <c r="D274" s="93" t="s">
        <v>1270</v>
      </c>
      <c r="E274" s="93" t="b">
        <v>0</v>
      </c>
      <c r="F274" s="93" t="b">
        <v>0</v>
      </c>
      <c r="G274" s="93" t="b">
        <v>0</v>
      </c>
    </row>
    <row r="275" spans="1:7" ht="15">
      <c r="A275" s="93" t="s">
        <v>1757</v>
      </c>
      <c r="B275" s="93">
        <v>2</v>
      </c>
      <c r="C275" s="132">
        <v>0</v>
      </c>
      <c r="D275" s="93" t="s">
        <v>1270</v>
      </c>
      <c r="E275" s="93" t="b">
        <v>1</v>
      </c>
      <c r="F275" s="93" t="b">
        <v>0</v>
      </c>
      <c r="G275" s="93" t="b">
        <v>0</v>
      </c>
    </row>
    <row r="276" spans="1:7" ht="15">
      <c r="A276" s="93" t="s">
        <v>1758</v>
      </c>
      <c r="B276" s="93">
        <v>2</v>
      </c>
      <c r="C276" s="132">
        <v>0</v>
      </c>
      <c r="D276" s="93" t="s">
        <v>1270</v>
      </c>
      <c r="E276" s="93" t="b">
        <v>0</v>
      </c>
      <c r="F276" s="93" t="b">
        <v>0</v>
      </c>
      <c r="G276" s="93" t="b">
        <v>0</v>
      </c>
    </row>
    <row r="277" spans="1:7" ht="15">
      <c r="A277" s="93" t="s">
        <v>1759</v>
      </c>
      <c r="B277" s="93">
        <v>2</v>
      </c>
      <c r="C277" s="132">
        <v>0</v>
      </c>
      <c r="D277" s="93" t="s">
        <v>1270</v>
      </c>
      <c r="E277" s="93" t="b">
        <v>0</v>
      </c>
      <c r="F277" s="93" t="b">
        <v>0</v>
      </c>
      <c r="G277" s="93" t="b">
        <v>0</v>
      </c>
    </row>
    <row r="278" spans="1:7" ht="15">
      <c r="A278" s="93" t="s">
        <v>1760</v>
      </c>
      <c r="B278" s="93">
        <v>2</v>
      </c>
      <c r="C278" s="132">
        <v>0</v>
      </c>
      <c r="D278" s="93" t="s">
        <v>1270</v>
      </c>
      <c r="E278" s="93" t="b">
        <v>0</v>
      </c>
      <c r="F278" s="93" t="b">
        <v>0</v>
      </c>
      <c r="G278" s="93" t="b">
        <v>0</v>
      </c>
    </row>
    <row r="279" spans="1:7" ht="15">
      <c r="A279" s="93" t="s">
        <v>1761</v>
      </c>
      <c r="B279" s="93">
        <v>2</v>
      </c>
      <c r="C279" s="132">
        <v>0</v>
      </c>
      <c r="D279" s="93" t="s">
        <v>1270</v>
      </c>
      <c r="E279" s="93" t="b">
        <v>0</v>
      </c>
      <c r="F279" s="93" t="b">
        <v>0</v>
      </c>
      <c r="G279" s="93" t="b">
        <v>0</v>
      </c>
    </row>
    <row r="280" spans="1:7" ht="15">
      <c r="A280" s="93" t="s">
        <v>1762</v>
      </c>
      <c r="B280" s="93">
        <v>2</v>
      </c>
      <c r="C280" s="132">
        <v>0</v>
      </c>
      <c r="D280" s="93" t="s">
        <v>1270</v>
      </c>
      <c r="E280" s="93" t="b">
        <v>0</v>
      </c>
      <c r="F280" s="93" t="b">
        <v>0</v>
      </c>
      <c r="G280" s="93" t="b">
        <v>0</v>
      </c>
    </row>
    <row r="281" spans="1:7" ht="15">
      <c r="A281" s="93" t="s">
        <v>1763</v>
      </c>
      <c r="B281" s="93">
        <v>2</v>
      </c>
      <c r="C281" s="132">
        <v>0</v>
      </c>
      <c r="D281" s="93" t="s">
        <v>1270</v>
      </c>
      <c r="E281" s="93" t="b">
        <v>0</v>
      </c>
      <c r="F281" s="93" t="b">
        <v>0</v>
      </c>
      <c r="G281" s="93" t="b">
        <v>0</v>
      </c>
    </row>
    <row r="282" spans="1:7" ht="15">
      <c r="A282" s="93" t="s">
        <v>1764</v>
      </c>
      <c r="B282" s="93">
        <v>2</v>
      </c>
      <c r="C282" s="132">
        <v>0</v>
      </c>
      <c r="D282" s="93" t="s">
        <v>1270</v>
      </c>
      <c r="E282" s="93" t="b">
        <v>0</v>
      </c>
      <c r="F282" s="93" t="b">
        <v>0</v>
      </c>
      <c r="G282" s="93" t="b">
        <v>0</v>
      </c>
    </row>
    <row r="283" spans="1:7" ht="15">
      <c r="A283" s="93" t="s">
        <v>1391</v>
      </c>
      <c r="B283" s="93">
        <v>2</v>
      </c>
      <c r="C283" s="132">
        <v>0</v>
      </c>
      <c r="D283" s="93" t="s">
        <v>1270</v>
      </c>
      <c r="E283" s="93" t="b">
        <v>0</v>
      </c>
      <c r="F283" s="93" t="b">
        <v>0</v>
      </c>
      <c r="G283" s="93" t="b">
        <v>0</v>
      </c>
    </row>
    <row r="284" spans="1:7" ht="15">
      <c r="A284" s="93" t="s">
        <v>1434</v>
      </c>
      <c r="B284" s="93">
        <v>2</v>
      </c>
      <c r="C284" s="132">
        <v>0</v>
      </c>
      <c r="D284" s="93" t="s">
        <v>1271</v>
      </c>
      <c r="E284" s="93" t="b">
        <v>0</v>
      </c>
      <c r="F284" s="93" t="b">
        <v>0</v>
      </c>
      <c r="G284" s="93" t="b">
        <v>0</v>
      </c>
    </row>
    <row r="285" spans="1:7" ht="15">
      <c r="A285" s="93" t="s">
        <v>1435</v>
      </c>
      <c r="B285" s="93">
        <v>2</v>
      </c>
      <c r="C285" s="132">
        <v>0</v>
      </c>
      <c r="D285" s="93" t="s">
        <v>1271</v>
      </c>
      <c r="E285" s="93" t="b">
        <v>0</v>
      </c>
      <c r="F285" s="93" t="b">
        <v>0</v>
      </c>
      <c r="G285" s="93" t="b">
        <v>0</v>
      </c>
    </row>
    <row r="286" spans="1:7" ht="15">
      <c r="A286" s="93" t="s">
        <v>1436</v>
      </c>
      <c r="B286" s="93">
        <v>2</v>
      </c>
      <c r="C286" s="132">
        <v>0</v>
      </c>
      <c r="D286" s="93" t="s">
        <v>1271</v>
      </c>
      <c r="E286" s="93" t="b">
        <v>0</v>
      </c>
      <c r="F286" s="93" t="b">
        <v>0</v>
      </c>
      <c r="G286" s="93" t="b">
        <v>0</v>
      </c>
    </row>
    <row r="287" spans="1:7" ht="15">
      <c r="A287" s="93" t="s">
        <v>1393</v>
      </c>
      <c r="B287" s="93">
        <v>2</v>
      </c>
      <c r="C287" s="132">
        <v>0</v>
      </c>
      <c r="D287" s="93" t="s">
        <v>1271</v>
      </c>
      <c r="E287" s="93" t="b">
        <v>0</v>
      </c>
      <c r="F287" s="93" t="b">
        <v>1</v>
      </c>
      <c r="G287" s="93" t="b">
        <v>0</v>
      </c>
    </row>
    <row r="288" spans="1:7" ht="15">
      <c r="A288" s="93" t="s">
        <v>1437</v>
      </c>
      <c r="B288" s="93">
        <v>2</v>
      </c>
      <c r="C288" s="132">
        <v>0</v>
      </c>
      <c r="D288" s="93" t="s">
        <v>1271</v>
      </c>
      <c r="E288" s="93" t="b">
        <v>0</v>
      </c>
      <c r="F288" s="93" t="b">
        <v>0</v>
      </c>
      <c r="G288" s="93" t="b">
        <v>0</v>
      </c>
    </row>
    <row r="289" spans="1:7" ht="15">
      <c r="A289" s="93" t="s">
        <v>1438</v>
      </c>
      <c r="B289" s="93">
        <v>2</v>
      </c>
      <c r="C289" s="132">
        <v>0</v>
      </c>
      <c r="D289" s="93" t="s">
        <v>1271</v>
      </c>
      <c r="E289" s="93" t="b">
        <v>0</v>
      </c>
      <c r="F289" s="93" t="b">
        <v>0</v>
      </c>
      <c r="G289" s="93" t="b">
        <v>0</v>
      </c>
    </row>
    <row r="290" spans="1:7" ht="15">
      <c r="A290" s="93" t="s">
        <v>1391</v>
      </c>
      <c r="B290" s="93">
        <v>2</v>
      </c>
      <c r="C290" s="132">
        <v>0</v>
      </c>
      <c r="D290" s="93" t="s">
        <v>1271</v>
      </c>
      <c r="E290" s="93" t="b">
        <v>0</v>
      </c>
      <c r="F290" s="93" t="b">
        <v>0</v>
      </c>
      <c r="G290" s="93" t="b">
        <v>0</v>
      </c>
    </row>
    <row r="291" spans="1:7" ht="15">
      <c r="A291" s="93" t="s">
        <v>1439</v>
      </c>
      <c r="B291" s="93">
        <v>2</v>
      </c>
      <c r="C291" s="132">
        <v>0</v>
      </c>
      <c r="D291" s="93" t="s">
        <v>1271</v>
      </c>
      <c r="E291" s="93" t="b">
        <v>0</v>
      </c>
      <c r="F291" s="93" t="b">
        <v>0</v>
      </c>
      <c r="G291" s="93" t="b">
        <v>0</v>
      </c>
    </row>
    <row r="292" spans="1:7" ht="15">
      <c r="A292" s="93" t="s">
        <v>1440</v>
      </c>
      <c r="B292" s="93">
        <v>2</v>
      </c>
      <c r="C292" s="132">
        <v>0</v>
      </c>
      <c r="D292" s="93" t="s">
        <v>1271</v>
      </c>
      <c r="E292" s="93" t="b">
        <v>0</v>
      </c>
      <c r="F292" s="93" t="b">
        <v>0</v>
      </c>
      <c r="G292" s="93" t="b">
        <v>0</v>
      </c>
    </row>
    <row r="293" spans="1:7" ht="15">
      <c r="A293" s="93" t="s">
        <v>1422</v>
      </c>
      <c r="B293" s="93">
        <v>2</v>
      </c>
      <c r="C293" s="132">
        <v>0</v>
      </c>
      <c r="D293" s="93" t="s">
        <v>1271</v>
      </c>
      <c r="E293" s="93" t="b">
        <v>0</v>
      </c>
      <c r="F293" s="93" t="b">
        <v>0</v>
      </c>
      <c r="G293" s="93" t="b">
        <v>0</v>
      </c>
    </row>
    <row r="294" spans="1:7" ht="15">
      <c r="A294" s="93" t="s">
        <v>1728</v>
      </c>
      <c r="B294" s="93">
        <v>2</v>
      </c>
      <c r="C294" s="132">
        <v>0</v>
      </c>
      <c r="D294" s="93" t="s">
        <v>1271</v>
      </c>
      <c r="E294" s="93" t="b">
        <v>0</v>
      </c>
      <c r="F294" s="93" t="b">
        <v>1</v>
      </c>
      <c r="G294" s="93" t="b">
        <v>0</v>
      </c>
    </row>
    <row r="295" spans="1:7" ht="15">
      <c r="A295" s="93" t="s">
        <v>1716</v>
      </c>
      <c r="B295" s="93">
        <v>2</v>
      </c>
      <c r="C295" s="132">
        <v>0</v>
      </c>
      <c r="D295" s="93" t="s">
        <v>1271</v>
      </c>
      <c r="E295" s="93" t="b">
        <v>0</v>
      </c>
      <c r="F295" s="93" t="b">
        <v>0</v>
      </c>
      <c r="G295" s="93" t="b">
        <v>0</v>
      </c>
    </row>
    <row r="296" spans="1:7" ht="15">
      <c r="A296" s="93" t="s">
        <v>1392</v>
      </c>
      <c r="B296" s="93">
        <v>2</v>
      </c>
      <c r="C296" s="132">
        <v>0</v>
      </c>
      <c r="D296" s="93" t="s">
        <v>1271</v>
      </c>
      <c r="E296" s="93" t="b">
        <v>0</v>
      </c>
      <c r="F296" s="93" t="b">
        <v>0</v>
      </c>
      <c r="G296" s="93" t="b">
        <v>0</v>
      </c>
    </row>
    <row r="297" spans="1:7" ht="15">
      <c r="A297" s="93" t="s">
        <v>1338</v>
      </c>
      <c r="B297" s="93">
        <v>2</v>
      </c>
      <c r="C297" s="132">
        <v>0</v>
      </c>
      <c r="D297" s="93" t="s">
        <v>1271</v>
      </c>
      <c r="E297" s="93" t="b">
        <v>0</v>
      </c>
      <c r="F297" s="93" t="b">
        <v>0</v>
      </c>
      <c r="G297" s="93" t="b">
        <v>0</v>
      </c>
    </row>
    <row r="298" spans="1:7" ht="15">
      <c r="A298" s="93" t="s">
        <v>309</v>
      </c>
      <c r="B298" s="93">
        <v>2</v>
      </c>
      <c r="C298" s="132">
        <v>0</v>
      </c>
      <c r="D298" s="93" t="s">
        <v>1271</v>
      </c>
      <c r="E298" s="93" t="b">
        <v>0</v>
      </c>
      <c r="F298" s="93" t="b">
        <v>0</v>
      </c>
      <c r="G298" s="93" t="b">
        <v>0</v>
      </c>
    </row>
    <row r="299" spans="1:7" ht="15">
      <c r="A299" s="93" t="s">
        <v>1442</v>
      </c>
      <c r="B299" s="93">
        <v>2</v>
      </c>
      <c r="C299" s="132">
        <v>0</v>
      </c>
      <c r="D299" s="93" t="s">
        <v>1272</v>
      </c>
      <c r="E299" s="93" t="b">
        <v>1</v>
      </c>
      <c r="F299" s="93" t="b">
        <v>0</v>
      </c>
      <c r="G299" s="93" t="b">
        <v>0</v>
      </c>
    </row>
    <row r="300" spans="1:7" ht="15">
      <c r="A300" s="93" t="s">
        <v>1443</v>
      </c>
      <c r="B300" s="93">
        <v>2</v>
      </c>
      <c r="C300" s="132">
        <v>0</v>
      </c>
      <c r="D300" s="93" t="s">
        <v>1272</v>
      </c>
      <c r="E300" s="93" t="b">
        <v>1</v>
      </c>
      <c r="F300" s="93" t="b">
        <v>0</v>
      </c>
      <c r="G300" s="93" t="b">
        <v>0</v>
      </c>
    </row>
    <row r="301" spans="1:7" ht="15">
      <c r="A301" s="93" t="s">
        <v>308</v>
      </c>
      <c r="B301" s="93">
        <v>2</v>
      </c>
      <c r="C301" s="132">
        <v>0</v>
      </c>
      <c r="D301" s="93" t="s">
        <v>1272</v>
      </c>
      <c r="E301" s="93" t="b">
        <v>0</v>
      </c>
      <c r="F301" s="93" t="b">
        <v>0</v>
      </c>
      <c r="G301" s="93" t="b">
        <v>0</v>
      </c>
    </row>
    <row r="302" spans="1:7" ht="15">
      <c r="A302" s="93" t="s">
        <v>1444</v>
      </c>
      <c r="B302" s="93">
        <v>2</v>
      </c>
      <c r="C302" s="132">
        <v>0</v>
      </c>
      <c r="D302" s="93" t="s">
        <v>1272</v>
      </c>
      <c r="E302" s="93" t="b">
        <v>0</v>
      </c>
      <c r="F302" s="93" t="b">
        <v>0</v>
      </c>
      <c r="G302" s="93" t="b">
        <v>0</v>
      </c>
    </row>
    <row r="303" spans="1:7" ht="15">
      <c r="A303" s="93" t="s">
        <v>1445</v>
      </c>
      <c r="B303" s="93">
        <v>2</v>
      </c>
      <c r="C303" s="132">
        <v>0</v>
      </c>
      <c r="D303" s="93" t="s">
        <v>1272</v>
      </c>
      <c r="E303" s="93" t="b">
        <v>0</v>
      </c>
      <c r="F303" s="93" t="b">
        <v>0</v>
      </c>
      <c r="G303" s="93" t="b">
        <v>0</v>
      </c>
    </row>
    <row r="304" spans="1:7" ht="15">
      <c r="A304" s="93" t="s">
        <v>1446</v>
      </c>
      <c r="B304" s="93">
        <v>2</v>
      </c>
      <c r="C304" s="132">
        <v>0</v>
      </c>
      <c r="D304" s="93" t="s">
        <v>1272</v>
      </c>
      <c r="E304" s="93" t="b">
        <v>0</v>
      </c>
      <c r="F304" s="93" t="b">
        <v>0</v>
      </c>
      <c r="G304" s="93" t="b">
        <v>0</v>
      </c>
    </row>
    <row r="305" spans="1:7" ht="15">
      <c r="A305" s="93" t="s">
        <v>1447</v>
      </c>
      <c r="B305" s="93">
        <v>2</v>
      </c>
      <c r="C305" s="132">
        <v>0</v>
      </c>
      <c r="D305" s="93" t="s">
        <v>1272</v>
      </c>
      <c r="E305" s="93" t="b">
        <v>0</v>
      </c>
      <c r="F305" s="93" t="b">
        <v>0</v>
      </c>
      <c r="G305" s="93" t="b">
        <v>0</v>
      </c>
    </row>
    <row r="306" spans="1:7" ht="15">
      <c r="A306" s="93" t="s">
        <v>1448</v>
      </c>
      <c r="B306" s="93">
        <v>2</v>
      </c>
      <c r="C306" s="132">
        <v>0</v>
      </c>
      <c r="D306" s="93" t="s">
        <v>1272</v>
      </c>
      <c r="E306" s="93" t="b">
        <v>0</v>
      </c>
      <c r="F306" s="93" t="b">
        <v>0</v>
      </c>
      <c r="G306" s="93" t="b">
        <v>0</v>
      </c>
    </row>
    <row r="307" spans="1:7" ht="15">
      <c r="A307" s="93" t="s">
        <v>1449</v>
      </c>
      <c r="B307" s="93">
        <v>2</v>
      </c>
      <c r="C307" s="132">
        <v>0</v>
      </c>
      <c r="D307" s="93" t="s">
        <v>1272</v>
      </c>
      <c r="E307" s="93" t="b">
        <v>0</v>
      </c>
      <c r="F307" s="93" t="b">
        <v>0</v>
      </c>
      <c r="G307" s="93" t="b">
        <v>0</v>
      </c>
    </row>
    <row r="308" spans="1:7" ht="15">
      <c r="A308" s="93" t="s">
        <v>1391</v>
      </c>
      <c r="B308" s="93">
        <v>2</v>
      </c>
      <c r="C308" s="132">
        <v>0</v>
      </c>
      <c r="D308" s="93" t="s">
        <v>1272</v>
      </c>
      <c r="E308" s="93" t="b">
        <v>0</v>
      </c>
      <c r="F308" s="93" t="b">
        <v>0</v>
      </c>
      <c r="G308" s="93" t="b">
        <v>0</v>
      </c>
    </row>
    <row r="309" spans="1:7" ht="15">
      <c r="A309" s="93" t="s">
        <v>1739</v>
      </c>
      <c r="B309" s="93">
        <v>2</v>
      </c>
      <c r="C309" s="132">
        <v>0</v>
      </c>
      <c r="D309" s="93" t="s">
        <v>1272</v>
      </c>
      <c r="E309" s="93" t="b">
        <v>0</v>
      </c>
      <c r="F309" s="93" t="b">
        <v>0</v>
      </c>
      <c r="G309" s="93" t="b">
        <v>0</v>
      </c>
    </row>
    <row r="310" spans="1:7" ht="15">
      <c r="A310" s="93" t="s">
        <v>1440</v>
      </c>
      <c r="B310" s="93">
        <v>2</v>
      </c>
      <c r="C310" s="132">
        <v>0</v>
      </c>
      <c r="D310" s="93" t="s">
        <v>1272</v>
      </c>
      <c r="E310" s="93" t="b">
        <v>0</v>
      </c>
      <c r="F310" s="93" t="b">
        <v>0</v>
      </c>
      <c r="G310" s="93" t="b">
        <v>0</v>
      </c>
    </row>
    <row r="311" spans="1:7" ht="15">
      <c r="A311" s="93" t="s">
        <v>1422</v>
      </c>
      <c r="B311" s="93">
        <v>2</v>
      </c>
      <c r="C311" s="132">
        <v>0</v>
      </c>
      <c r="D311" s="93" t="s">
        <v>1272</v>
      </c>
      <c r="E311" s="93" t="b">
        <v>0</v>
      </c>
      <c r="F311" s="93" t="b">
        <v>0</v>
      </c>
      <c r="G311" s="93" t="b">
        <v>0</v>
      </c>
    </row>
    <row r="312" spans="1:7" ht="15">
      <c r="A312" s="93" t="s">
        <v>1716</v>
      </c>
      <c r="B312" s="93">
        <v>2</v>
      </c>
      <c r="C312" s="132">
        <v>0</v>
      </c>
      <c r="D312" s="93" t="s">
        <v>1272</v>
      </c>
      <c r="E312" s="93" t="b">
        <v>0</v>
      </c>
      <c r="F312" s="93" t="b">
        <v>0</v>
      </c>
      <c r="G312" s="93" t="b">
        <v>0</v>
      </c>
    </row>
    <row r="313" spans="1:7" ht="15">
      <c r="A313" s="93" t="s">
        <v>1740</v>
      </c>
      <c r="B313" s="93">
        <v>2</v>
      </c>
      <c r="C313" s="132">
        <v>0</v>
      </c>
      <c r="D313" s="93" t="s">
        <v>1272</v>
      </c>
      <c r="E313" s="93" t="b">
        <v>0</v>
      </c>
      <c r="F313" s="93" t="b">
        <v>0</v>
      </c>
      <c r="G313" s="93" t="b">
        <v>0</v>
      </c>
    </row>
    <row r="314" spans="1:7" ht="15">
      <c r="A314" s="93" t="s">
        <v>1392</v>
      </c>
      <c r="B314" s="93">
        <v>2</v>
      </c>
      <c r="C314" s="132">
        <v>0</v>
      </c>
      <c r="D314" s="93" t="s">
        <v>1272</v>
      </c>
      <c r="E314" s="93" t="b">
        <v>0</v>
      </c>
      <c r="F314" s="93" t="b">
        <v>0</v>
      </c>
      <c r="G314" s="93" t="b">
        <v>0</v>
      </c>
    </row>
    <row r="315" spans="1:7" ht="15">
      <c r="A315" s="93" t="s">
        <v>1741</v>
      </c>
      <c r="B315" s="93">
        <v>2</v>
      </c>
      <c r="C315" s="132">
        <v>0</v>
      </c>
      <c r="D315" s="93" t="s">
        <v>1272</v>
      </c>
      <c r="E315" s="93" t="b">
        <v>0</v>
      </c>
      <c r="F315" s="93" t="b">
        <v>0</v>
      </c>
      <c r="G315" s="93" t="b">
        <v>0</v>
      </c>
    </row>
    <row r="316" spans="1:7" ht="15">
      <c r="A316" s="93" t="s">
        <v>1411</v>
      </c>
      <c r="B316" s="93">
        <v>2</v>
      </c>
      <c r="C316" s="132">
        <v>0</v>
      </c>
      <c r="D316" s="93" t="s">
        <v>1272</v>
      </c>
      <c r="E316" s="93" t="b">
        <v>0</v>
      </c>
      <c r="F316" s="93" t="b">
        <v>0</v>
      </c>
      <c r="G316" s="93" t="b">
        <v>0</v>
      </c>
    </row>
    <row r="317" spans="1:7" ht="15">
      <c r="A317" s="93" t="s">
        <v>1451</v>
      </c>
      <c r="B317" s="93">
        <v>4</v>
      </c>
      <c r="C317" s="132">
        <v>0</v>
      </c>
      <c r="D317" s="93" t="s">
        <v>1273</v>
      </c>
      <c r="E317" s="93" t="b">
        <v>0</v>
      </c>
      <c r="F317" s="93" t="b">
        <v>0</v>
      </c>
      <c r="G317" s="93" t="b">
        <v>0</v>
      </c>
    </row>
    <row r="318" spans="1:7" ht="15">
      <c r="A318" s="93" t="s">
        <v>1452</v>
      </c>
      <c r="B318" s="93">
        <v>2</v>
      </c>
      <c r="C318" s="132">
        <v>0</v>
      </c>
      <c r="D318" s="93" t="s">
        <v>1273</v>
      </c>
      <c r="E318" s="93" t="b">
        <v>0</v>
      </c>
      <c r="F318" s="93" t="b">
        <v>0</v>
      </c>
      <c r="G318" s="93" t="b">
        <v>0</v>
      </c>
    </row>
    <row r="319" spans="1:7" ht="15">
      <c r="A319" s="93" t="s">
        <v>1453</v>
      </c>
      <c r="B319" s="93">
        <v>2</v>
      </c>
      <c r="C319" s="132">
        <v>0</v>
      </c>
      <c r="D319" s="93" t="s">
        <v>1273</v>
      </c>
      <c r="E319" s="93" t="b">
        <v>0</v>
      </c>
      <c r="F319" s="93" t="b">
        <v>0</v>
      </c>
      <c r="G319" s="93" t="b">
        <v>0</v>
      </c>
    </row>
    <row r="320" spans="1:7" ht="15">
      <c r="A320" s="93" t="s">
        <v>1370</v>
      </c>
      <c r="B320" s="93">
        <v>2</v>
      </c>
      <c r="C320" s="132">
        <v>0</v>
      </c>
      <c r="D320" s="93" t="s">
        <v>1273</v>
      </c>
      <c r="E320" s="93" t="b">
        <v>0</v>
      </c>
      <c r="F320" s="93" t="b">
        <v>0</v>
      </c>
      <c r="G320" s="93" t="b">
        <v>0</v>
      </c>
    </row>
    <row r="321" spans="1:7" ht="15">
      <c r="A321" s="93" t="s">
        <v>1454</v>
      </c>
      <c r="B321" s="93">
        <v>2</v>
      </c>
      <c r="C321" s="132">
        <v>0</v>
      </c>
      <c r="D321" s="93" t="s">
        <v>1273</v>
      </c>
      <c r="E321" s="93" t="b">
        <v>0</v>
      </c>
      <c r="F321" s="93" t="b">
        <v>0</v>
      </c>
      <c r="G321" s="93" t="b">
        <v>0</v>
      </c>
    </row>
    <row r="322" spans="1:7" ht="15">
      <c r="A322" s="93" t="s">
        <v>1392</v>
      </c>
      <c r="B322" s="93">
        <v>2</v>
      </c>
      <c r="C322" s="132">
        <v>0</v>
      </c>
      <c r="D322" s="93" t="s">
        <v>1273</v>
      </c>
      <c r="E322" s="93" t="b">
        <v>0</v>
      </c>
      <c r="F322" s="93" t="b">
        <v>0</v>
      </c>
      <c r="G322" s="93" t="b">
        <v>0</v>
      </c>
    </row>
    <row r="323" spans="1:7" ht="15">
      <c r="A323" s="93" t="s">
        <v>1455</v>
      </c>
      <c r="B323" s="93">
        <v>2</v>
      </c>
      <c r="C323" s="132">
        <v>0</v>
      </c>
      <c r="D323" s="93" t="s">
        <v>1273</v>
      </c>
      <c r="E323" s="93" t="b">
        <v>0</v>
      </c>
      <c r="F323" s="93" t="b">
        <v>0</v>
      </c>
      <c r="G323" s="93" t="b">
        <v>0</v>
      </c>
    </row>
    <row r="324" spans="1:7" ht="15">
      <c r="A324" s="93" t="s">
        <v>1338</v>
      </c>
      <c r="B324" s="93">
        <v>2</v>
      </c>
      <c r="C324" s="132">
        <v>0</v>
      </c>
      <c r="D324" s="93" t="s">
        <v>1273</v>
      </c>
      <c r="E324" s="93" t="b">
        <v>0</v>
      </c>
      <c r="F324" s="93" t="b">
        <v>0</v>
      </c>
      <c r="G324" s="93" t="b">
        <v>0</v>
      </c>
    </row>
    <row r="325" spans="1:7" ht="15">
      <c r="A325" s="93" t="s">
        <v>1456</v>
      </c>
      <c r="B325" s="93">
        <v>2</v>
      </c>
      <c r="C325" s="132">
        <v>0</v>
      </c>
      <c r="D325" s="93" t="s">
        <v>1273</v>
      </c>
      <c r="E325" s="93" t="b">
        <v>0</v>
      </c>
      <c r="F325" s="93" t="b">
        <v>0</v>
      </c>
      <c r="G325" s="93" t="b">
        <v>0</v>
      </c>
    </row>
    <row r="326" spans="1:7" ht="15">
      <c r="A326" s="93" t="s">
        <v>1391</v>
      </c>
      <c r="B326" s="93">
        <v>2</v>
      </c>
      <c r="C326" s="132">
        <v>0</v>
      </c>
      <c r="D326" s="93" t="s">
        <v>1273</v>
      </c>
      <c r="E326" s="93" t="b">
        <v>0</v>
      </c>
      <c r="F326" s="93" t="b">
        <v>0</v>
      </c>
      <c r="G326" s="93" t="b">
        <v>0</v>
      </c>
    </row>
    <row r="327" spans="1:7" ht="15">
      <c r="A327" s="93" t="s">
        <v>1377</v>
      </c>
      <c r="B327" s="93">
        <v>4</v>
      </c>
      <c r="C327" s="132">
        <v>0</v>
      </c>
      <c r="D327" s="93" t="s">
        <v>1274</v>
      </c>
      <c r="E327" s="93" t="b">
        <v>0</v>
      </c>
      <c r="F327" s="93" t="b">
        <v>0</v>
      </c>
      <c r="G327" s="93" t="b">
        <v>0</v>
      </c>
    </row>
    <row r="328" spans="1:7" ht="15">
      <c r="A328" s="93" t="s">
        <v>1378</v>
      </c>
      <c r="B328" s="93">
        <v>4</v>
      </c>
      <c r="C328" s="132">
        <v>0</v>
      </c>
      <c r="D328" s="93" t="s">
        <v>1274</v>
      </c>
      <c r="E328" s="93" t="b">
        <v>0</v>
      </c>
      <c r="F328" s="93" t="b">
        <v>0</v>
      </c>
      <c r="G328" s="93" t="b">
        <v>0</v>
      </c>
    </row>
    <row r="329" spans="1:7" ht="15">
      <c r="A329" s="93" t="s">
        <v>376</v>
      </c>
      <c r="B329" s="93">
        <v>4</v>
      </c>
      <c r="C329" s="132">
        <v>0</v>
      </c>
      <c r="D329" s="93" t="s">
        <v>1274</v>
      </c>
      <c r="E329" s="93" t="b">
        <v>0</v>
      </c>
      <c r="F329" s="93" t="b">
        <v>0</v>
      </c>
      <c r="G329" s="93" t="b">
        <v>0</v>
      </c>
    </row>
    <row r="330" spans="1:7" ht="15">
      <c r="A330" s="93" t="s">
        <v>1458</v>
      </c>
      <c r="B330" s="93">
        <v>2</v>
      </c>
      <c r="C330" s="132">
        <v>0</v>
      </c>
      <c r="D330" s="93" t="s">
        <v>1274</v>
      </c>
      <c r="E330" s="93" t="b">
        <v>0</v>
      </c>
      <c r="F330" s="93" t="b">
        <v>0</v>
      </c>
      <c r="G330" s="93" t="b">
        <v>0</v>
      </c>
    </row>
    <row r="331" spans="1:7" ht="15">
      <c r="A331" s="93" t="s">
        <v>1459</v>
      </c>
      <c r="B331" s="93">
        <v>2</v>
      </c>
      <c r="C331" s="132">
        <v>0</v>
      </c>
      <c r="D331" s="93" t="s">
        <v>1274</v>
      </c>
      <c r="E331" s="93" t="b">
        <v>0</v>
      </c>
      <c r="F331" s="93" t="b">
        <v>0</v>
      </c>
      <c r="G331" s="93" t="b">
        <v>0</v>
      </c>
    </row>
    <row r="332" spans="1:7" ht="15">
      <c r="A332" s="93" t="s">
        <v>1460</v>
      </c>
      <c r="B332" s="93">
        <v>2</v>
      </c>
      <c r="C332" s="132">
        <v>0</v>
      </c>
      <c r="D332" s="93" t="s">
        <v>1274</v>
      </c>
      <c r="E332" s="93" t="b">
        <v>0</v>
      </c>
      <c r="F332" s="93" t="b">
        <v>0</v>
      </c>
      <c r="G332" s="93" t="b">
        <v>0</v>
      </c>
    </row>
    <row r="333" spans="1:7" ht="15">
      <c r="A333" s="93" t="s">
        <v>1400</v>
      </c>
      <c r="B333" s="93">
        <v>2</v>
      </c>
      <c r="C333" s="132">
        <v>0</v>
      </c>
      <c r="D333" s="93" t="s">
        <v>1274</v>
      </c>
      <c r="E333" s="93" t="b">
        <v>0</v>
      </c>
      <c r="F333" s="93" t="b">
        <v>0</v>
      </c>
      <c r="G333" s="93" t="b">
        <v>0</v>
      </c>
    </row>
    <row r="334" spans="1:7" ht="15">
      <c r="A334" s="93" t="s">
        <v>1461</v>
      </c>
      <c r="B334" s="93">
        <v>2</v>
      </c>
      <c r="C334" s="132">
        <v>0</v>
      </c>
      <c r="D334" s="93" t="s">
        <v>1274</v>
      </c>
      <c r="E334" s="93" t="b">
        <v>1</v>
      </c>
      <c r="F334" s="93" t="b">
        <v>0</v>
      </c>
      <c r="G334" s="93" t="b">
        <v>0</v>
      </c>
    </row>
    <row r="335" spans="1:7" ht="15">
      <c r="A335" s="93" t="s">
        <v>1462</v>
      </c>
      <c r="B335" s="93">
        <v>2</v>
      </c>
      <c r="C335" s="132">
        <v>0</v>
      </c>
      <c r="D335" s="93" t="s">
        <v>1274</v>
      </c>
      <c r="E335" s="93" t="b">
        <v>0</v>
      </c>
      <c r="F335" s="93" t="b">
        <v>0</v>
      </c>
      <c r="G335" s="93" t="b">
        <v>0</v>
      </c>
    </row>
    <row r="336" spans="1:7" ht="15">
      <c r="A336" s="93" t="s">
        <v>1463</v>
      </c>
      <c r="B336" s="93">
        <v>2</v>
      </c>
      <c r="C336" s="132">
        <v>0</v>
      </c>
      <c r="D336" s="93" t="s">
        <v>1274</v>
      </c>
      <c r="E336" s="93" t="b">
        <v>0</v>
      </c>
      <c r="F336" s="93" t="b">
        <v>0</v>
      </c>
      <c r="G336" s="93" t="b">
        <v>0</v>
      </c>
    </row>
    <row r="337" spans="1:7" ht="15">
      <c r="A337" s="93" t="s">
        <v>1731</v>
      </c>
      <c r="B337" s="93">
        <v>2</v>
      </c>
      <c r="C337" s="132">
        <v>0</v>
      </c>
      <c r="D337" s="93" t="s">
        <v>1274</v>
      </c>
      <c r="E337" s="93" t="b">
        <v>0</v>
      </c>
      <c r="F337" s="93" t="b">
        <v>0</v>
      </c>
      <c r="G337" s="93" t="b">
        <v>0</v>
      </c>
    </row>
    <row r="338" spans="1:7" ht="15">
      <c r="A338" s="93" t="s">
        <v>1392</v>
      </c>
      <c r="B338" s="93">
        <v>2</v>
      </c>
      <c r="C338" s="132">
        <v>0</v>
      </c>
      <c r="D338" s="93" t="s">
        <v>1274</v>
      </c>
      <c r="E338" s="93" t="b">
        <v>0</v>
      </c>
      <c r="F338" s="93" t="b">
        <v>0</v>
      </c>
      <c r="G338" s="93" t="b">
        <v>0</v>
      </c>
    </row>
    <row r="339" spans="1:7" ht="15">
      <c r="A339" s="93" t="s">
        <v>1702</v>
      </c>
      <c r="B339" s="93">
        <v>2</v>
      </c>
      <c r="C339" s="132">
        <v>0</v>
      </c>
      <c r="D339" s="93" t="s">
        <v>1274</v>
      </c>
      <c r="E339" s="93" t="b">
        <v>0</v>
      </c>
      <c r="F339" s="93" t="b">
        <v>0</v>
      </c>
      <c r="G339" s="93" t="b">
        <v>0</v>
      </c>
    </row>
    <row r="340" spans="1:7" ht="15">
      <c r="A340" s="93" t="s">
        <v>1703</v>
      </c>
      <c r="B340" s="93">
        <v>2</v>
      </c>
      <c r="C340" s="132">
        <v>0</v>
      </c>
      <c r="D340" s="93" t="s">
        <v>1274</v>
      </c>
      <c r="E340" s="93" t="b">
        <v>0</v>
      </c>
      <c r="F340" s="93" t="b">
        <v>0</v>
      </c>
      <c r="G340" s="93" t="b">
        <v>0</v>
      </c>
    </row>
    <row r="341" spans="1:7" ht="15">
      <c r="A341" s="93" t="s">
        <v>1338</v>
      </c>
      <c r="B341" s="93">
        <v>2</v>
      </c>
      <c r="C341" s="132">
        <v>0</v>
      </c>
      <c r="D341" s="93" t="s">
        <v>1274</v>
      </c>
      <c r="E341" s="93" t="b">
        <v>0</v>
      </c>
      <c r="F341" s="93" t="b">
        <v>0</v>
      </c>
      <c r="G341" s="93" t="b">
        <v>0</v>
      </c>
    </row>
    <row r="342" spans="1:7" ht="15">
      <c r="A342" s="93" t="s">
        <v>1732</v>
      </c>
      <c r="B342" s="93">
        <v>2</v>
      </c>
      <c r="C342" s="132">
        <v>0</v>
      </c>
      <c r="D342" s="93" t="s">
        <v>1274</v>
      </c>
      <c r="E342" s="93" t="b">
        <v>0</v>
      </c>
      <c r="F342" s="93" t="b">
        <v>0</v>
      </c>
      <c r="G342" s="93" t="b">
        <v>0</v>
      </c>
    </row>
    <row r="343" spans="1:7" ht="15">
      <c r="A343" s="93" t="s">
        <v>1733</v>
      </c>
      <c r="B343" s="93">
        <v>2</v>
      </c>
      <c r="C343" s="132">
        <v>0</v>
      </c>
      <c r="D343" s="93" t="s">
        <v>1274</v>
      </c>
      <c r="E343" s="93" t="b">
        <v>0</v>
      </c>
      <c r="F343" s="93" t="b">
        <v>0</v>
      </c>
      <c r="G343" s="93" t="b">
        <v>0</v>
      </c>
    </row>
    <row r="344" spans="1:7" ht="15">
      <c r="A344" s="93" t="s">
        <v>1734</v>
      </c>
      <c r="B344" s="93">
        <v>2</v>
      </c>
      <c r="C344" s="132">
        <v>0</v>
      </c>
      <c r="D344" s="93" t="s">
        <v>1274</v>
      </c>
      <c r="E344" s="93" t="b">
        <v>0</v>
      </c>
      <c r="F344" s="93" t="b">
        <v>0</v>
      </c>
      <c r="G344" s="93" t="b">
        <v>0</v>
      </c>
    </row>
    <row r="345" spans="1:7" ht="15">
      <c r="A345" s="93" t="s">
        <v>1735</v>
      </c>
      <c r="B345" s="93">
        <v>2</v>
      </c>
      <c r="C345" s="132">
        <v>0</v>
      </c>
      <c r="D345" s="93" t="s">
        <v>1274</v>
      </c>
      <c r="E345" s="93" t="b">
        <v>0</v>
      </c>
      <c r="F345" s="93" t="b">
        <v>0</v>
      </c>
      <c r="G345" s="93" t="b">
        <v>0</v>
      </c>
    </row>
    <row r="346" spans="1:7" ht="15">
      <c r="A346" s="93" t="s">
        <v>1736</v>
      </c>
      <c r="B346" s="93">
        <v>2</v>
      </c>
      <c r="C346" s="132">
        <v>0</v>
      </c>
      <c r="D346" s="93" t="s">
        <v>1274</v>
      </c>
      <c r="E346" s="93" t="b">
        <v>0</v>
      </c>
      <c r="F346" s="93" t="b">
        <v>0</v>
      </c>
      <c r="G346" s="93" t="b">
        <v>0</v>
      </c>
    </row>
    <row r="347" spans="1:7" ht="15">
      <c r="A347" s="93" t="s">
        <v>1447</v>
      </c>
      <c r="B347" s="93">
        <v>2</v>
      </c>
      <c r="C347" s="132">
        <v>0</v>
      </c>
      <c r="D347" s="93" t="s">
        <v>1274</v>
      </c>
      <c r="E347" s="93" t="b">
        <v>0</v>
      </c>
      <c r="F347" s="93" t="b">
        <v>0</v>
      </c>
      <c r="G347" s="93" t="b">
        <v>0</v>
      </c>
    </row>
    <row r="348" spans="1:7" ht="15">
      <c r="A348" s="93" t="s">
        <v>1448</v>
      </c>
      <c r="B348" s="93">
        <v>2</v>
      </c>
      <c r="C348" s="132">
        <v>0</v>
      </c>
      <c r="D348" s="93" t="s">
        <v>1274</v>
      </c>
      <c r="E348" s="93" t="b">
        <v>0</v>
      </c>
      <c r="F348" s="93" t="b">
        <v>0</v>
      </c>
      <c r="G348" s="93" t="b">
        <v>0</v>
      </c>
    </row>
    <row r="349" spans="1:7" ht="15">
      <c r="A349" s="93" t="s">
        <v>1737</v>
      </c>
      <c r="B349" s="93">
        <v>2</v>
      </c>
      <c r="C349" s="132">
        <v>0</v>
      </c>
      <c r="D349" s="93" t="s">
        <v>1274</v>
      </c>
      <c r="E349" s="93" t="b">
        <v>0</v>
      </c>
      <c r="F349" s="93" t="b">
        <v>0</v>
      </c>
      <c r="G349" s="93" t="b">
        <v>0</v>
      </c>
    </row>
    <row r="350" spans="1:7" ht="15">
      <c r="A350" s="93" t="s">
        <v>1738</v>
      </c>
      <c r="B350" s="93">
        <v>2</v>
      </c>
      <c r="C350" s="132">
        <v>0</v>
      </c>
      <c r="D350" s="93" t="s">
        <v>1274</v>
      </c>
      <c r="E350" s="93" t="b">
        <v>0</v>
      </c>
      <c r="F350" s="93" t="b">
        <v>0</v>
      </c>
      <c r="G350" s="93" t="b">
        <v>0</v>
      </c>
    </row>
    <row r="351" spans="1:7" ht="15">
      <c r="A351" s="93" t="s">
        <v>1391</v>
      </c>
      <c r="B351" s="93">
        <v>2</v>
      </c>
      <c r="C351" s="132">
        <v>0</v>
      </c>
      <c r="D351" s="93" t="s">
        <v>1274</v>
      </c>
      <c r="E351" s="93" t="b">
        <v>0</v>
      </c>
      <c r="F351" s="93" t="b">
        <v>0</v>
      </c>
      <c r="G351" s="93" t="b">
        <v>0</v>
      </c>
    </row>
    <row r="352" spans="1:7" ht="15">
      <c r="A352" s="93" t="s">
        <v>1429</v>
      </c>
      <c r="B352" s="93">
        <v>4</v>
      </c>
      <c r="C352" s="132">
        <v>0</v>
      </c>
      <c r="D352" s="93" t="s">
        <v>1276</v>
      </c>
      <c r="E352" s="93" t="b">
        <v>0</v>
      </c>
      <c r="F352" s="93" t="b">
        <v>0</v>
      </c>
      <c r="G352" s="93" t="b">
        <v>0</v>
      </c>
    </row>
    <row r="353" spans="1:7" ht="15">
      <c r="A353" s="93" t="s">
        <v>1370</v>
      </c>
      <c r="B353" s="93">
        <v>4</v>
      </c>
      <c r="C353" s="132">
        <v>0</v>
      </c>
      <c r="D353" s="93" t="s">
        <v>1276</v>
      </c>
      <c r="E353" s="93" t="b">
        <v>0</v>
      </c>
      <c r="F353" s="93" t="b">
        <v>0</v>
      </c>
      <c r="G353" s="93" t="b">
        <v>0</v>
      </c>
    </row>
    <row r="354" spans="1:7" ht="15">
      <c r="A354" s="93" t="s">
        <v>1717</v>
      </c>
      <c r="B354" s="93">
        <v>2</v>
      </c>
      <c r="C354" s="132">
        <v>0</v>
      </c>
      <c r="D354" s="93" t="s">
        <v>1276</v>
      </c>
      <c r="E354" s="93" t="b">
        <v>0</v>
      </c>
      <c r="F354" s="93" t="b">
        <v>1</v>
      </c>
      <c r="G354" s="93" t="b">
        <v>0</v>
      </c>
    </row>
    <row r="355" spans="1:7" ht="15">
      <c r="A355" s="93" t="s">
        <v>1718</v>
      </c>
      <c r="B355" s="93">
        <v>2</v>
      </c>
      <c r="C355" s="132">
        <v>0</v>
      </c>
      <c r="D355" s="93" t="s">
        <v>1276</v>
      </c>
      <c r="E355" s="93" t="b">
        <v>0</v>
      </c>
      <c r="F355" s="93" t="b">
        <v>0</v>
      </c>
      <c r="G355" s="93" t="b">
        <v>0</v>
      </c>
    </row>
    <row r="356" spans="1:7" ht="15">
      <c r="A356" s="93" t="s">
        <v>1392</v>
      </c>
      <c r="B356" s="93">
        <v>2</v>
      </c>
      <c r="C356" s="132">
        <v>0</v>
      </c>
      <c r="D356" s="93" t="s">
        <v>1276</v>
      </c>
      <c r="E356" s="93" t="b">
        <v>0</v>
      </c>
      <c r="F356" s="93" t="b">
        <v>0</v>
      </c>
      <c r="G356" s="93" t="b">
        <v>0</v>
      </c>
    </row>
    <row r="357" spans="1:7" ht="15">
      <c r="A357" s="93" t="s">
        <v>1702</v>
      </c>
      <c r="B357" s="93">
        <v>2</v>
      </c>
      <c r="C357" s="132">
        <v>0</v>
      </c>
      <c r="D357" s="93" t="s">
        <v>1276</v>
      </c>
      <c r="E357" s="93" t="b">
        <v>0</v>
      </c>
      <c r="F357" s="93" t="b">
        <v>0</v>
      </c>
      <c r="G357" s="93" t="b">
        <v>0</v>
      </c>
    </row>
    <row r="358" spans="1:7" ht="15">
      <c r="A358" s="93" t="s">
        <v>1703</v>
      </c>
      <c r="B358" s="93">
        <v>2</v>
      </c>
      <c r="C358" s="132">
        <v>0</v>
      </c>
      <c r="D358" s="93" t="s">
        <v>1276</v>
      </c>
      <c r="E358" s="93" t="b">
        <v>0</v>
      </c>
      <c r="F358" s="93" t="b">
        <v>0</v>
      </c>
      <c r="G358" s="93" t="b">
        <v>0</v>
      </c>
    </row>
    <row r="359" spans="1:7" ht="15">
      <c r="A359" s="93" t="s">
        <v>1338</v>
      </c>
      <c r="B359" s="93">
        <v>2</v>
      </c>
      <c r="C359" s="132">
        <v>0</v>
      </c>
      <c r="D359" s="93" t="s">
        <v>1276</v>
      </c>
      <c r="E359" s="93" t="b">
        <v>0</v>
      </c>
      <c r="F359" s="93" t="b">
        <v>0</v>
      </c>
      <c r="G359" s="93" t="b">
        <v>0</v>
      </c>
    </row>
    <row r="360" spans="1:7" ht="15">
      <c r="A360" s="93" t="s">
        <v>1395</v>
      </c>
      <c r="B360" s="93">
        <v>2</v>
      </c>
      <c r="C360" s="132">
        <v>0</v>
      </c>
      <c r="D360" s="93" t="s">
        <v>1276</v>
      </c>
      <c r="E360" s="93" t="b">
        <v>0</v>
      </c>
      <c r="F360" s="93" t="b">
        <v>0</v>
      </c>
      <c r="G360" s="93" t="b">
        <v>0</v>
      </c>
    </row>
    <row r="361" spans="1:7" ht="15">
      <c r="A361" s="93" t="s">
        <v>1719</v>
      </c>
      <c r="B361" s="93">
        <v>2</v>
      </c>
      <c r="C361" s="132">
        <v>0</v>
      </c>
      <c r="D361" s="93" t="s">
        <v>1276</v>
      </c>
      <c r="E361" s="93" t="b">
        <v>0</v>
      </c>
      <c r="F361" s="93" t="b">
        <v>0</v>
      </c>
      <c r="G361" s="93" t="b">
        <v>0</v>
      </c>
    </row>
    <row r="362" spans="1:7" ht="15">
      <c r="A362" s="93" t="s">
        <v>1720</v>
      </c>
      <c r="B362" s="93">
        <v>2</v>
      </c>
      <c r="C362" s="132">
        <v>0</v>
      </c>
      <c r="D362" s="93" t="s">
        <v>1276</v>
      </c>
      <c r="E362" s="93" t="b">
        <v>0</v>
      </c>
      <c r="F362" s="93" t="b">
        <v>0</v>
      </c>
      <c r="G362" s="93" t="b">
        <v>0</v>
      </c>
    </row>
    <row r="363" spans="1:7" ht="15">
      <c r="A363" s="93" t="s">
        <v>1721</v>
      </c>
      <c r="B363" s="93">
        <v>2</v>
      </c>
      <c r="C363" s="132">
        <v>0</v>
      </c>
      <c r="D363" s="93" t="s">
        <v>1276</v>
      </c>
      <c r="E363" s="93" t="b">
        <v>0</v>
      </c>
      <c r="F363" s="93" t="b">
        <v>0</v>
      </c>
      <c r="G363" s="93" t="b">
        <v>0</v>
      </c>
    </row>
    <row r="364" spans="1:7" ht="15">
      <c r="A364" s="93" t="s">
        <v>1722</v>
      </c>
      <c r="B364" s="93">
        <v>2</v>
      </c>
      <c r="C364" s="132">
        <v>0</v>
      </c>
      <c r="D364" s="93" t="s">
        <v>1276</v>
      </c>
      <c r="E364" s="93" t="b">
        <v>0</v>
      </c>
      <c r="F364" s="93" t="b">
        <v>0</v>
      </c>
      <c r="G364" s="93" t="b">
        <v>0</v>
      </c>
    </row>
    <row r="365" spans="1:7" ht="15">
      <c r="A365" s="93" t="s">
        <v>1723</v>
      </c>
      <c r="B365" s="93">
        <v>2</v>
      </c>
      <c r="C365" s="132">
        <v>0</v>
      </c>
      <c r="D365" s="93" t="s">
        <v>1276</v>
      </c>
      <c r="E365" s="93" t="b">
        <v>0</v>
      </c>
      <c r="F365" s="93" t="b">
        <v>0</v>
      </c>
      <c r="G365" s="93" t="b">
        <v>0</v>
      </c>
    </row>
    <row r="366" spans="1:7" ht="15">
      <c r="A366" s="93" t="s">
        <v>1724</v>
      </c>
      <c r="B366" s="93">
        <v>2</v>
      </c>
      <c r="C366" s="132">
        <v>0</v>
      </c>
      <c r="D366" s="93" t="s">
        <v>1276</v>
      </c>
      <c r="E366" s="93" t="b">
        <v>0</v>
      </c>
      <c r="F366" s="93" t="b">
        <v>0</v>
      </c>
      <c r="G366" s="93" t="b">
        <v>0</v>
      </c>
    </row>
    <row r="367" spans="1:7" ht="15">
      <c r="A367" s="93" t="s">
        <v>1725</v>
      </c>
      <c r="B367" s="93">
        <v>2</v>
      </c>
      <c r="C367" s="132">
        <v>0</v>
      </c>
      <c r="D367" s="93" t="s">
        <v>1276</v>
      </c>
      <c r="E367" s="93" t="b">
        <v>0</v>
      </c>
      <c r="F367" s="93" t="b">
        <v>0</v>
      </c>
      <c r="G367" s="93" t="b">
        <v>0</v>
      </c>
    </row>
    <row r="368" spans="1:7" ht="15">
      <c r="A368" s="93" t="s">
        <v>1726</v>
      </c>
      <c r="B368" s="93">
        <v>2</v>
      </c>
      <c r="C368" s="132">
        <v>0</v>
      </c>
      <c r="D368" s="93" t="s">
        <v>1276</v>
      </c>
      <c r="E368" s="93" t="b">
        <v>0</v>
      </c>
      <c r="F368" s="93" t="b">
        <v>0</v>
      </c>
      <c r="G368" s="93" t="b">
        <v>0</v>
      </c>
    </row>
    <row r="369" spans="1:7" ht="15">
      <c r="A369" s="93" t="s">
        <v>1391</v>
      </c>
      <c r="B369" s="93">
        <v>2</v>
      </c>
      <c r="C369" s="132">
        <v>0</v>
      </c>
      <c r="D369" s="93" t="s">
        <v>1276</v>
      </c>
      <c r="E369" s="93" t="b">
        <v>0</v>
      </c>
      <c r="F369" s="93" t="b">
        <v>0</v>
      </c>
      <c r="G369" s="93" t="b">
        <v>0</v>
      </c>
    </row>
    <row r="370" spans="1:7" ht="15">
      <c r="A370" s="93" t="s">
        <v>1429</v>
      </c>
      <c r="B370" s="93">
        <v>4</v>
      </c>
      <c r="C370" s="132">
        <v>0</v>
      </c>
      <c r="D370" s="93" t="s">
        <v>1277</v>
      </c>
      <c r="E370" s="93" t="b">
        <v>0</v>
      </c>
      <c r="F370" s="93" t="b">
        <v>0</v>
      </c>
      <c r="G370" s="93" t="b">
        <v>0</v>
      </c>
    </row>
    <row r="371" spans="1:7" ht="15">
      <c r="A371" s="93" t="s">
        <v>1370</v>
      </c>
      <c r="B371" s="93">
        <v>4</v>
      </c>
      <c r="C371" s="132">
        <v>0</v>
      </c>
      <c r="D371" s="93" t="s">
        <v>1277</v>
      </c>
      <c r="E371" s="93" t="b">
        <v>0</v>
      </c>
      <c r="F371" s="93" t="b">
        <v>0</v>
      </c>
      <c r="G371" s="93" t="b">
        <v>0</v>
      </c>
    </row>
    <row r="372" spans="1:7" ht="15">
      <c r="A372" s="93" t="s">
        <v>1717</v>
      </c>
      <c r="B372" s="93">
        <v>2</v>
      </c>
      <c r="C372" s="132">
        <v>0</v>
      </c>
      <c r="D372" s="93" t="s">
        <v>1277</v>
      </c>
      <c r="E372" s="93" t="b">
        <v>0</v>
      </c>
      <c r="F372" s="93" t="b">
        <v>1</v>
      </c>
      <c r="G372" s="93" t="b">
        <v>0</v>
      </c>
    </row>
    <row r="373" spans="1:7" ht="15">
      <c r="A373" s="93" t="s">
        <v>1718</v>
      </c>
      <c r="B373" s="93">
        <v>2</v>
      </c>
      <c r="C373" s="132">
        <v>0</v>
      </c>
      <c r="D373" s="93" t="s">
        <v>1277</v>
      </c>
      <c r="E373" s="93" t="b">
        <v>0</v>
      </c>
      <c r="F373" s="93" t="b">
        <v>0</v>
      </c>
      <c r="G373" s="93" t="b">
        <v>0</v>
      </c>
    </row>
    <row r="374" spans="1:7" ht="15">
      <c r="A374" s="93" t="s">
        <v>1392</v>
      </c>
      <c r="B374" s="93">
        <v>2</v>
      </c>
      <c r="C374" s="132">
        <v>0</v>
      </c>
      <c r="D374" s="93" t="s">
        <v>1277</v>
      </c>
      <c r="E374" s="93" t="b">
        <v>0</v>
      </c>
      <c r="F374" s="93" t="b">
        <v>0</v>
      </c>
      <c r="G374" s="93" t="b">
        <v>0</v>
      </c>
    </row>
    <row r="375" spans="1:7" ht="15">
      <c r="A375" s="93" t="s">
        <v>1702</v>
      </c>
      <c r="B375" s="93">
        <v>2</v>
      </c>
      <c r="C375" s="132">
        <v>0</v>
      </c>
      <c r="D375" s="93" t="s">
        <v>1277</v>
      </c>
      <c r="E375" s="93" t="b">
        <v>0</v>
      </c>
      <c r="F375" s="93" t="b">
        <v>0</v>
      </c>
      <c r="G375" s="93" t="b">
        <v>0</v>
      </c>
    </row>
    <row r="376" spans="1:7" ht="15">
      <c r="A376" s="93" t="s">
        <v>1703</v>
      </c>
      <c r="B376" s="93">
        <v>2</v>
      </c>
      <c r="C376" s="132">
        <v>0</v>
      </c>
      <c r="D376" s="93" t="s">
        <v>1277</v>
      </c>
      <c r="E376" s="93" t="b">
        <v>0</v>
      </c>
      <c r="F376" s="93" t="b">
        <v>0</v>
      </c>
      <c r="G376" s="93" t="b">
        <v>0</v>
      </c>
    </row>
    <row r="377" spans="1:7" ht="15">
      <c r="A377" s="93" t="s">
        <v>1338</v>
      </c>
      <c r="B377" s="93">
        <v>2</v>
      </c>
      <c r="C377" s="132">
        <v>0</v>
      </c>
      <c r="D377" s="93" t="s">
        <v>1277</v>
      </c>
      <c r="E377" s="93" t="b">
        <v>0</v>
      </c>
      <c r="F377" s="93" t="b">
        <v>0</v>
      </c>
      <c r="G377" s="93" t="b">
        <v>0</v>
      </c>
    </row>
    <row r="378" spans="1:7" ht="15">
      <c r="A378" s="93" t="s">
        <v>1395</v>
      </c>
      <c r="B378" s="93">
        <v>2</v>
      </c>
      <c r="C378" s="132">
        <v>0</v>
      </c>
      <c r="D378" s="93" t="s">
        <v>1277</v>
      </c>
      <c r="E378" s="93" t="b">
        <v>0</v>
      </c>
      <c r="F378" s="93" t="b">
        <v>0</v>
      </c>
      <c r="G378" s="93" t="b">
        <v>0</v>
      </c>
    </row>
    <row r="379" spans="1:7" ht="15">
      <c r="A379" s="93" t="s">
        <v>1719</v>
      </c>
      <c r="B379" s="93">
        <v>2</v>
      </c>
      <c r="C379" s="132">
        <v>0</v>
      </c>
      <c r="D379" s="93" t="s">
        <v>1277</v>
      </c>
      <c r="E379" s="93" t="b">
        <v>0</v>
      </c>
      <c r="F379" s="93" t="b">
        <v>0</v>
      </c>
      <c r="G379" s="93" t="b">
        <v>0</v>
      </c>
    </row>
    <row r="380" spans="1:7" ht="15">
      <c r="A380" s="93" t="s">
        <v>1720</v>
      </c>
      <c r="B380" s="93">
        <v>2</v>
      </c>
      <c r="C380" s="132">
        <v>0</v>
      </c>
      <c r="D380" s="93" t="s">
        <v>1277</v>
      </c>
      <c r="E380" s="93" t="b">
        <v>0</v>
      </c>
      <c r="F380" s="93" t="b">
        <v>0</v>
      </c>
      <c r="G380" s="93" t="b">
        <v>0</v>
      </c>
    </row>
    <row r="381" spans="1:7" ht="15">
      <c r="A381" s="93" t="s">
        <v>1721</v>
      </c>
      <c r="B381" s="93">
        <v>2</v>
      </c>
      <c r="C381" s="132">
        <v>0</v>
      </c>
      <c r="D381" s="93" t="s">
        <v>1277</v>
      </c>
      <c r="E381" s="93" t="b">
        <v>0</v>
      </c>
      <c r="F381" s="93" t="b">
        <v>0</v>
      </c>
      <c r="G381" s="93" t="b">
        <v>0</v>
      </c>
    </row>
    <row r="382" spans="1:7" ht="15">
      <c r="A382" s="93" t="s">
        <v>1722</v>
      </c>
      <c r="B382" s="93">
        <v>2</v>
      </c>
      <c r="C382" s="132">
        <v>0</v>
      </c>
      <c r="D382" s="93" t="s">
        <v>1277</v>
      </c>
      <c r="E382" s="93" t="b">
        <v>0</v>
      </c>
      <c r="F382" s="93" t="b">
        <v>0</v>
      </c>
      <c r="G382" s="93" t="b">
        <v>0</v>
      </c>
    </row>
    <row r="383" spans="1:7" ht="15">
      <c r="A383" s="93" t="s">
        <v>1723</v>
      </c>
      <c r="B383" s="93">
        <v>2</v>
      </c>
      <c r="C383" s="132">
        <v>0</v>
      </c>
      <c r="D383" s="93" t="s">
        <v>1277</v>
      </c>
      <c r="E383" s="93" t="b">
        <v>0</v>
      </c>
      <c r="F383" s="93" t="b">
        <v>0</v>
      </c>
      <c r="G383" s="93" t="b">
        <v>0</v>
      </c>
    </row>
    <row r="384" spans="1:7" ht="15">
      <c r="A384" s="93" t="s">
        <v>1724</v>
      </c>
      <c r="B384" s="93">
        <v>2</v>
      </c>
      <c r="C384" s="132">
        <v>0</v>
      </c>
      <c r="D384" s="93" t="s">
        <v>1277</v>
      </c>
      <c r="E384" s="93" t="b">
        <v>0</v>
      </c>
      <c r="F384" s="93" t="b">
        <v>0</v>
      </c>
      <c r="G384" s="93" t="b">
        <v>0</v>
      </c>
    </row>
    <row r="385" spans="1:7" ht="15">
      <c r="A385" s="93" t="s">
        <v>1725</v>
      </c>
      <c r="B385" s="93">
        <v>2</v>
      </c>
      <c r="C385" s="132">
        <v>0</v>
      </c>
      <c r="D385" s="93" t="s">
        <v>1277</v>
      </c>
      <c r="E385" s="93" t="b">
        <v>0</v>
      </c>
      <c r="F385" s="93" t="b">
        <v>0</v>
      </c>
      <c r="G385" s="93" t="b">
        <v>0</v>
      </c>
    </row>
    <row r="386" spans="1:7" ht="15">
      <c r="A386" s="93" t="s">
        <v>1726</v>
      </c>
      <c r="B386" s="93">
        <v>2</v>
      </c>
      <c r="C386" s="132">
        <v>0</v>
      </c>
      <c r="D386" s="93" t="s">
        <v>1277</v>
      </c>
      <c r="E386" s="93" t="b">
        <v>0</v>
      </c>
      <c r="F386" s="93" t="b">
        <v>0</v>
      </c>
      <c r="G386" s="93" t="b">
        <v>0</v>
      </c>
    </row>
    <row r="387" spans="1:7" ht="15">
      <c r="A387" s="93" t="s">
        <v>1391</v>
      </c>
      <c r="B387" s="93">
        <v>2</v>
      </c>
      <c r="C387" s="132">
        <v>0</v>
      </c>
      <c r="D387" s="93" t="s">
        <v>1277</v>
      </c>
      <c r="E387" s="93" t="b">
        <v>0</v>
      </c>
      <c r="F387" s="93" t="b">
        <v>0</v>
      </c>
      <c r="G38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85CC44D-8148-42CC-A15D-7998208B20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Anargul</dc:creator>
  <cp:keywords/>
  <dc:description/>
  <cp:lastModifiedBy>Anargul</cp:lastModifiedBy>
  <dcterms:created xsi:type="dcterms:W3CDTF">2008-01-30T00:41:58Z</dcterms:created>
  <dcterms:modified xsi:type="dcterms:W3CDTF">2020-04-24T15:58:18Z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