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3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<sst xmlns="http://schemas.openxmlformats.org/spreadsheetml/2006/main" count="11871" uniqueCount="2281">
  <si>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</si>
  <si>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</si>
  <si>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</si>
  <si>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</si>
  <si>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</si>
  <si>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</si>
  <si>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</si>
  <si>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</si>
  <si>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</si>
  <si>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</si>
  <si>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</si>
  <si>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</si>
  <si>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</si>
  <si>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</si>
  <si>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</si>
  <si>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</si>
  <si>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</si>
  <si>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</si>
  <si>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</si>
  <si>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</si>
  <si>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</si>
  <si>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</si>
  <si>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</si>
  <si>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</si>
  <si>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</si>
  <si>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</si>
  <si>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</si>
  <si>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</si>
  <si>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</si>
  <si>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</si>
  <si>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</si>
  <si>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</si>
  <si>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</si>
  <si>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</si>
  <si>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</si>
  <si>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</si>
  <si>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</si>
  <si>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</si>
  <si>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</si>
  <si>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</si>
  <si>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</si>
  <si>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</si>
  <si>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</si>
  <si>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</si>
  <si>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</si>
  <si>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</si>
  <si>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</si>
  <si>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</si>
  <si>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</si>
  <si>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</si>
  <si>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</si>
  <si>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</si>
  <si>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</si>
  <si>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</si>
  <si>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</si>
  <si>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</si>
  <si>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</si>
  <si>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</si>
  <si>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</si>
  <si>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</si>
  <si>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</si>
  <si>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</si>
  <si>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</si>
  <si>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</si>
  <si>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</si>
  <si>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</si>
  <si>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</si>
  <si>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</si>
  <si>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</si>
  <si>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</si>
  <si>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</si>
  <si>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</si>
  <si>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</si>
  <si>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</si>
  <si>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</si>
  <si>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</si>
  <si>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</si>
  <si>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</si>
  <si>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</si>
  <si>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</si>
  <si>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</si>
  <si>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</si>
  <si>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</si>
  <si>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</si>
  <si>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</si>
  <si>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</si>
  <si>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</si>
  <si>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</si>
  <si>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</si>
  <si>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</si>
  <si>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</si>
  <si>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</si>
  <si>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</si>
  <si>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</si>
  <si>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</si>
  <si>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</si>
  <si>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</si>
  <si>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</si>
  <si>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</si>
  <si>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</si>
  <si>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</si>
  <si>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</si>
  <si>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</si>
  <si>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</si>
  <si>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</si>
  <si>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</si>
  <si>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</si>
  <si>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</si>
  <si>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</si>
  <si>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</si>
  <si>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</si>
  <si>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</si>
  <si>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</si>
  <si>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</si>
  <si>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</si>
  <si>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</si>
  <si>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</si>
  <si>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</si>
  <si>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</si>
  <si>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</si>
  <si>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</si>
  <si>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</si>
  <si>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</si>
  <si>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</si>
  <si>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</si>
  <si>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</si>
  <si>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</si>
  <si>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</si>
  <si>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</si>
  <si>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</si>
  <si>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</si>
  <si>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</si>
  <si>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</si>
  <si>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</si>
  <si>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</si>
  <si>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</si>
  <si>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</si>
  <si>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</si>
  <si>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</si>
  <si>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</si>
  <si>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</si>
  <si>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</si>
  <si>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</si>
  <si>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</si>
  <si>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</si>
  <si>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</si>
  <si>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</si>
  <si>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</si>
  <si>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</si>
  <si>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</si>
  <si>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</si>
  <si>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</si>
  <si>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</si>
  <si>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</si>
  <si>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</si>
  <si>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</si>
  <si>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</si>
  <si>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</si>
  <si>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</si>
  <si>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</si>
  <si>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</si>
  <si>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</si>
  <si>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</si>
  <si>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</si>
  <si>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</si>
  <si>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</si>
  <si>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</si>
  <si>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</si>
  <si>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</si>
  <si>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</si>
  <si>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</si>
  <si>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</si>
  <si>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</si>
  <si>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</si>
  <si>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</si>
  <si>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</si>
  <si>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</si>
  <si>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t>
  </si>
  <si>
    <t>Workbook Settings 6</t>
  </si>
  <si>
    <t>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t>
  </si>
  <si>
    <t>Workbook Settings 7</t>
  </si>
  <si>
    <t>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t>
  </si>
  <si>
    <t>Workbook Settings 8</t>
  </si>
  <si>
    <t>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t>
  </si>
  <si>
    <t>Workbook Settings 9</t>
  </si>
  <si>
    <t>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t>
  </si>
  <si>
    <t>Workbook Settings 10</t>
  </si>
  <si>
    <t>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t>
  </si>
  <si>
    <t>Workbook Settings 11</t>
  </si>
  <si>
    <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t>
  </si>
  <si>
    <t>Workbook Settings 12</t>
  </si>
  <si>
    <t>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t>
  </si>
  <si>
    <t>Workbook Settings 13</t>
  </si>
  <si>
    <t>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t>
  </si>
  <si>
    <t>Workbook Settings 14</t>
  </si>
  <si>
    <t>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t>
  </si>
  <si>
    <t>Workbook Settings 15</t>
  </si>
  <si>
    <t>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
  </si>
  <si>
    <t>Workbook Settings 16</t>
  </si>
  <si>
    <t>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</si>
  <si>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</si>
  <si>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</si>
  <si>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</si>
  <si>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</si>
  <si>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</si>
  <si>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</si>
  <si>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</si>
  <si>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</si>
  <si>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</si>
  <si>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</si>
  <si>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</si>
  <si>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</si>
  <si>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</si>
  <si>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</si>
  <si>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</si>
  <si>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</si>
  <si>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</si>
  <si>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</si>
  <si>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</si>
  <si>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</si>
  <si>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</si>
  <si>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</si>
  <si>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</si>
  <si>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</si>
  <si>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</si>
  <si>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</si>
  <si>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</si>
  <si>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</si>
  <si>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</si>
  <si>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</si>
  <si>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</si>
  <si>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</si>
  <si>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</si>
  <si>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</si>
  <si>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</si>
  <si>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</si>
  <si>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</si>
  <si>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</si>
  <si>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</si>
  <si>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</si>
  <si>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</si>
  <si>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</si>
  <si>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</si>
  <si>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</si>
  <si>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</si>
  <si>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</si>
  <si>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</si>
  <si>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</si>
  <si>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</si>
  <si>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employeehealth2</t>
  </si>
  <si>
    <t>libertonassoc</t>
  </si>
  <si>
    <t>iainbethune</t>
  </si>
  <si>
    <t>perthcyclist</t>
  </si>
  <si>
    <t>karincannons</t>
  </si>
  <si>
    <t>reesyalroy</t>
  </si>
  <si>
    <t>frazergoodwin</t>
  </si>
  <si>
    <t>_richuk</t>
  </si>
  <si>
    <t>accmobility</t>
  </si>
  <si>
    <t>cyclerat2019</t>
  </si>
  <si>
    <t>harryclax</t>
  </si>
  <si>
    <t>psych_onabike</t>
  </si>
  <si>
    <t>2_wheeled_wolf</t>
  </si>
  <si>
    <t>seanlondonandon</t>
  </si>
  <si>
    <t>davepick8</t>
  </si>
  <si>
    <t>spacepootler</t>
  </si>
  <si>
    <t>andrewrussel15</t>
  </si>
  <si>
    <t>accbiking</t>
  </si>
  <si>
    <t>charlie_latto</t>
  </si>
  <si>
    <t>bikeymcbikeface</t>
  </si>
  <si>
    <t>cyclingcities</t>
  </si>
  <si>
    <t>curtdenham</t>
  </si>
  <si>
    <t>gastrocycler</t>
  </si>
  <si>
    <t>stephenmedlock</t>
  </si>
  <si>
    <t>cyclecollective</t>
  </si>
  <si>
    <t>140charterror</t>
  </si>
  <si>
    <t>shropshiretri</t>
  </si>
  <si>
    <t>fordgra</t>
  </si>
  <si>
    <t>laidbackbikes</t>
  </si>
  <si>
    <t>bikeit_uk</t>
  </si>
  <si>
    <t>maureenchild1</t>
  </si>
  <si>
    <t>soundscaper</t>
  </si>
  <si>
    <t>privatecarfree</t>
  </si>
  <si>
    <t>plasticplanners</t>
  </si>
  <si>
    <t>evelynwestonx</t>
  </si>
  <si>
    <t>srdorman</t>
  </si>
  <si>
    <t>kim_harding</t>
  </si>
  <si>
    <t>mancockthat</t>
  </si>
  <si>
    <t>cyclingsurgeon</t>
  </si>
  <si>
    <t>mikeycycling</t>
  </si>
  <si>
    <t>drdavidwarriner</t>
  </si>
  <si>
    <t>andyosira</t>
  </si>
  <si>
    <t>hexhome</t>
  </si>
  <si>
    <t>xenopoesis3</t>
  </si>
  <si>
    <t>olops</t>
  </si>
  <si>
    <t>peterqbrook</t>
  </si>
  <si>
    <t>obrienoonagh</t>
  </si>
  <si>
    <t>eddieobeng</t>
  </si>
  <si>
    <t>dangemonty</t>
  </si>
  <si>
    <t>goiuebbikes</t>
  </si>
  <si>
    <t>wlbikelibrary</t>
  </si>
  <si>
    <t>haslerkat</t>
  </si>
  <si>
    <t>jasonro67783980</t>
  </si>
  <si>
    <t>gmacscotland</t>
  </si>
  <si>
    <t>ljcarter15</t>
  </si>
  <si>
    <t>spokeslothian</t>
  </si>
  <si>
    <t>bouybilly</t>
  </si>
  <si>
    <t>roadcc</t>
  </si>
  <si>
    <t>lner</t>
  </si>
  <si>
    <t>donnachadhmc</t>
  </si>
  <si>
    <t>greateranglia</t>
  </si>
  <si>
    <t>scotgp</t>
  </si>
  <si>
    <t>cyclingedin</t>
  </si>
  <si>
    <t>Mentions</t>
  </si>
  <si>
    <t>Replies to</t>
  </si>
  <si>
    <t>Retweet</t>
  </si>
  <si>
    <t>MentionsInRetweet</t>
  </si>
  <si>
    <t>Absolutely agree to fit business and individual needs to he more flexible to rival car multiple destinations etc https://t.co/hIJDctn3nS</t>
  </si>
  <si>
    <t>Ridiculous bureaucratic  nonsense. Pity there was no one with any common sense there (other than you, of course). @LNER https://t.co/fLD3Hi4aYV</t>
  </si>
  <si>
    <t>Retweeting to shame @LNER. You should be encouraging active travel... it's not like in this case there was any downside to anyone _xD83D__xDE20_ https://t.co/zgixPM2z9y</t>
  </si>
  <si>
    <t>What kind of person dreams up a policy that refuses people onto a train at night with an unbooked bike, for 1 stop when there are empty spaces? What kind approve it? What kind implement it? What kind continue to defend it on social media? https://t.co/fY591iQODK</t>
  </si>
  <si>
    <t>@LNER this is nuts! https://t.co/CfEy313V83</t>
  </si>
  <si>
    <t>This is ridiculous.. .@LNER https://t.co/ARBifaGGaF</t>
  </si>
  <si>
    <t>Doctor thrown off train because he hadn't reserved space for bike - even though there were four available https://t.co/O7tIMygm8L #cycling https://t.co/kJv8rj4bn8</t>
  </si>
  <si>
    <t>@DonnachadhMc - https://t.co/YQqWPeMNFl</t>
  </si>
  <si>
    <t>Doctor thrown off train because he hadn't reserved space for bike - even though there were four available https://t.co/F5dpYEVfHq https://t.co/MmSthbEXyY</t>
  </si>
  <si>
    <t>Doctor thrown off train because he hadn't reserved space for bike - even though there were four spaces available https://t.co/O7tIMygm8L #cycling https://t.co/MvZMrjImGK</t>
  </si>
  <si>
    <t>.@greateranglia have frustratingly introduced the same inflexible policy recently. It's not even if there's an easy online site/app to book them, you have to ring up https://t.co/aYbUtbHWhE</t>
  </si>
  <si>
    <t>Doctor thrown off train because he hadn't reserved space for bike - even though there were four available https://t.co/AiEB2MV8qD https://t.co/skczDMc0uK</t>
  </si>
  <si>
    <t>Doctor thrown of train because he hadn't reserved space for bike - even though there were four available https://t.co/QsBoUszjsr Thanks to @roadcc #cycling</t>
  </si>
  <si>
    <t>Carrying on the inflexible policy from back in the days of GNER. 
Look forward to how @LNER plan to improve their customer care and ability to help active travellers and cyclists. @CyclingEdin @SpokesLothian @scotgp https://t.co/oGo7FlMMu4</t>
  </si>
  <si>
    <t>Doctor thrown off train because he hadn't reserved space for bike - even though there were four available https://t.co/Y1a3xbEMIb Graham Mackenzie was heading from Edinburgh to Kirkcaldy after 12.5-hour night shift.</t>
  </si>
  <si>
    <t>Doctor thrown off train because he hadn't reserved space for bike - even though there were four available ⁦@roadcc⁩ ⁦@gmacscotland⁩ ⁦@LNER⁩ ⁦@SpokesLothian⁩  https://t.co/UjNILucGlR</t>
  </si>
  <si>
    <t>Total crap..... https://t.co/ScZIyrErCZ</t>
  </si>
  <si>
    <t>https://twitter.com/gmacscotland/status/1218594832874188800</t>
  </si>
  <si>
    <t>https://road.cc/content/news/270403-doctor-thrown-train-because-he-hadnt-reserved-space-bike-even-though-there-were</t>
  </si>
  <si>
    <t>https://road.cc/content/news/270403-doctor-thrown-train-because-he-hadnt-reserved-space-bike-even-though-there-were?utm_source=dlvr.it&amp;utm_medium=twitter</t>
  </si>
  <si>
    <t>https://road.cc/270403</t>
  </si>
  <si>
    <t>twitter.com</t>
  </si>
  <si>
    <t>road.cc</t>
  </si>
  <si>
    <t>cycling</t>
  </si>
  <si>
    <t>https://pbs.twimg.com/media/EOrlBYfU0AAa0y0.jpg</t>
  </si>
  <si>
    <t>https://pbs.twimg.com/media/EOqpDtDVUAADPxk.jpg</t>
  </si>
  <si>
    <t>https://pbs.twimg.com/media/EOqitqZWsAE6rSy.jpg</t>
  </si>
  <si>
    <t>https://pbs.twimg.com/media/EOq9MDAWkAIYl1b.jpg</t>
  </si>
  <si>
    <t>http://pbs.twimg.com/profile_images/1205507473282609152/zX4Lst_4_normal.jpg</t>
  </si>
  <si>
    <t>http://pbs.twimg.com/profile_images/1126058075985723392/0l7g_RIP_normal.png</t>
  </si>
  <si>
    <t>http://pbs.twimg.com/profile_images/1108419906427670529/4MNkwf91_normal.png</t>
  </si>
  <si>
    <t>http://pbs.twimg.com/profile_images/1163880832794333184/kjFfTNT0_normal.jpg</t>
  </si>
  <si>
    <t>http://pbs.twimg.com/profile_images/700447409793560576/fzg815QH_normal.jpg</t>
  </si>
  <si>
    <t>http://pbs.twimg.com/profile_images/439512713002496001/W3rgK2bH_normal.jpeg</t>
  </si>
  <si>
    <t>http://pbs.twimg.com/profile_images/1201467067398053888/UWG5lwzk_normal.jpg</t>
  </si>
  <si>
    <t>http://pbs.twimg.com/profile_images/775293575504470016/3n_n0Gsp_normal.jpg</t>
  </si>
  <si>
    <t>http://pbs.twimg.com/profile_images/924688304708243456/EfExrhU__normal.jpg</t>
  </si>
  <si>
    <t>http://pbs.twimg.com/profile_images/1192065371924312064/Qljyn9Ni_normal.png</t>
  </si>
  <si>
    <t>http://pbs.twimg.com/profile_images/1125329714724392961/d79xS4GB_normal.png</t>
  </si>
  <si>
    <t>http://pbs.twimg.com/profile_images/1192509808999571457/PqZMD7nj_normal.jpg</t>
  </si>
  <si>
    <t>http://pbs.twimg.com/profile_images/1149089784100524032/Mdv7Ep_5_normal.png</t>
  </si>
  <si>
    <t>http://pbs.twimg.com/profile_images/941302111563911169/SXzV9iQD_normal.jpg</t>
  </si>
  <si>
    <t>http://pbs.twimg.com/profile_images/1180442820798222337/84QBwmHv_normal.jpg</t>
  </si>
  <si>
    <t>http://pbs.twimg.com/profile_images/1008089581378588674/JdE7DpHl_normal.jpg</t>
  </si>
  <si>
    <t>http://pbs.twimg.com/profile_images/1101062523044847617/Yn-nRpHm_normal.jpg</t>
  </si>
  <si>
    <t>http://pbs.twimg.com/profile_images/848330644950327296/GaKbL3Bu_normal.jpg</t>
  </si>
  <si>
    <t>http://pbs.twimg.com/profile_images/1157203006603059201/Ke9Tm2i5_normal.jpg</t>
  </si>
  <si>
    <t>http://pbs.twimg.com/profile_images/630517632299597824/nO9UOBOV_normal.jpg</t>
  </si>
  <si>
    <t>http://pbs.twimg.com/profile_images/1215058967015149573/RZ6NpLhQ_normal.jpg</t>
  </si>
  <si>
    <t>http://pbs.twimg.com/profile_images/655497640940040192/mjrx_6R-_normal.jpg</t>
  </si>
  <si>
    <t>http://pbs.twimg.com/profile_images/378800000552891319/2beb9f4779f70f84e654c030b64ec2ad_normal.jpeg</t>
  </si>
  <si>
    <t>http://pbs.twimg.com/profile_images/1024010713814257670/OV6KqaV2_normal.jpg</t>
  </si>
  <si>
    <t>http://pbs.twimg.com/profile_images/535806259966914563/hg23JFUM_normal.jpeg</t>
  </si>
  <si>
    <t>http://pbs.twimg.com/profile_images/3210744588/07b7e0346a589c8c03d08dc18dd9cce5_normal.jpeg</t>
  </si>
  <si>
    <t>http://pbs.twimg.com/profile_images/293533450/DSCN3241_normal.jpg</t>
  </si>
  <si>
    <t>http://pbs.twimg.com/profile_images/852463752247169024/-K0jWcU1_normal.jpg</t>
  </si>
  <si>
    <t>http://pbs.twimg.com/profile_images/1023177828676902913/ufZovYSB_normal.jpg</t>
  </si>
  <si>
    <t>http://pbs.twimg.com/profile_images/1184185768148815872/5nPYWmRd_normal.jpg</t>
  </si>
  <si>
    <t>http://pbs.twimg.com/profile_images/1188119949811863552/XiFt3pdC_normal.jpg</t>
  </si>
  <si>
    <t>http://pbs.twimg.com/profile_images/1068502851054391296/FACAYW5t_normal.jpg</t>
  </si>
  <si>
    <t>http://pbs.twimg.com/profile_images/845247651331301384/F553xWhP_normal.jpg</t>
  </si>
  <si>
    <t>http://pbs.twimg.com/profile_images/849965402079858688/99Ih-GE0_normal.jpg</t>
  </si>
  <si>
    <t>http://pbs.twimg.com/profile_images/378800000793119012/f4f30b61b87c8248169e6233828d28c5_normal.jpeg</t>
  </si>
  <si>
    <t>http://pbs.twimg.com/profile_images/1208038843246632961/ojDyxw2x_normal.jpg</t>
  </si>
  <si>
    <t>http://pbs.twimg.com/profile_images/785390651659677696/qPXCYpqP_normal.jpg</t>
  </si>
  <si>
    <t>http://pbs.twimg.com/profile_images/1113189441139507200/LMFc0sfq_normal.png</t>
  </si>
  <si>
    <t>http://pbs.twimg.com/profile_images/793165960287023104/Z2410yXs_normal.jpg</t>
  </si>
  <si>
    <t>http://pbs.twimg.com/profile_images/2965141940/32d854fc8168377a204da4de198ae700_normal.jpeg</t>
  </si>
  <si>
    <t>http://pbs.twimg.com/profile_images/473037883603841024/fQhZh0Jf_normal.jpeg</t>
  </si>
  <si>
    <t>http://pbs.twimg.com/profile_images/1101112035008487424/4mH9zy2Q_normal.jpg</t>
  </si>
  <si>
    <t>http://pbs.twimg.com/profile_images/903502755074998272/kSTJ31sY_normal.png</t>
  </si>
  <si>
    <t>http://pbs.twimg.com/profile_images/1687885094/BrookFamily__370_of_290__normal.jpg</t>
  </si>
  <si>
    <t>http://pbs.twimg.com/profile_images/441355621544116224/UII4zNAw_normal.jpeg</t>
  </si>
  <si>
    <t>http://pbs.twimg.com/profile_images/594622225069776897/n61-NOhC_normal.jpg</t>
  </si>
  <si>
    <t>http://pbs.twimg.com/profile_images/419190003374505984/XLXY0RU4_normal.jpeg</t>
  </si>
  <si>
    <t>http://pbs.twimg.com/profile_images/581285277139742721/NDY0Uc3A_normal.jpg</t>
  </si>
  <si>
    <t>http://pbs.twimg.com/profile_images/1119496666430758912/MvHk_N30_normal.jpg</t>
  </si>
  <si>
    <t>http://pbs.twimg.com/profile_images/883077248152215554/KMsRM99I_normal.jpg</t>
  </si>
  <si>
    <t>http://pbs.twimg.com/profile_images/633146989069369345/ZJ_g3rrf_normal.jpg</t>
  </si>
  <si>
    <t>http://pbs.twimg.com/profile_images/1188535807361142790/MfE4gEY0_normal.jpg</t>
  </si>
  <si>
    <t>http://pbs.twimg.com/profile_images/748878787916488704/XWzdw0IP_normal.jpg</t>
  </si>
  <si>
    <t>http://pbs.twimg.com/profile_images/486792724/Spokeslogo.colour_normal.jpg</t>
  </si>
  <si>
    <t>http://pbs.twimg.com/profile_images/3100271889/adb481685e3a3d521e16dcb4509dbf32_normal.jpeg</t>
  </si>
  <si>
    <t>18:30:17</t>
  </si>
  <si>
    <t>20:12:10</t>
  </si>
  <si>
    <t>08:19:36</t>
  </si>
  <si>
    <t>08:49:40</t>
  </si>
  <si>
    <t>11:47:58</t>
  </si>
  <si>
    <t>12:54:32</t>
  </si>
  <si>
    <t>18:37:22</t>
  </si>
  <si>
    <t>18:41:42</t>
  </si>
  <si>
    <t>18:55:47</t>
  </si>
  <si>
    <t>19:42:26</t>
  </si>
  <si>
    <t>19:09:51</t>
  </si>
  <si>
    <t>19:43:28</t>
  </si>
  <si>
    <t>20:07:27</t>
  </si>
  <si>
    <t>20:13:38</t>
  </si>
  <si>
    <t>20:19:03</t>
  </si>
  <si>
    <t>20:39:31</t>
  </si>
  <si>
    <t>22:32:21</t>
  </si>
  <si>
    <t>18:40:14</t>
  </si>
  <si>
    <t>22:40:29</t>
  </si>
  <si>
    <t>22:47:39</t>
  </si>
  <si>
    <t>22:48:06</t>
  </si>
  <si>
    <t>23:03:47</t>
  </si>
  <si>
    <t>23:26:32</t>
  </si>
  <si>
    <t>00:02:42</t>
  </si>
  <si>
    <t>00:34:40</t>
  </si>
  <si>
    <t>08:22:22</t>
  </si>
  <si>
    <t>19:04:33</t>
  </si>
  <si>
    <t>08:58:35</t>
  </si>
  <si>
    <t>10:34:57</t>
  </si>
  <si>
    <t>10:41:07</t>
  </si>
  <si>
    <t>14:06:44</t>
  </si>
  <si>
    <t>16:54:23</t>
  </si>
  <si>
    <t>17:26:38</t>
  </si>
  <si>
    <t>17:31:38</t>
  </si>
  <si>
    <t>17:32:56</t>
  </si>
  <si>
    <t>17:48:29</t>
  </si>
  <si>
    <t>17:50:17</t>
  </si>
  <si>
    <t>18:20:07</t>
  </si>
  <si>
    <t>17:23:16</t>
  </si>
  <si>
    <t>19:13:54</t>
  </si>
  <si>
    <t>19:53:08</t>
  </si>
  <si>
    <t>19:55:30</t>
  </si>
  <si>
    <t>19:59:13</t>
  </si>
  <si>
    <t>20:01:23</t>
  </si>
  <si>
    <t>20:02:46</t>
  </si>
  <si>
    <t>20:15:47</t>
  </si>
  <si>
    <t>21:04:33</t>
  </si>
  <si>
    <t>21:46:22</t>
  </si>
  <si>
    <t>22:22:08</t>
  </si>
  <si>
    <t>22:42:09</t>
  </si>
  <si>
    <t>22:44:30</t>
  </si>
  <si>
    <t>23:31:48</t>
  </si>
  <si>
    <t>00:11:11</t>
  </si>
  <si>
    <t>00:29:54</t>
  </si>
  <si>
    <t>06:40:14</t>
  </si>
  <si>
    <t>19:44:58</t>
  </si>
  <si>
    <t>09:32:26</t>
  </si>
  <si>
    <t>17:53:28</t>
  </si>
  <si>
    <t>09:30:56</t>
  </si>
  <si>
    <t>10:02:14</t>
  </si>
  <si>
    <t>20:40:00</t>
  </si>
  <si>
    <t>18:36:51</t>
  </si>
  <si>
    <t>22:32:00</t>
  </si>
  <si>
    <t>https://twitter.com/employeehealth2/status/1218601518825426944</t>
  </si>
  <si>
    <t>https://twitter.com/libertonassoc/status/1218627160631541760</t>
  </si>
  <si>
    <t>https://twitter.com/iainbethune/status/1218810225660170240</t>
  </si>
  <si>
    <t>https://twitter.com/perthcyclist/status/1218817792230809601</t>
  </si>
  <si>
    <t>https://twitter.com/karincannons/status/1218862660839788544</t>
  </si>
  <si>
    <t>https://twitter.com/reesyalroy/status/1218879412835438593</t>
  </si>
  <si>
    <t>https://twitter.com/frazergoodwin/status/1218965691723808769</t>
  </si>
  <si>
    <t>https://twitter.com/_richuk/status/1218966780435226626</t>
  </si>
  <si>
    <t>https://twitter.com/accmobility/status/1218970325700042753</t>
  </si>
  <si>
    <t>https://twitter.com/cyclerat2019/status/1218982064508276736</t>
  </si>
  <si>
    <t>https://twitter.com/cyclerat2019/status/1218973863322816512</t>
  </si>
  <si>
    <t>https://twitter.com/harryclax/status/1218982323045257216</t>
  </si>
  <si>
    <t>https://twitter.com/psych_onabike/status/1218988359374266368</t>
  </si>
  <si>
    <t>https://twitter.com/2_wheeled_wolf/status/1218989915398078472</t>
  </si>
  <si>
    <t>https://twitter.com/seanlondonandon/status/1218991279029342214</t>
  </si>
  <si>
    <t>https://twitter.com/davepick8/status/1218996430955859969</t>
  </si>
  <si>
    <t>https://twitter.com/spacepootler/status/1219024825064271874</t>
  </si>
  <si>
    <t>https://twitter.com/andrewrussel15/status/1218966413232295936</t>
  </si>
  <si>
    <t>https://twitter.com/andrewrussel15/status/1219026872295661569</t>
  </si>
  <si>
    <t>https://twitter.com/accbiking/status/1219028678031683584</t>
  </si>
  <si>
    <t>https://twitter.com/charlie_latto/status/1219028791076564998</t>
  </si>
  <si>
    <t>https://twitter.com/bikeymcbikeface/status/1219032734523437063</t>
  </si>
  <si>
    <t>https://twitter.com/cyclingcities/status/1219038462927462400</t>
  </si>
  <si>
    <t>https://twitter.com/curtdenham/status/1219047565129322497</t>
  </si>
  <si>
    <t>https://twitter.com/gastrocycler/status/1219055606671253504</t>
  </si>
  <si>
    <t>https://twitter.com/stephenmedlock/status/1219173309063016453</t>
  </si>
  <si>
    <t>https://twitter.com/cyclecollective/status/1218972531945660421</t>
  </si>
  <si>
    <t>https://twitter.com/140charterror/status/1219182424271310849</t>
  </si>
  <si>
    <t>https://twitter.com/shropshiretri/status/1219206675065909249</t>
  </si>
  <si>
    <t>https://twitter.com/fordgra/status/1219208225314213888</t>
  </si>
  <si>
    <t>https://twitter.com/laidbackbikes/status/1219259969041813505</t>
  </si>
  <si>
    <t>https://twitter.com/bikeit_uk/status/1219302159516422149</t>
  </si>
  <si>
    <t>https://twitter.com/maureenchild1/status/1219310277948211200</t>
  </si>
  <si>
    <t>https://twitter.com/soundscaper/status/1219311535526309890</t>
  </si>
  <si>
    <t>https://twitter.com/privatecarfree/status/1219311864120778758</t>
  </si>
  <si>
    <t>https://twitter.com/plasticplanners/status/1219315775774830593</t>
  </si>
  <si>
    <t>https://twitter.com/evelynwestonx/status/1219316228252209152</t>
  </si>
  <si>
    <t>https://twitter.com/srdorman/status/1219323736316399616</t>
  </si>
  <si>
    <t>https://twitter.com/kim_harding/status/1219309428710748161</t>
  </si>
  <si>
    <t>https://twitter.com/mancockthat/status/1219337270169305088</t>
  </si>
  <si>
    <t>https://twitter.com/cyclingsurgeon/status/1219347146849296385</t>
  </si>
  <si>
    <t>https://twitter.com/mikeycycling/status/1219347742591418368</t>
  </si>
  <si>
    <t>https://twitter.com/drdavidwarriner/status/1219348675811598336</t>
  </si>
  <si>
    <t>https://twitter.com/andyosira/status/1219349222492864513</t>
  </si>
  <si>
    <t>https://twitter.com/hexhome/status/1219349569844236289</t>
  </si>
  <si>
    <t>https://twitter.com/xenopoesis3/status/1219352846577041408</t>
  </si>
  <si>
    <t>https://twitter.com/olops/status/1219365119974690818</t>
  </si>
  <si>
    <t>https://twitter.com/peterqbrook/status/1219375643449790475</t>
  </si>
  <si>
    <t>https://twitter.com/obrienoonagh/status/1219384644203880448</t>
  </si>
  <si>
    <t>https://twitter.com/eddieobeng/status/1219389679319076865</t>
  </si>
  <si>
    <t>https://twitter.com/dangemonty/status/1219390272414588930</t>
  </si>
  <si>
    <t>https://twitter.com/goiuebbikes/status/1219402175073456128</t>
  </si>
  <si>
    <t>https://twitter.com/wlbikelibrary/status/1219412086696050689</t>
  </si>
  <si>
    <t>https://twitter.com/haslerkat/status/1219416797264465920</t>
  </si>
  <si>
    <t>https://twitter.com/jasonro67783980/status/1219509993482989568</t>
  </si>
  <si>
    <t>https://twitter.com/gmacscotland/status/1219345089090158592</t>
  </si>
  <si>
    <t>https://twitter.com/ljcarter15/status/1219553328033603585</t>
  </si>
  <si>
    <t>https://twitter.com/spokeslothian/status/1219317028684738560</t>
  </si>
  <si>
    <t>https://twitter.com/gmacscotland/status/1219552950567297024</t>
  </si>
  <si>
    <t>https://twitter.com/bouybilly/status/1219560828581576707</t>
  </si>
  <si>
    <t>https://twitter.com/gmacscotland/status/1219358939713888256</t>
  </si>
  <si>
    <t>https://twitter.com/roadcc/status/1218965560664477696</t>
  </si>
  <si>
    <t>https://twitter.com/roadcc/status/1219024736640032768</t>
  </si>
  <si>
    <t>1218601518825426944</t>
  </si>
  <si>
    <t>1218627160631541760</t>
  </si>
  <si>
    <t>1218810225660170240</t>
  </si>
  <si>
    <t>1218817792230809601</t>
  </si>
  <si>
    <t>1218862660839788544</t>
  </si>
  <si>
    <t>1218879412835438593</t>
  </si>
  <si>
    <t>1218965691723808769</t>
  </si>
  <si>
    <t>1218966780435226626</t>
  </si>
  <si>
    <t>1218970325700042753</t>
  </si>
  <si>
    <t>1218982064508276736</t>
  </si>
  <si>
    <t>1218973863322816512</t>
  </si>
  <si>
    <t>1218982323045257216</t>
  </si>
  <si>
    <t>1218988359374266368</t>
  </si>
  <si>
    <t>1218989915398078472</t>
  </si>
  <si>
    <t>1218991279029342214</t>
  </si>
  <si>
    <t>1218996430955859969</t>
  </si>
  <si>
    <t>1219024825064271874</t>
  </si>
  <si>
    <t>1218966413232295936</t>
  </si>
  <si>
    <t>1219026872295661569</t>
  </si>
  <si>
    <t>1219028678031683584</t>
  </si>
  <si>
    <t>1219028791076564998</t>
  </si>
  <si>
    <t>1219032734523437063</t>
  </si>
  <si>
    <t>1219038462927462400</t>
  </si>
  <si>
    <t>1219047565129322497</t>
  </si>
  <si>
    <t>1219055606671253504</t>
  </si>
  <si>
    <t>1219173309063016453</t>
  </si>
  <si>
    <t>1218972531945660421</t>
  </si>
  <si>
    <t>1219182424271310849</t>
  </si>
  <si>
    <t>1219206675065909249</t>
  </si>
  <si>
    <t>1219208225314213888</t>
  </si>
  <si>
    <t>1219259969041813505</t>
  </si>
  <si>
    <t>1219302159516422149</t>
  </si>
  <si>
    <t>1219310277948211200</t>
  </si>
  <si>
    <t>1219311535526309890</t>
  </si>
  <si>
    <t>1219311864120778758</t>
  </si>
  <si>
    <t>1219315775774830593</t>
  </si>
  <si>
    <t>1219316228252209152</t>
  </si>
  <si>
    <t>1219323736316399616</t>
  </si>
  <si>
    <t>1219309428710748161</t>
  </si>
  <si>
    <t>1219337270169305088</t>
  </si>
  <si>
    <t>1219347146849296385</t>
  </si>
  <si>
    <t>1219347742591418368</t>
  </si>
  <si>
    <t>1219348675811598336</t>
  </si>
  <si>
    <t>1219349222492864513</t>
  </si>
  <si>
    <t>1219349569844236289</t>
  </si>
  <si>
    <t>1219352846577041408</t>
  </si>
  <si>
    <t>1219365119974690818</t>
  </si>
  <si>
    <t>1219375643449790475</t>
  </si>
  <si>
    <t>1219384644203880448</t>
  </si>
  <si>
    <t>1219389679319076865</t>
  </si>
  <si>
    <t>1219390272414588930</t>
  </si>
  <si>
    <t>1219402175073456128</t>
  </si>
  <si>
    <t>1219412086696050689</t>
  </si>
  <si>
    <t>1219416797264465920</t>
  </si>
  <si>
    <t>1219509993482989568</t>
  </si>
  <si>
    <t>1219345089090158592</t>
  </si>
  <si>
    <t>1219553328033603585</t>
  </si>
  <si>
    <t>1219317028684738560</t>
  </si>
  <si>
    <t>1219552950567297024</t>
  </si>
  <si>
    <t>1219560828581576707</t>
  </si>
  <si>
    <t>1219358939713888256</t>
  </si>
  <si>
    <t>1218965560664477696</t>
  </si>
  <si>
    <t>1219024736640032768</t>
  </si>
  <si>
    <t/>
  </si>
  <si>
    <t>313306238</t>
  </si>
  <si>
    <t>1095999942</t>
  </si>
  <si>
    <t>en</t>
  </si>
  <si>
    <t>und</t>
  </si>
  <si>
    <t>1218594832874188800</t>
  </si>
  <si>
    <t>Twitter for Android</t>
  </si>
  <si>
    <t>Twitter Web App</t>
  </si>
  <si>
    <t>Twitter for iPhone</t>
  </si>
  <si>
    <t>Mobility1</t>
  </si>
  <si>
    <t>TweetCaster for Android</t>
  </si>
  <si>
    <t>BitlBee</t>
  </si>
  <si>
    <t>JNUMKTBOT</t>
  </si>
  <si>
    <t>AccBiking1</t>
  </si>
  <si>
    <t>dlvr.it</t>
  </si>
  <si>
    <t>Talon Android</t>
  </si>
  <si>
    <t>Paper.li</t>
  </si>
  <si>
    <t>TweetDeck</t>
  </si>
  <si>
    <t>Twitter for iPad</t>
  </si>
  <si>
    <t>-3.3285119,55.894729 
-3.077505,55.894729 
-3.077505,55.991662 
-3.3285119,55.991662</t>
  </si>
  <si>
    <t>United Kingdom</t>
  </si>
  <si>
    <t>GB</t>
  </si>
  <si>
    <t>Edinburgh, Scotland</t>
  </si>
  <si>
    <t>7ae9e2f2ff7a87cd</t>
  </si>
  <si>
    <t>Edinburgh</t>
  </si>
  <si>
    <t>city</t>
  </si>
  <si>
    <t>https://api.twitter.com/1.1/geo/id/7ae9e2f2ff7a87cd.json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</si>
  <si>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</si>
  <si>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</si>
  <si>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</si>
  <si>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</si>
  <si>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</si>
  <si>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</si>
  <si>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</si>
  <si>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</si>
  <si>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</si>
  <si>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</si>
  <si>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</si>
  <si>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</si>
  <si>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</si>
  <si>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</si>
  <si>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</si>
  <si>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</si>
  <si>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</si>
  <si>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</si>
  <si>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</si>
  <si>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</si>
  <si>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</si>
  <si>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James Picken</t>
  </si>
  <si>
    <t>The Liberton Association</t>
  </si>
  <si>
    <t>London North Eastern Railway</t>
  </si>
  <si>
    <t>Iain Bethune</t>
  </si>
  <si>
    <t>Perth City Cyclist</t>
  </si>
  <si>
    <t>Karin Cannons</t>
  </si>
  <si>
    <t>Reesy Black Jack McPlack</t>
  </si>
  <si>
    <t>Frazer Goodwin</t>
  </si>
  <si>
    <t>6x_xD83C__xDFC6_</t>
  </si>
  <si>
    <t>AccMobility</t>
  </si>
  <si>
    <t>Crime Fighting Rat</t>
  </si>
  <si>
    <t>Donnachadh McCarthy</t>
  </si>
  <si>
    <t>Harry Claireaux</t>
  </si>
  <si>
    <t>Ben Shaw</t>
  </si>
  <si>
    <t>@2_Wheeled_Wolf</t>
  </si>
  <si>
    <t>Sean</t>
  </si>
  <si>
    <t>Dave Pick</t>
  </si>
  <si>
    <t>The Cycle Collective</t>
  </si>
  <si>
    <t>⧖⃝ Space Pootler</t>
  </si>
  <si>
    <t>Andrew Russel</t>
  </si>
  <si>
    <t>AccBiking</t>
  </si>
  <si>
    <t>Charlie Latto</t>
  </si>
  <si>
    <t>Greater Anglia</t>
  </si>
  <si>
    <t>Bikey McBikeface</t>
  </si>
  <si>
    <t>Cycling Cities</t>
  </si>
  <si>
    <t>curt denham</t>
  </si>
  <si>
    <t>Richard Brown</t>
  </si>
  <si>
    <t>Stephen Medlock</t>
  </si>
  <si>
    <t>Insert funny name ASAP</t>
  </si>
  <si>
    <t>Shropshire Triathlon</t>
  </si>
  <si>
    <t>Graham Ford</t>
  </si>
  <si>
    <t>David Gardiner</t>
  </si>
  <si>
    <t>Scottish Greens</t>
  </si>
  <si>
    <t>Spokes CycleCampaign</t>
  </si>
  <si>
    <t>Cycling Edinburgh</t>
  </si>
  <si>
    <t>BikeitUK</t>
  </si>
  <si>
    <t>Maureen Child</t>
  </si>
  <si>
    <t>Kim Harding</t>
  </si>
  <si>
    <t>_xD83D__xDCA7_Free Falling _xD83D__xDD25_✊</t>
  </si>
  <si>
    <t>Rosalind Readhead _xD83C__xDF0D_</t>
  </si>
  <si>
    <t>Lego Road Safety &amp; Planning</t>
  </si>
  <si>
    <t>Evelyn Weston</t>
  </si>
  <si>
    <t>SRD _xD83C__xDFF4__xDB40__xDC67__xDB40__xDC62__xDB40__xDC73__xDB40__xDC63__xDB40__xDC74__xDB40__xDC7F__xD83C__xDDE8__xD83C__xDDE6_</t>
  </si>
  <si>
    <t>ThatMancock</t>
  </si>
  <si>
    <t>Chris Oliver</t>
  </si>
  <si>
    <t>Dr Graham Mackenzie_xD83C__xDDEA__xD83C__xDDFA_</t>
  </si>
  <si>
    <t>⚫ CyclingMikey aka Bike Gandalf</t>
  </si>
  <si>
    <t>David Warriner</t>
  </si>
  <si>
    <t>Andy Osira</t>
  </si>
  <si>
    <t>Clive Matthews</t>
  </si>
  <si>
    <t>xeno</t>
  </si>
  <si>
    <t>Chris Sully</t>
  </si>
  <si>
    <t>_xD83D__xDC1D_ Peter Brook _xD83D__xDC1D_</t>
  </si>
  <si>
    <t>Oonagh O'Brien</t>
  </si>
  <si>
    <t>Eddie Obeng: "Rockstar of Exec Ed" "Human Redbull"</t>
  </si>
  <si>
    <t>David Montgomery</t>
  </si>
  <si>
    <t>Eric</t>
  </si>
  <si>
    <t>West Lothian Bike Library</t>
  </si>
  <si>
    <t>Kat Hasler</t>
  </si>
  <si>
    <t>Jason Roberts</t>
  </si>
  <si>
    <t>LJ Carter</t>
  </si>
  <si>
    <t>william howard</t>
  </si>
  <si>
    <t>MRSPH,BA,DIPHE,HND Workforce Health &amp;Wellbeing Lead #NHS Chesterfield Royal Hospital &amp; B.Braun Medical Ltd H&amp;W Manager.Member of Royal Society for Public Health</t>
  </si>
  <si>
    <t>Hello from the LNER Twitter team. We’re here round the clock, seven days a week, ready to help. #ThisIsOurLNER</t>
  </si>
  <si>
    <t>Head of Software Development at @wrld3d, space/science/tech geek, ultrarunner, father of four, husband to @MrsBMumOfFour, proud Scot...</t>
  </si>
  <si>
    <t>Urban pedestrian &amp; cyclist. Wants clean air &amp; traffic free space in a greener town with more trees, hedges &amp; plants for pollinators. Also as @FelicityPerth</t>
  </si>
  <si>
    <t>Nurse Consultant in the NHS-all views and tweets my own.</t>
  </si>
  <si>
    <t>Burner, Guitarist with Control, Bass player with the Placks and the Tuaregs, biker, Dad, Gardener and Archaeologist.</t>
  </si>
  <si>
    <t>English born _xD83C__xDFF4__xDB40__xDC67__xDB40__xDC62__xDB40__xDC65__xDB40__xDC6E__xDB40__xDC67__xDB40__xDC7F_Belgian _xD83C__xDDE7__xD83C__xDDEA_ advocate for Sustainable Development in Brussels _xD83C__xDDEA__xD83C__xDDFA_-Tweets (on politics, transport, bikes, rugby &amp; food) my own. #FBPE</t>
  </si>
  <si>
    <t>The website for pedal powered people: Cycling, News, Reviews and bicycles</t>
  </si>
  <si>
    <t>Liverpool FC, Cycling, Playstation, Bananas..</t>
  </si>
  <si>
    <t>All about future mobility | #FutureMobility #UrbanMobility #SmartMobility #sharedmobility</t>
  </si>
  <si>
    <t>Ordinary Guy in Real Life - Re/Tweeting Crime &amp; Hunting Out &amp; Chasing Criminals...Passing Intel to The Cops, &amp; Enjoying the Criminals, Spending Time in Custody!</t>
  </si>
  <si>
    <t>Co-founder Stop Killing Cyclists. Author "The Prostitute State - How Britain's Democracy Was Bought".  Eco-auditor. Eco-columnist for Independent.</t>
  </si>
  <si>
    <t>Doctor (GDMO, British Army) interested in surgery. Researching _xD83E__xDDB4_ @Oxford_Trauma . Check out @WAX_trial _xD83D__xDFE2_ recruiting now + @Complex_FracPSP.</t>
  </si>
  <si>
    <t>husband, father, cyclist, psychiatrist. All views and opinions are my own, even the ones I regret</t>
  </si>
  <si>
    <t>Returnee to cycling despite disability.
Been complaints I ain't thankful for crap cycle infra, why should I?
If my language offends, don't tweet or follow me!</t>
  </si>
  <si>
    <t>Screed writer, buys my steak in grams &amp; LTDA-esq,. Wants #space4cycling for London and the UK.</t>
  </si>
  <si>
    <t>NUFC Foundation Berwick Coordinator, Physical Educator, Passionate about Sport , cycling, reading books. All views are my own.</t>
  </si>
  <si>
    <t>The CycleCollective is a global community. Sharing pro-cycling news (we tweet a lot - some of it's good) &amp; advocating for progressive cycling infrastructure.</t>
  </si>
  <si>
    <t>“voluminous” _xD83C__xDDEC__xD83C__xDDE7__xD83C__xDDEA__xD83C__xDDFA_ dad with a _xD83C__xDDF3__xD83C__xDDF1_ bike and a _xD83C__xDDFA__xD83C__xDDF8_ accent who wants both his countries back from the fash. he/him, but no problem with singular &amp;quot;they&amp;quot;</t>
  </si>
  <si>
    <t>Passionate MTB Lover. 
Traveler. Love to go to mountains.</t>
  </si>
  <si>
    <t>All about #cycling, #bikeability and #sustainable #urbanmobility.</t>
  </si>
  <si>
    <t>Software Engineer, Cycling Obsessed</t>
  </si>
  <si>
    <t>The official account of Greater Anglia. Live information and updates from the Social Media Team. We are here 24/7 to assist you.</t>
  </si>
  <si>
    <t>Dreamer... cyclist...adventurer?</t>
  </si>
  <si>
    <t>#CyclingCities is mobile first platform rewarding cyclists with exciting offers &amp; building cycling ecosystem in India.
Founded by India's First @BicyclMyrbaroda</t>
  </si>
  <si>
    <t>Dad, Grandpa, Pickle Juice Sport Ambassador, KTM Brand Ambassador, Madera Outdoor Products Ambassador, Therapist, and Urban Cycling Apparel Ambassador_xD83D__xDE1C_</t>
  </si>
  <si>
    <t>Proud to be a Tourmaker for the TDF2014 Grand Depart in Yorkshire. Successfully completed 'RoundtheEdge' of Britain in Oct 2012 &amp; LEJOG in August 2011.</t>
  </si>
  <si>
    <t>I am not responsible for what I say ... and what influence it will have on your personality and your business.</t>
  </si>
  <si>
    <t>Next Race 6th Sep 2020 - prev 2016 Euro Chps Qual, 2010 West Mid Tri of Yr, Nat Chps 96-8 Nat Age-Grp Chps 98-03 &amp; '12 World Chps AG Qual 94,96,05-07,10,12 &amp;14</t>
  </si>
  <si>
    <t>Specialist bike retailer with shop at 14 St Peter's Place, Edinburgh EH3 9PH. (Bottom of Viewforth near canal) 
Graphic design as Vantage Creative.</t>
  </si>
  <si>
    <t>Spokes, the Lothian Cycle Campaign: fighting for better conditions for everyday journeys by bike, particularly in Edinburgh &amp; Lothian. Also lobby Scottish Govt.</t>
  </si>
  <si>
    <t>About cycling in Edinburgh - indirectly linked to http://t.co/QQxH7lFfJ6</t>
  </si>
  <si>
    <t>Follow us for #Retro #Roadbike Restorations, hints, tips of #bicycle maintenance. Find us on YouTube @ BikeitUK _xD83D__xDEB2__xD83D__xDC4D_</t>
  </si>
  <si>
    <t>Labour Councillor City of Edinburgh Council Portobello/Craigmillar (Ward 17) Email:maureen.child@edinburgh.gov.uk</t>
  </si>
  <si>
    <t>Trained ecological scientist (BSc, MPhil), dyslexic thinker, blogger, bicycle rider, sometimes driver, ex ADI, bla-de-bla-de-blaa NB. a RT is not an endorsement</t>
  </si>
  <si>
    <t>Audio Engineer. Also renewables, progressive politics, music and a ridiculous interest in the welfare of humanity.</t>
  </si>
  <si>
    <t>Independent London Mayoral Candidate 2020
https://t.co/Cj09tpEr07
One Tonne of Carbon per Year
https://t.co/sx6Bnj92ly
https://t.co/LAZvqAzIc2</t>
  </si>
  <si>
    <t>Parody account using the world's favourite plastic brick to highlight road safety, transport and planning issues. 100% NOT affiliated with the Lego Group.</t>
  </si>
  <si>
    <t>Snarky feminist, environmentalist, socialist, history buff and pop culture nerd.
Co-convenor Edinburgh Greens</t>
  </si>
  <si>
    <t>Newfoundlander living in Scotland. Political Scientist and Africanist by profession. (Work tweets over at @afr_pol)</t>
  </si>
  <si>
    <t>They say I’m dyspeptic, but it’s just I smell bad. Creative with sums tho     
Parody, obvs - cos #NHS is a laugh right now isn’t it?</t>
  </si>
  <si>
    <t>Cycling Surgeon • Professor • Retired Surgeon • Transportation • Cycling • Physical Activity • Obesity • Hackathons • Vibration • Trees • Men's Sheds • Urbanist</t>
  </si>
  <si>
    <t>_xD83C__xDDEA__xD83C__xDDFA_GP trainee 2019-22 after 6y medicine &amp; 17y #PublicHealth | Stopped social media analytics after completing planned work. Blog explains how to run your own.</t>
  </si>
  <si>
    <t>Not a vigilante. A connoisseur of schadenfreude. 22,500 drivers reported in 2019 to Met online system. 360 by me.</t>
  </si>
  <si>
    <t>Hearts, not minds.</t>
  </si>
  <si>
    <t>sleep-dodging infosec-obsessive, techy early adopter/creativo ... ex-muso, old strings on guitar. 'likes' are used as bookmarks as well endorsements.</t>
  </si>
  <si>
    <t>Broadcast Engineer and HGV driver, who commutes by bicycle and enjoys sharing our roads. BECTU rep.</t>
  </si>
  <si>
    <t>Dedicated to overthrowing democracy with as much voting as possible</t>
  </si>
  <si>
    <t>Cymro, gym-goer, utility cyclist, rugby supporter (&amp; junior team manager), software developer with PhD in AI, driver for 13yr old sportsman</t>
  </si>
  <si>
    <t>following Jesus. programme director #2seasTICC local care #Buurtzorg model @NHSKentCHFT #NHS #Community #selfmanagement #Assetbased #teams #coach,  #owls #swfc</t>
  </si>
  <si>
    <t>Anthropologist and lecturer @ IIHD- QMU- on HIV, Gender, reproductive health and rights, campaigning to end FGM. Sea swimmer and cyclist for fun.</t>
  </si>
  <si>
    <t>Author Change/Projects/Digital/Leadership, Professor Innovation/Entrepreneurship, WorldClass Speaker-TEDGlobal Gartner..., QUBE #EnterpriseVR https://t.co/XmjBdmFHGh</t>
  </si>
  <si>
    <t>Northern Irish Rugby player who likes a drink also any form of sport with teams. Liverpool ireland and ulster!!!!</t>
  </si>
  <si>
    <t>Crazy IU FAN,
Leader, 4-H Bicycle Club,
Teaching kids K-12 bicycle fun and safety.
Owner, EBBikes ; mobile bicycle repair</t>
  </si>
  <si>
    <t>Social Enterprise, we help people get active and connected through cycling, improving health and increasing independence/inclusiveness. Adaptive bike fleet.</t>
  </si>
  <si>
    <t>Working on @PlaceStandard for @NHS_HS &amp; @ScotGovPlanning, on Board for @AllorNothingADT, &amp; formerly of @SKELFBikePark. All tweets, views, etc, my own.</t>
  </si>
  <si>
    <t>Orthopaedic Surgeon and Cyclist, Glasgow</t>
  </si>
  <si>
    <t>Love being an OOH GP. SQS Fellow. Joint Primary Care Lead Quality+Safety. Own views. #tipsfornewdocs some stuff I learned along the way.</t>
  </si>
  <si>
    <t>Yorkshire and The Humber</t>
  </si>
  <si>
    <t>York</t>
  </si>
  <si>
    <t>Dundee, Scotland</t>
  </si>
  <si>
    <t>Perth, UK</t>
  </si>
  <si>
    <t>Farnborough, Hampshire</t>
  </si>
  <si>
    <t>Fife and Kilmun, Scotland</t>
  </si>
  <si>
    <t>My Blog:yyhb.</t>
  </si>
  <si>
    <t>Bath, United Kingdom</t>
  </si>
  <si>
    <t>England, United Kingdom</t>
  </si>
  <si>
    <t>London</t>
  </si>
  <si>
    <t>UK</t>
  </si>
  <si>
    <t>Essex UK</t>
  </si>
  <si>
    <t>London, England</t>
  </si>
  <si>
    <t>California, USA</t>
  </si>
  <si>
    <t>United States</t>
  </si>
  <si>
    <t>Ipswich, Suffolk, UK</t>
  </si>
  <si>
    <t>London &amp; East Anglia</t>
  </si>
  <si>
    <t>England ...then the World!</t>
  </si>
  <si>
    <t>India</t>
  </si>
  <si>
    <t>O'Fallon MO</t>
  </si>
  <si>
    <t>Cotswolds &amp; SW France. Committed European</t>
  </si>
  <si>
    <t>Glasgow, Scotland</t>
  </si>
  <si>
    <t>Ellesmere, Shropshire</t>
  </si>
  <si>
    <t>Scotland</t>
  </si>
  <si>
    <t>Edinburgh/Lothian,Scotland,UK</t>
  </si>
  <si>
    <t xml:space="preserve">Edinburgh, City of Edinburgh, </t>
  </si>
  <si>
    <t>Planet Earth</t>
  </si>
  <si>
    <t>Brixton, England</t>
  </si>
  <si>
    <t>Wherever I can have a photo op</t>
  </si>
  <si>
    <t>Edinburgh &amp; Cellardyke</t>
  </si>
  <si>
    <t>London/Netherlands</t>
  </si>
  <si>
    <t>God's own county</t>
  </si>
  <si>
    <t>Tomorrow's World Today - UK</t>
  </si>
  <si>
    <t>York, England</t>
  </si>
  <si>
    <t>A failed state</t>
  </si>
  <si>
    <t>Caerdydd, Cymru</t>
  </si>
  <si>
    <t>South East, England</t>
  </si>
  <si>
    <t>Beaconsfield UK</t>
  </si>
  <si>
    <t>Leith</t>
  </si>
  <si>
    <t>West Lothian</t>
  </si>
  <si>
    <t>Scotland, United Kingdom</t>
  </si>
  <si>
    <t>https://t.co/oNbXnzykqN</t>
  </si>
  <si>
    <t>https://t.co/OmDm69P85E</t>
  </si>
  <si>
    <t>https://t.co/Sqk2Y2jBW6</t>
  </si>
  <si>
    <t>https://t.co/oyiWRZBDZv</t>
  </si>
  <si>
    <t>https://t.co/zn2H6HYQC7</t>
  </si>
  <si>
    <t>http://t.co/SWmpam9OuR</t>
  </si>
  <si>
    <t>https://t.co/MgrC1cwKJm</t>
  </si>
  <si>
    <t>https://t.co/PX0tsUmQPz</t>
  </si>
  <si>
    <t>https://t.co/SlwFE1N35J</t>
  </si>
  <si>
    <t>https://t.co/PxaGERx0i5</t>
  </si>
  <si>
    <t>https://t.co/CGREk5M4aU</t>
  </si>
  <si>
    <t>https://t.co/pwKk6Vmt96</t>
  </si>
  <si>
    <t>https://t.co/1eKjSgIbtv</t>
  </si>
  <si>
    <t>https://t.co/mQ6nbdTPzU</t>
  </si>
  <si>
    <t>http://t.co/ZoiiVNJsxH</t>
  </si>
  <si>
    <t>http://t.co/Yb2stUWQYr</t>
  </si>
  <si>
    <t>https://t.co/K7SCdBgkec</t>
  </si>
  <si>
    <t>http://t.co/lK1tuAYYH5</t>
  </si>
  <si>
    <t>http://t.co/QQxH7lFfJ6</t>
  </si>
  <si>
    <t>https://t.co/wwfUyueNuJ</t>
  </si>
  <si>
    <t>http://t.co/XGPdcYw4wV</t>
  </si>
  <si>
    <t>https://t.co/zb4XYO1Q4h</t>
  </si>
  <si>
    <t>https://t.co/NXnRD8zpnh</t>
  </si>
  <si>
    <t>https://t.co/bWjgnkUEuJ</t>
  </si>
  <si>
    <t>https://t.co/jIZQLsahR5</t>
  </si>
  <si>
    <t>https://t.co/177njUHwyH</t>
  </si>
  <si>
    <t>https://t.co/YpeUWX1BIB</t>
  </si>
  <si>
    <t>https://t.co/69F3uuAcVq</t>
  </si>
  <si>
    <t>https://t.co/xdrvcksGUu</t>
  </si>
  <si>
    <t>https://t.co/i1QjR1KcGF</t>
  </si>
  <si>
    <t>http://t.co/5Z0nG07Pml</t>
  </si>
  <si>
    <t>https://t.co/oojFdWRWvo</t>
  </si>
  <si>
    <t>http://t.co/4K2T7vdq4x</t>
  </si>
  <si>
    <t>https://t.co/2OVRsb7EIW</t>
  </si>
  <si>
    <t>https://t.co/nMyHxqeAPb</t>
  </si>
  <si>
    <t>https://t.co/yy7eSpEqZy</t>
  </si>
  <si>
    <t>https://pbs.twimg.com/profile_banners/2151590670/1569908217</t>
  </si>
  <si>
    <t>https://pbs.twimg.com/profile_banners/1118810935626555392/1557308214</t>
  </si>
  <si>
    <t>https://pbs.twimg.com/profile_banners/313306238/1529641876</t>
  </si>
  <si>
    <t>https://pbs.twimg.com/profile_banners/518838727/1577985584</t>
  </si>
  <si>
    <t>https://pbs.twimg.com/profile_banners/1163880432099872769/1576057664</t>
  </si>
  <si>
    <t>https://pbs.twimg.com/profile_banners/184732662/1538600693</t>
  </si>
  <si>
    <t>https://pbs.twimg.com/profile_banners/19336007/1439372024</t>
  </si>
  <si>
    <t>https://pbs.twimg.com/profile_banners/15857549/1355363044</t>
  </si>
  <si>
    <t>https://pbs.twimg.com/profile_banners/795459894514171904/1508973688</t>
  </si>
  <si>
    <t>https://pbs.twimg.com/profile_banners/831089338272317440/1492225315</t>
  </si>
  <si>
    <t>https://pbs.twimg.com/profile_banners/1095999942/1569387867</t>
  </si>
  <si>
    <t>https://pbs.twimg.com/profile_banners/2262187566/1553379107</t>
  </si>
  <si>
    <t>https://pbs.twimg.com/profile_banners/743703094035263489/1549833143</t>
  </si>
  <si>
    <t>https://pbs.twimg.com/profile_banners/2174983842/1551572185</t>
  </si>
  <si>
    <t>https://pbs.twimg.com/profile_banners/1180210168765833221/1570269867</t>
  </si>
  <si>
    <t>https://pbs.twimg.com/profile_banners/221392610/1512368279</t>
  </si>
  <si>
    <t>https://pbs.twimg.com/profile_banners/3769484542/1500975443</t>
  </si>
  <si>
    <t>https://pbs.twimg.com/profile_banners/1101061813167247360/1551348942</t>
  </si>
  <si>
    <t>https://pbs.twimg.com/profile_banners/848323338116227072/1491094448</t>
  </si>
  <si>
    <t>https://pbs.twimg.com/profile_banners/20423699/1533937759</t>
  </si>
  <si>
    <t>https://pbs.twimg.com/profile_banners/157996395/1553191672</t>
  </si>
  <si>
    <t>https://pbs.twimg.com/profile_banners/606560810/1439161975</t>
  </si>
  <si>
    <t>https://pbs.twimg.com/profile_banners/3198827563/1431846605</t>
  </si>
  <si>
    <t>https://pbs.twimg.com/profile_banners/18622714/1509123098</t>
  </si>
  <si>
    <t>https://pbs.twimg.com/profile_banners/155337569/1353709500</t>
  </si>
  <si>
    <t>https://pbs.twimg.com/profile_banners/3075482098/1576008677</t>
  </si>
  <si>
    <t>https://pbs.twimg.com/profile_banners/877520276/1382521914</t>
  </si>
  <si>
    <t>https://pbs.twimg.com/profile_banners/53013813/1472473199</t>
  </si>
  <si>
    <t>https://pbs.twimg.com/profile_banners/131282783/1576791929</t>
  </si>
  <si>
    <t>https://pbs.twimg.com/profile_banners/77206599/1398279120</t>
  </si>
  <si>
    <t>https://pbs.twimg.com/profile_banners/1119510084/1492080287</t>
  </si>
  <si>
    <t>https://pbs.twimg.com/profile_banners/442081146/1466428907</t>
  </si>
  <si>
    <t>https://pbs.twimg.com/profile_banners/82358429/1353439772</t>
  </si>
  <si>
    <t>https://pbs.twimg.com/profile_banners/10858472/1555179913</t>
  </si>
  <si>
    <t>https://pbs.twimg.com/profile_banners/262178588/1565180827</t>
  </si>
  <si>
    <t>https://pbs.twimg.com/profile_banners/997107368847642624/1543585879</t>
  </si>
  <si>
    <t>https://pbs.twimg.com/profile_banners/488309364/1446230502</t>
  </si>
  <si>
    <t>https://pbs.twimg.com/profile_banners/1208038165535248390/1576855003</t>
  </si>
  <si>
    <t>https://pbs.twimg.com/profile_banners/415406337/1576087038</t>
  </si>
  <si>
    <t>https://pbs.twimg.com/profile_banners/1206145507/1572203900</t>
  </si>
  <si>
    <t>https://pbs.twimg.com/profile_banners/1113091864738103296/1554920278</t>
  </si>
  <si>
    <t>https://pbs.twimg.com/profile_banners/954526350/1490637973</t>
  </si>
  <si>
    <t>https://pbs.twimg.com/profile_banners/21338982/1355304059</t>
  </si>
  <si>
    <t>https://pbs.twimg.com/profile_banners/88883947/1573738057</t>
  </si>
  <si>
    <t>https://pbs.twimg.com/profile_banners/732584754210562048/1497736485</t>
  </si>
  <si>
    <t>https://pbs.twimg.com/profile_banners/19866722/1432016796</t>
  </si>
  <si>
    <t>https://pbs.twimg.com/profile_banners/36685364/1562750684</t>
  </si>
  <si>
    <t>https://pbs.twimg.com/profile_banners/96784454/1577744398</t>
  </si>
  <si>
    <t>https://pbs.twimg.com/profile_banners/246096806/1427424220</t>
  </si>
  <si>
    <t>https://pbs.twimg.com/profile_banners/898796535370141696/1555743672</t>
  </si>
  <si>
    <t>https://pbs.twimg.com/profile_banners/869876610866065408/1497530375</t>
  </si>
  <si>
    <t>https://pbs.twimg.com/profile_banners/4063749028/1460601869</t>
  </si>
  <si>
    <t>https://pbs.twimg.com/profile_banners/225536437/1358025186</t>
  </si>
  <si>
    <t>http://abs.twimg.com/images/themes/theme1/bg.png</t>
  </si>
  <si>
    <t>http://abs.twimg.com/images/themes/theme13/bg.gif</t>
  </si>
  <si>
    <t>http://abs.twimg.com/images/themes/theme14/bg.gif</t>
  </si>
  <si>
    <t>http://abs.twimg.com/images/themes/theme6/bg.gif</t>
  </si>
  <si>
    <t>http://abs.twimg.com/images/themes/theme9/bg.gif</t>
  </si>
  <si>
    <t>http://abs.twimg.com/images/themes/theme19/bg.gif</t>
  </si>
  <si>
    <t>http://abs.twimg.com/images/themes/theme2/bg.gif</t>
  </si>
  <si>
    <t>http://abs.twimg.com/images/themes/theme10/bg.gif</t>
  </si>
  <si>
    <t>http://abs.twimg.com/images/themes/theme5/bg.gif</t>
  </si>
  <si>
    <t>http://abs.twimg.com/images/themes/theme12/bg.gif</t>
  </si>
  <si>
    <t>http://pbs.twimg.com/profile_images/1201463351399927810/PU62cg6__normal.jpg</t>
  </si>
  <si>
    <t>http://pbs.twimg.com/profile_images/474098091658715137/0myMg1lq_normal.png</t>
  </si>
  <si>
    <t>http://pbs.twimg.com/profile_images/1064537377320792064/2_m_U0P8_normal.jpg</t>
  </si>
  <si>
    <t>http://pbs.twimg.com/profile_images/937565158016036864/FY7PKnbK_normal.jpg</t>
  </si>
  <si>
    <t>http://pbs.twimg.com/profile_images/1148124852643094528/Av9kDiT__normal.jpg</t>
  </si>
  <si>
    <t>http://pbs.twimg.com/profile_images/599833856242384898/DwlJPL70_normal.jpg</t>
  </si>
  <si>
    <t>http://pbs.twimg.com/profile_images/1150745324048343040/woNh800s_normal.jpg</t>
  </si>
  <si>
    <t>http://pbs.twimg.com/profile_images/203053789/pinkbraes_normal.jpg</t>
  </si>
  <si>
    <t>Open Twitter Page for This Person</t>
  </si>
  <si>
    <t>https://twitter.com/employeehealth2</t>
  </si>
  <si>
    <t>https://twitter.com/libertonassoc</t>
  </si>
  <si>
    <t>https://twitter.com/lner</t>
  </si>
  <si>
    <t>https://twitter.com/iainbethune</t>
  </si>
  <si>
    <t>https://twitter.com/perthcyclist</t>
  </si>
  <si>
    <t>https://twitter.com/karincannons</t>
  </si>
  <si>
    <t>https://twitter.com/reesyalroy</t>
  </si>
  <si>
    <t>https://twitter.com/frazergoodwin</t>
  </si>
  <si>
    <t>https://twitter.com/roadcc</t>
  </si>
  <si>
    <t>https://twitter.com/_richuk</t>
  </si>
  <si>
    <t>https://twitter.com/accmobility</t>
  </si>
  <si>
    <t>https://twitter.com/cyclerat2019</t>
  </si>
  <si>
    <t>https://twitter.com/donnachadhmc</t>
  </si>
  <si>
    <t>https://twitter.com/harryclax</t>
  </si>
  <si>
    <t>https://twitter.com/psych_onabike</t>
  </si>
  <si>
    <t>https://twitter.com/2_wheeled_wolf</t>
  </si>
  <si>
    <t>https://twitter.com/seanlondonandon</t>
  </si>
  <si>
    <t>https://twitter.com/davepick8</t>
  </si>
  <si>
    <t>https://twitter.com/cyclecollective</t>
  </si>
  <si>
    <t>https://twitter.com/spacepootler</t>
  </si>
  <si>
    <t>https://twitter.com/andrewrussel15</t>
  </si>
  <si>
    <t>https://twitter.com/accbiking</t>
  </si>
  <si>
    <t>https://twitter.com/charlie_latto</t>
  </si>
  <si>
    <t>https://twitter.com/greateranglia</t>
  </si>
  <si>
    <t>https://twitter.com/bikeymcbikeface</t>
  </si>
  <si>
    <t>https://twitter.com/cyclingcities</t>
  </si>
  <si>
    <t>https://twitter.com/curtdenham</t>
  </si>
  <si>
    <t>https://twitter.com/gastrocycler</t>
  </si>
  <si>
    <t>https://twitter.com/stephenmedlock</t>
  </si>
  <si>
    <t>https://twitter.com/140charterror</t>
  </si>
  <si>
    <t>https://twitter.com/shropshiretri</t>
  </si>
  <si>
    <t>https://twitter.com/fordgra</t>
  </si>
  <si>
    <t>https://twitter.com/laidbackbikes</t>
  </si>
  <si>
    <t>https://twitter.com/scotgp</t>
  </si>
  <si>
    <t>https://twitter.com/spokeslothian</t>
  </si>
  <si>
    <t>https://twitter.com/cyclingedin</t>
  </si>
  <si>
    <t>https://twitter.com/bikeit_uk</t>
  </si>
  <si>
    <t>https://twitter.com/maureenchild1</t>
  </si>
  <si>
    <t>https://twitter.com/kim_harding</t>
  </si>
  <si>
    <t>https://twitter.com/soundscaper</t>
  </si>
  <si>
    <t>https://twitter.com/privatecarfree</t>
  </si>
  <si>
    <t>https://twitter.com/plasticplanners</t>
  </si>
  <si>
    <t>https://twitter.com/evelynwestonx</t>
  </si>
  <si>
    <t>https://twitter.com/srdorman</t>
  </si>
  <si>
    <t>https://twitter.com/mancockthat</t>
  </si>
  <si>
    <t>https://twitter.com/cyclingsurgeon</t>
  </si>
  <si>
    <t>https://twitter.com/gmacscotland</t>
  </si>
  <si>
    <t>https://twitter.com/mikeycycling</t>
  </si>
  <si>
    <t>https://twitter.com/drdavidwarriner</t>
  </si>
  <si>
    <t>https://twitter.com/andyosira</t>
  </si>
  <si>
    <t>https://twitter.com/hexhome</t>
  </si>
  <si>
    <t>https://twitter.com/xenopoesis3</t>
  </si>
  <si>
    <t>https://twitter.com/olops</t>
  </si>
  <si>
    <t>https://twitter.com/peterqbrook</t>
  </si>
  <si>
    <t>https://twitter.com/obrienoonagh</t>
  </si>
  <si>
    <t>https://twitter.com/eddieobeng</t>
  </si>
  <si>
    <t>https://twitter.com/dangemonty</t>
  </si>
  <si>
    <t>https://twitter.com/goiuebbikes</t>
  </si>
  <si>
    <t>https://twitter.com/wlbikelibrary</t>
  </si>
  <si>
    <t>https://twitter.com/haslerkat</t>
  </si>
  <si>
    <t>https://twitter.com/jasonro67783980</t>
  </si>
  <si>
    <t>https://twitter.com/ljcarter15</t>
  </si>
  <si>
    <t>https://twitter.com/bouybilly</t>
  </si>
  <si>
    <t>employeehealth2
Absolutely agree to fit business
and individual needs to he more
flexible to rival car multiple
destinations etc https://t.co/hIJDctn3nS</t>
  </si>
  <si>
    <t>libertonassoc
Ridiculous bureaucratic nonsense.
Pity there was no one with any
common sense there (other than
you, of course). @LNER https://t.co/fLD3Hi4aYV</t>
  </si>
  <si>
    <t xml:space="preserve">lner
</t>
  </si>
  <si>
    <t>iainbethune
Retweeting to shame @LNER. You
should be encouraging active travel...
it's not like in this case there
was any downside to anyone _xD83D__xDE20_ https://t.co/zgixPM2z9y</t>
  </si>
  <si>
    <t>perthcyclist
What kind of person dreams up a
policy that refuses people onto
a train at night with an unbooked
bike, for 1 stop when there are
empty spaces? What kind approve
it? What kind implement it? What
kind continue to defend it on social
media? https://t.co/fY591iQODK</t>
  </si>
  <si>
    <t>karincannons
@LNER this is nuts! https://t.co/CfEy313V83</t>
  </si>
  <si>
    <t>reesyalroy
This is ridiculous.. .@LNER https://t.co/ARBifaGGaF</t>
  </si>
  <si>
    <t>frazergoodwin
Doctor thrown off train because
he hadn't reserved space for bike
- even though there were four available
https://t.co/O7tIMygm8L #cycling
https://t.co/kJv8rj4bn8</t>
  </si>
  <si>
    <t>roadcc
Doctor thrown off train because
he hadn't reserved space for bike
- even though there were four spaces
available https://t.co/O7tIMygm8L
#cycling https://t.co/MvZMrjImGK</t>
  </si>
  <si>
    <t>_richuk
Doctor thrown off train because
he hadn't reserved space for bike
- even though there were four available
https://t.co/O7tIMygm8L #cycling
https://t.co/kJv8rj4bn8</t>
  </si>
  <si>
    <t>accmobility
Doctor thrown off train because
he hadn't reserved space for bike
- even though there were four available
https://t.co/O7tIMygm8L #cycling
https://t.co/kJv8rj4bn8</t>
  </si>
  <si>
    <t>cyclerat2019
@DonnachadhMc - https://t.co/YQqWPeMNFl</t>
  </si>
  <si>
    <t xml:space="preserve">donnachadhmc
</t>
  </si>
  <si>
    <t>harryclax
Doctor thrown off train because
he hadn't reserved space for bike
- even though there were four available
https://t.co/O7tIMygm8L #cycling
https://t.co/kJv8rj4bn8</t>
  </si>
  <si>
    <t>psych_onabike
Doctor thrown off train because
he hadn't reserved space for bike
- even though there were four available
https://t.co/O7tIMygm8L #cycling
https://t.co/kJv8rj4bn8</t>
  </si>
  <si>
    <t>seanlondonandon
Doctor thrown off train because
he hadn't reserved space for bike
- even though there were four available
https://t.co/O7tIMygm8L #cycling
https://t.co/kJv8rj4bn8</t>
  </si>
  <si>
    <t>davepick8
Doctor thrown off train because
he hadn't reserved space for bike
- even though there were four available
https://t.co/F5dpYEVfHq https://t.co/MmSthbEXyY</t>
  </si>
  <si>
    <t>cyclecollective
Doctor thrown off train because
he hadn't reserved space for bike
- even though there were four available
https://t.co/F5dpYEVfHq https://t.co/MmSthbEXyY</t>
  </si>
  <si>
    <t>spacepootler
Doctor thrown off train because
he hadn't reserved space for bike
- even though there were four spaces
available https://t.co/O7tIMygm8L
#cycling https://t.co/MvZMrjImGK</t>
  </si>
  <si>
    <t>andrewrussel15
Doctor thrown off train because
he hadn't reserved space for bike
- even though there were four spaces
available https://t.co/O7tIMygm8L
#cycling https://t.co/MvZMrjImGK</t>
  </si>
  <si>
    <t>accbiking
Doctor thrown off train because
he hadn't reserved space for bike
- even though there were four spaces
available https://t.co/O7tIMygm8L
#cycling https://t.co/MvZMrjImGK</t>
  </si>
  <si>
    <t>charlie_latto
.@greateranglia have frustratingly
introduced the same inflexible
policy recently. It's not even
if there's an easy online site/app
to book them, you have to ring
up https://t.co/aYbUtbHWhE</t>
  </si>
  <si>
    <t xml:space="preserve">greateranglia
</t>
  </si>
  <si>
    <t>bikeymcbikeface
Doctor thrown off train because
he hadn't reserved space for bike
- even though there were four spaces
available https://t.co/O7tIMygm8L
#cycling https://t.co/MvZMrjImGK</t>
  </si>
  <si>
    <t>cyclingcities
Doctor thrown off train because
he hadn't reserved space for bike
- even though there were four available
https://t.co/AiEB2MV8qD https://t.co/skczDMc0uK</t>
  </si>
  <si>
    <t>curtdenham
Doctor thrown off train because
he hadn't reserved space for bike
- even though there were four spaces
available https://t.co/O7tIMygm8L
#cycling https://t.co/MvZMrjImGK</t>
  </si>
  <si>
    <t>gastrocycler
Doctor thrown off train because
he hadn't reserved space for bike
- even though there were four spaces
available https://t.co/O7tIMygm8L
#cycling https://t.co/MvZMrjImGK</t>
  </si>
  <si>
    <t>stephenmedlock
Doctor thrown of train because
he hadn't reserved space for bike
- even though there were four available
https://t.co/QsBoUszjsr Thanks
to @roadcc #cycling</t>
  </si>
  <si>
    <t>140charterror
Doctor thrown off train because
he hadn't reserved space for bike
- even though there were four available
https://t.co/F5dpYEVfHq https://t.co/MmSthbEXyY</t>
  </si>
  <si>
    <t>shropshiretri
Doctor thrown off train because
he hadn't reserved space for bike
- even though there were four available
https://t.co/O7tIMygm8L #cycling
https://t.co/kJv8rj4bn8</t>
  </si>
  <si>
    <t>fordgra
Doctor thrown off train because
he hadn't reserved space for bike
- even though there were four spaces
available https://t.co/O7tIMygm8L
#cycling https://t.co/MvZMrjImGK</t>
  </si>
  <si>
    <t>laidbackbikes
Carrying on the inflexible policy
from back in the days of GNER.
Look forward to how @LNER plan
to improve their customer care
and ability to help active travellers
and cyclists. @CyclingEdin @SpokesLothian
@scotgp https://t.co/oGo7FlMMu4</t>
  </si>
  <si>
    <t xml:space="preserve">scotgp
</t>
  </si>
  <si>
    <t xml:space="preserve">cyclingedin
</t>
  </si>
  <si>
    <t>bikeit_uk
Doctor thrown off train because
he hadn't reserved space for bike
- even though there were four spaces
available https://t.co/O7tIMygm8L
#cycling https://t.co/MvZMrjImGK</t>
  </si>
  <si>
    <t>maureenchild1
Doctor thrown off train because
he hadn't reserved space for bike
- even though there were four available
https://t.co/Y1a3xbEMIb Graham
Mackenzie was heading from Edinburgh
to Kirkcaldy after 12.5-hour night
shift.</t>
  </si>
  <si>
    <t>soundscaper
Doctor thrown off train because
he hadn't reserved space for bike
- even though there were four available
https://t.co/Y1a3xbEMIb Graham
Mackenzie was heading from Edinburgh
to Kirkcaldy after 12.5-hour night
shift.</t>
  </si>
  <si>
    <t>privatecarfree
Doctor thrown off train because
he hadn't reserved space for bike
- even though there were four available
https://t.co/Y1a3xbEMIb Graham
Mackenzie was heading from Edinburgh
to Kirkcaldy after 12.5-hour night
shift.</t>
  </si>
  <si>
    <t>plasticplanners
Doctor thrown off train because
he hadn't reserved space for bike
- even though there were four available
https://t.co/Y1a3xbEMIb Graham
Mackenzie was heading from Edinburgh
to Kirkcaldy after 12.5-hour night
shift.</t>
  </si>
  <si>
    <t>evelynwestonx
Doctor thrown off train because
he hadn't reserved space for bike
- even though there were four available
https://t.co/Y1a3xbEMIb Graham
Mackenzie was heading from Edinburgh
to Kirkcaldy after 12.5-hour night
shift.</t>
  </si>
  <si>
    <t>srdorman
Doctor thrown off train because
he hadn't reserved space for bike
- even though there were four available
https://t.co/Y1a3xbEMIb Graham
Mackenzie was heading from Edinburgh
to Kirkcaldy after 12.5-hour night
shift.</t>
  </si>
  <si>
    <t>mancockthat
Doctor thrown off train because
he hadn't reserved space for bike
- even though there were four available
https://t.co/Y1a3xbEMIb Graham
Mackenzie was heading from Edinburgh
to Kirkcaldy after 12.5-hour night
shift.</t>
  </si>
  <si>
    <t>andyosira
Doctor thrown off train because
he hadn't reserved space for bike
- even though there were four available
⁦@roadcc⁩ ⁦@gmacscotland⁩ ⁦@LNER⁩
⁦@SpokesLothian⁩ https://t.co/UjNILucGlR</t>
  </si>
  <si>
    <t>xenopoesis3
Doctor thrown off train because
he hadn't reserved space for bike
- even though there were four available
⁦@roadcc⁩ ⁦@gmacscotland⁩ ⁦@LNER⁩
⁦@SpokesLothian⁩ https://t.co/UjNILucGlR</t>
  </si>
  <si>
    <t>olops
Doctor thrown off train because
he hadn't reserved space for bike
- even though there were four available
⁦@roadcc⁩ ⁦@gmacscotland⁩ ⁦@LNER⁩
⁦@SpokesLothian⁩ https://t.co/UjNILucGlR</t>
  </si>
  <si>
    <t>obrienoonagh
Total crap..... https://t.co/ScZIyrErCZ</t>
  </si>
  <si>
    <t>dangemonty
Doctor thrown off train because
he hadn't reserved space for bike
- even though there were four available
⁦@roadcc⁩ ⁦@gmacscotland⁩ ⁦@LNER⁩
⁦@SpokesLothian⁩ https://t.co/UjNILucGlR</t>
  </si>
  <si>
    <t>goiuebbikes
Doctor thrown off train because
he hadn't reserved space for bike
- even though there were four available
⁦@roadcc⁩ ⁦@gmacscotland⁩ ⁦@LNER⁩
⁦@SpokesLothian⁩ https://t.co/UjNILucGlR</t>
  </si>
  <si>
    <t>wlbikelibrary
Doctor thrown off train because
he hadn't reserved space for bike
- even though there were four available
⁦@roadcc⁩ ⁦@gmacscotland⁩ ⁦@LNER⁩
⁦@SpokesLothian⁩ https://t.co/UjNILucGlR</t>
  </si>
  <si>
    <t>jasonro67783980
Doctor thrown off train because
he hadn't reserved space for bike
- even though there were four available
⁦@roadcc⁩ ⁦@gmacscotland⁩ ⁦@LNER⁩
⁦@SpokesLothian⁩ https://t.co/UjNILucGlR</t>
  </si>
  <si>
    <t>bouybilly
Doctor thrown off train because
he hadn't reserved space for bike
- even though there were four available
⁦@roadcc⁩ ⁦@gmacscotland⁩ ⁦@LNER⁩
⁦@SpokesLothian⁩ https://t.co/UjNILucGlR</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</si>
  <si>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</si>
  <si>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</si>
  <si>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</si>
  <si>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</si>
  <si>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</si>
  <si>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</si>
  <si>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</si>
  <si>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</si>
  <si>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</si>
  <si>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</si>
  <si>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</si>
  <si>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</si>
  <si>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</si>
  <si>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</si>
  <si>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</si>
  <si>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</si>
  <si>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</si>
  <si>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</si>
  <si>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</si>
  <si>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</si>
  <si>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</si>
  <si>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</si>
  <si>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</si>
  <si>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</si>
  <si>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</si>
  <si>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</si>
  <si>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</si>
  <si>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</si>
  <si>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</si>
  <si>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</si>
  <si>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</si>
  <si>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</si>
  <si>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https://twitter.com/gmacscotland/status/1218594832874188800 https://road.cc/content/news/270403-doctor-thrown-train-because-he-hadnt-reserved-space-bike-even-though-there-were</t>
  </si>
  <si>
    <t>https://twitter.com/gmacscotland/status/1218594832874188800 https://road.cc/content/news/270403-doctor-thrown-train-because-he-hadnt-reserved-space-bike-even-though-there-were?utm_source=dlvr.it&amp;utm_medium=twitter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</si>
  <si>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</si>
  <si>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</si>
  <si>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</si>
  <si>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</si>
  <si>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</si>
  <si>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</si>
  <si>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</si>
  <si>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</si>
  <si>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road.cc</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</si>
  <si>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</si>
  <si>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</si>
  <si>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</si>
  <si>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</si>
  <si>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</si>
  <si>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</si>
  <si>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</si>
  <si>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</si>
  <si>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</si>
  <si>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</si>
  <si>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</si>
  <si>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</si>
  <si>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</si>
  <si>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</si>
  <si>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train</t>
  </si>
  <si>
    <t>bike</t>
  </si>
  <si>
    <t>even</t>
  </si>
  <si>
    <t>doctor</t>
  </si>
  <si>
    <t>thrown</t>
  </si>
  <si>
    <t>Top Words in Tweet in G1</t>
  </si>
  <si>
    <t>hadn't</t>
  </si>
  <si>
    <t>reserved</t>
  </si>
  <si>
    <t>space</t>
  </si>
  <si>
    <t>though</t>
  </si>
  <si>
    <t>Top Words in Tweet in G2</t>
  </si>
  <si>
    <t>four</t>
  </si>
  <si>
    <t>Top Words in Tweet in G3</t>
  </si>
  <si>
    <t>Top Words in Tweet in G4</t>
  </si>
  <si>
    <t>kind</t>
  </si>
  <si>
    <t>Top Words in Tweet in G5</t>
  </si>
  <si>
    <t>Top Words in Tweet in G6</t>
  </si>
  <si>
    <t>Top Words in Tweet</t>
  </si>
  <si>
    <t>doctor thrown train hadn't reserved space bike even though four</t>
  </si>
  <si>
    <t>kind train bike</t>
  </si>
  <si>
    <t>Top Word Pairs in Tweet in Entire Graph</t>
  </si>
  <si>
    <t>doctor,thrown</t>
  </si>
  <si>
    <t>thrown,train</t>
  </si>
  <si>
    <t>train,hadn't</t>
  </si>
  <si>
    <t>hadn't,reserved</t>
  </si>
  <si>
    <t>reserved,space</t>
  </si>
  <si>
    <t>space,bike</t>
  </si>
  <si>
    <t>bike,even</t>
  </si>
  <si>
    <t>even,though</t>
  </si>
  <si>
    <t>though,four</t>
  </si>
  <si>
    <t>four,available</t>
  </si>
  <si>
    <t>Top Word Pairs in Tweet in G1</t>
  </si>
  <si>
    <t>Top Word Pairs in Tweet in G2</t>
  </si>
  <si>
    <t>Top Word Pairs in Tweet in G3</t>
  </si>
  <si>
    <t>Top Word Pairs in Tweet in G4</t>
  </si>
  <si>
    <t>Top Word Pairs in Tweet in G5</t>
  </si>
  <si>
    <t>Top Word Pairs in Tweet in G6</t>
  </si>
  <si>
    <t>Top Word Pairs in Tweet</t>
  </si>
  <si>
    <t>doctor,thrown  thrown,train  train,hadn't  hadn't,reserved  reserved,space  space,bike  bike,even  even,though  though,four  four,available</t>
  </si>
  <si>
    <t>doctor,thrown  thrown,train  train,hadn't  hadn't,reserved  reserved,space  space,bike  bike,even  even,though  though,four  available,#cycling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</si>
  <si>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</si>
  <si>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</si>
  <si>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</si>
  <si>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</si>
  <si>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</si>
  <si>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</si>
  <si>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</si>
  <si>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</si>
  <si>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</si>
  <si>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</si>
  <si>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</si>
  <si>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</si>
  <si>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</si>
  <si>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</si>
  <si>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</si>
  <si>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</si>
  <si>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</si>
  <si>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</si>
  <si>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</si>
  <si>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</si>
  <si>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</si>
  <si>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</si>
  <si>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</si>
  <si>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</si>
  <si>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kim_harding soundscaper privatecarfree maureenchild1 plasticplanners srdorman evelynwestonx mancockthat</t>
  </si>
  <si>
    <t>employeehealth2 cyclingcities perthcyclist obrienoonagh</t>
  </si>
  <si>
    <t>cyclecollective 140charterror davepick8</t>
  </si>
  <si>
    <t>greateranglia charlie_latto</t>
  </si>
  <si>
    <t>Top URLs in Tweet by Count</t>
  </si>
  <si>
    <t>Top URLs in Tweet by Salience</t>
  </si>
  <si>
    <t>Top Domains in Tweet by Count</t>
  </si>
  <si>
    <t>Top Domains in Tweet by Salience</t>
  </si>
  <si>
    <t>Top Hashtags in Tweet by Count</t>
  </si>
  <si>
    <t>Top Hashtags in Tweet by Salience</t>
  </si>
  <si>
    <t>Top Words in Tweet by Count</t>
  </si>
  <si>
    <t>ridiculous bureaucratic nonsense pity one common sense course lner</t>
  </si>
  <si>
    <t>retweeting shame lner encouraging active travel case downside anyone</t>
  </si>
  <si>
    <t>kind person dreams up policy refuses people onto train night</t>
  </si>
  <si>
    <t>lner nuts</t>
  </si>
  <si>
    <t>ridiculous lner</t>
  </si>
  <si>
    <t>donnachadhmc doctor thrown train hadn't reserved space bike even though</t>
  </si>
  <si>
    <t>greateranglia frustratingly introduced same inflexible policy recently even easy online</t>
  </si>
  <si>
    <t>carrying inflexible policy back days gner look forward lner plan</t>
  </si>
  <si>
    <t>total crap</t>
  </si>
  <si>
    <t>Top Words in Tweet by Salience</t>
  </si>
  <si>
    <t>spaces doctor thrown train hadn't reserved space bike even though</t>
  </si>
  <si>
    <t>Top Word Pairs in Tweet by Count</t>
  </si>
  <si>
    <t>absolutely,agree  agree,fit  fit,business  business,individual  individual,needs  needs,more  more,flexible  flexible,rival  rival,car  car,multiple</t>
  </si>
  <si>
    <t>ridiculous,bureaucratic  bureaucratic,nonsense  nonsense,pity  pity,one  one,common  common,sense  sense,course  course,lner</t>
  </si>
  <si>
    <t>retweeting,shame  shame,lner  lner,encouraging  encouraging,active  active,travel  travel,case  case,downside  downside,anyone</t>
  </si>
  <si>
    <t>kind,person  person,dreams  dreams,up  up,policy  policy,refuses  refuses,people  people,onto  onto,train  train,night  night,unbooked</t>
  </si>
  <si>
    <t>lner,nuts</t>
  </si>
  <si>
    <t>ridiculous,lner</t>
  </si>
  <si>
    <t>doctor,thrown  thrown,train  train,hadn't  hadn't,reserved  reserved,space  space,bike  bike,even  even,though  though,four  four,spaces</t>
  </si>
  <si>
    <t>greateranglia,frustratingly  frustratingly,introduced  introduced,same  same,inflexible  inflexible,policy  policy,recently  recently,even  even,easy  easy,online  online,site</t>
  </si>
  <si>
    <t>carrying,inflexible  inflexible,policy  policy,back  back,days  days,gner  gner,look  look,forward  forward,lner  lner,plan  plan,improve</t>
  </si>
  <si>
    <t>total,crap</t>
  </si>
  <si>
    <t>Top Word Pairs in Tweet by Salience</t>
  </si>
  <si>
    <t>four,spaces  spaces,available  four,available  doctor,thrown  thrown,train  train,hadn't  hadn't,reserved  reserved,space  space,bike  bike,even</t>
  </si>
  <si>
    <t>Word</t>
  </si>
  <si>
    <t>available</t>
  </si>
  <si>
    <t>#cycling</t>
  </si>
  <si>
    <t>spaces</t>
  </si>
  <si>
    <t>night</t>
  </si>
  <si>
    <t>graham</t>
  </si>
  <si>
    <t>mackenzie</t>
  </si>
  <si>
    <t>heading</t>
  </si>
  <si>
    <t>edinburgh</t>
  </si>
  <si>
    <t>kirkcaldy</t>
  </si>
  <si>
    <t>12</t>
  </si>
  <si>
    <t>5</t>
  </si>
  <si>
    <t>hour</t>
  </si>
  <si>
    <t>shift</t>
  </si>
  <si>
    <t>policy</t>
  </si>
  <si>
    <t>inflexible</t>
  </si>
  <si>
    <t>active</t>
  </si>
  <si>
    <t>carrying</t>
  </si>
  <si>
    <t>back</t>
  </si>
  <si>
    <t>days</t>
  </si>
  <si>
    <t>gner</t>
  </si>
  <si>
    <t>look</t>
  </si>
  <si>
    <t>forward</t>
  </si>
  <si>
    <t>plan</t>
  </si>
  <si>
    <t>improve</t>
  </si>
  <si>
    <t>customer</t>
  </si>
  <si>
    <t>care</t>
  </si>
  <si>
    <t>ability</t>
  </si>
  <si>
    <t>help</t>
  </si>
  <si>
    <t>travellers</t>
  </si>
  <si>
    <t>cyclists</t>
  </si>
  <si>
    <t>up</t>
  </si>
  <si>
    <t>ridiculous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</si>
  <si>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</si>
  <si>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</si>
  <si>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</si>
  <si>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</si>
  <si>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</si>
  <si>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</si>
  <si>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</si>
  <si>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</si>
  <si>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</si>
  <si>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</si>
  <si>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</si>
  <si>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</si>
  <si>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</si>
  <si>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</si>
  <si>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</si>
  <si>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</si>
  <si>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</si>
  <si>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</si>
  <si>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</si>
  <si>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</si>
  <si>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</si>
  <si>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</si>
  <si>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</si>
  <si>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</si>
  <si>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</si>
  <si>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</si>
  <si>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</si>
  <si>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</si>
  <si>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</si>
  <si>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</si>
  <si>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</si>
  <si>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</si>
  <si>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</si>
  <si>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</si>
  <si>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</si>
  <si>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</si>
  <si>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</si>
  <si>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</si>
  <si>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</si>
  <si>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</si>
  <si>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</si>
  <si>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</si>
  <si>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</si>
  <si>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</si>
  <si>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</si>
  <si>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</si>
  <si>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</si>
  <si>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</si>
  <si>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</si>
  <si>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</si>
  <si>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</si>
  <si>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</si>
  <si>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</si>
  <si>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</si>
  <si>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</si>
  <si>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</si>
  <si>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</si>
  <si>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</si>
  <si>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</si>
  <si>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</si>
  <si>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Red</t>
  </si>
  <si>
    <t>G2: doctor thrown train hadn't reserved space bike even though four</t>
  </si>
  <si>
    <t>G4: kind train bike</t>
  </si>
  <si>
    <t>G5: doctor thrown train hadn't reserved space bike even though four</t>
  </si>
  <si>
    <t>Subgraph</t>
  </si>
  <si>
    <t>The graph was laid out using the Harel-Koren Fast Multiscale layout algorithm.</t>
  </si>
  <si>
    <t>The graph's vertices were grouped by cluster using the Clauset-Newman-Moore cluster algorithm.</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</si>
  <si>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</si>
  <si>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 xml:space="preserve">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</si>
  <si>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</si>
  <si>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bccletts</t>
  </si>
  <si>
    <t>avdevilliers</t>
  </si>
  <si>
    <t>amderrington</t>
  </si>
  <si>
    <t>rozemerson</t>
  </si>
  <si>
    <t>annihamilton</t>
  </si>
  <si>
    <t>edinbronian</t>
  </si>
  <si>
    <t>goshiftscheme</t>
  </si>
  <si>
    <t>renalrutherford</t>
  </si>
  <si>
    <t>grahamallsopp</t>
  </si>
  <si>
    <t>bwmnetwork</t>
  </si>
  <si>
    <t>dizzywiggins</t>
  </si>
  <si>
    <t>rpdcraddock</t>
  </si>
  <si>
    <t>ka83k</t>
  </si>
  <si>
    <t>thebonnieloon</t>
  </si>
  <si>
    <t>carolgilham</t>
  </si>
  <si>
    <t>helsonwheels</t>
  </si>
  <si>
    <t>holledge</t>
  </si>
  <si>
    <t>dendrochronicle</t>
  </si>
  <si>
    <t>lesleytotten</t>
  </si>
  <si>
    <t>deryck_csgn</t>
  </si>
  <si>
    <t>monachopsis7</t>
  </si>
  <si>
    <t>enlightenededin</t>
  </si>
  <si>
    <t>bianchimick</t>
  </si>
  <si>
    <t>baoigheallain</t>
  </si>
  <si>
    <t>devine_reb</t>
  </si>
  <si>
    <t>cyclinstructor</t>
  </si>
  <si>
    <t>arvnagra</t>
  </si>
  <si>
    <t>katalinscherer</t>
  </si>
  <si>
    <t>louise_bev</t>
  </si>
  <si>
    <t>derekrad</t>
  </si>
  <si>
    <t>lescrichton</t>
  </si>
  <si>
    <t>annette_preest</t>
  </si>
  <si>
    <t>dundeesportsmed</t>
  </si>
  <si>
    <t>leach_mick</t>
  </si>
  <si>
    <t>johnpalmer8</t>
  </si>
  <si>
    <t>biberbach</t>
  </si>
  <si>
    <t>jarlathflynn</t>
  </si>
  <si>
    <t>cleokenington</t>
  </si>
  <si>
    <t>cocteautriplets</t>
  </si>
  <si>
    <t>mckenna_jill</t>
  </si>
  <si>
    <t>orgtim</t>
  </si>
  <si>
    <t>heroicleisure</t>
  </si>
  <si>
    <t>tonybovaird</t>
  </si>
  <si>
    <t>marafikisally</t>
  </si>
  <si>
    <t>jeanodonoghue</t>
  </si>
  <si>
    <t>cmkhealthatwork</t>
  </si>
  <si>
    <t>jrpcomp</t>
  </si>
  <si>
    <t>lbrcc</t>
  </si>
  <si>
    <t>rachelhammond__</t>
  </si>
  <si>
    <t>highlandsigar</t>
  </si>
  <si>
    <t>_mmaritima</t>
  </si>
  <si>
    <t>simpsonmairi</t>
  </si>
  <si>
    <t>riotrudy1</t>
  </si>
  <si>
    <t>m_stanley</t>
  </si>
  <si>
    <t>eidynconnect</t>
  </si>
  <si>
    <t>fatbadger442</t>
  </si>
  <si>
    <t>jcl30</t>
  </si>
  <si>
    <t>dnmnsmith</t>
  </si>
  <si>
    <t>kimnimmo2</t>
  </si>
  <si>
    <t>ljford83</t>
  </si>
  <si>
    <t>nicovel0</t>
  </si>
  <si>
    <t>simoncjay</t>
  </si>
  <si>
    <t>knitbikenom</t>
  </si>
  <si>
    <t>citzgirl</t>
  </si>
  <si>
    <t>gordon1304</t>
  </si>
  <si>
    <t>keats83</t>
  </si>
  <si>
    <t>bewleyhenrietta</t>
  </si>
  <si>
    <t>butchartniall</t>
  </si>
  <si>
    <t>campbelldonny</t>
  </si>
  <si>
    <t>higsywigsy</t>
  </si>
  <si>
    <t>maria_hdezf</t>
  </si>
  <si>
    <t>_kieransweeney</t>
  </si>
  <si>
    <t>backonmybike</t>
  </si>
  <si>
    <t>drhelenhare</t>
  </si>
  <si>
    <t>skorcahq</t>
  </si>
  <si>
    <t>laurencecarmich</t>
  </si>
  <si>
    <t>baroncols</t>
  </si>
  <si>
    <t>kernowprawn</t>
  </si>
  <si>
    <t>jnormcore</t>
  </si>
  <si>
    <t>soon_slim_craig</t>
  </si>
  <si>
    <t>ryan_lhr_27l</t>
  </si>
  <si>
    <t>byjingo</t>
  </si>
  <si>
    <t>drpaddymark</t>
  </si>
  <si>
    <t>stepram</t>
  </si>
  <si>
    <t>bakinbikr</t>
  </si>
  <si>
    <t>fisch108</t>
  </si>
  <si>
    <t>.@LNER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</si>
  <si>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http://pbs.twimg.com/profile_images/1475040535/dah_pic2_normal.jpg</t>
  </si>
  <si>
    <t>http://pbs.twimg.com/profile_images/3247897863/38b58f7613c4f4a806817693c3c8b31c_normal.jpeg</t>
  </si>
  <si>
    <t>http://pbs.twimg.com/profile_images/453844457238962176/4ZY60QxR_normal.jpeg</t>
  </si>
  <si>
    <t>http://pbs.twimg.com/profile_images/547517775879892992/n0flosKZ_normal.jpeg</t>
  </si>
  <si>
    <t>http://pbs.twimg.com/profile_images/1130144875989602305/9i26RXXi_normal.jpg</t>
  </si>
  <si>
    <t>http://pbs.twimg.com/profile_images/1194332767779053571/-fuHAF0C_normal.jpg</t>
  </si>
  <si>
    <t>http://pbs.twimg.com/profile_images/1028559979878539264/fRwClQfH_normal.jpg</t>
  </si>
  <si>
    <t>http://pbs.twimg.com/profile_images/752273608479797248/khJazpEf_normal.jpg</t>
  </si>
  <si>
    <t>http://pbs.twimg.com/profile_images/699888538716868608/HtdQyeoS_normal.jpg</t>
  </si>
  <si>
    <t>http://pbs.twimg.com/profile_images/1136231660301815809/GBWHlzu2_normal.jpg</t>
  </si>
  <si>
    <t>http://pbs.twimg.com/profile_images/1124419087185133574/QAZPnODp_normal.jpg</t>
  </si>
  <si>
    <t>http://pbs.twimg.com/profile_images/378800000462512349/661d37a3b9628fed60834c5952a46ed4_normal.jpeg</t>
  </si>
  <si>
    <t>http://pbs.twimg.com/profile_images/536971010176974849/0Am_CfNK_normal.jpeg</t>
  </si>
  <si>
    <t>http://pbs.twimg.com/profile_images/1058990059414831105/Y5ASIwZW_normal.jpg</t>
  </si>
  <si>
    <t>http://pbs.twimg.com/profile_images/1137396162850369536/Mb7H9qG9_normal.jpg</t>
  </si>
  <si>
    <t>http://pbs.twimg.com/profile_images/763764570385223680/Kv27qj_R_normal.jpg</t>
  </si>
  <si>
    <t>http://pbs.twimg.com/profile_images/1059397868623220736/k0CW6UUq_normal.jpg</t>
  </si>
  <si>
    <t>http://pbs.twimg.com/profile_images/831040281025904640/lITwp7FW_normal.jpg</t>
  </si>
  <si>
    <t>http://pbs.twimg.com/profile_images/1056533772802424832/UTtA9o08_normal.jpg</t>
  </si>
  <si>
    <t>http://pbs.twimg.com/profile_images/989120270546931712/8_-BF5XV_normal.jpg</t>
  </si>
  <si>
    <t>http://pbs.twimg.com/profile_images/1000470042553831424/vtSYlRg8_normal.jpg</t>
  </si>
  <si>
    <t>http://pbs.twimg.com/profile_images/664121407933194240/M9bDZq6w_normal.png</t>
  </si>
  <si>
    <t>http://pbs.twimg.com/profile_images/2794480379/35e519db335ea407a79ce0fead261d16_normal.jpeg</t>
  </si>
  <si>
    <t>http://pbs.twimg.com/profile_images/1177152982833610752/Oe_8zexn_normal.jpg</t>
  </si>
  <si>
    <t>http://pbs.twimg.com/profile_images/889934423478726658/TnGoQfbm_normal.jpg</t>
  </si>
  <si>
    <t>http://pbs.twimg.com/profile_images/2234331014/Badge_normal.jpg</t>
  </si>
  <si>
    <t>http://pbs.twimg.com/profile_images/698442540027154432/HHaU3Qg0_normal.jpg</t>
  </si>
  <si>
    <t>http://pbs.twimg.com/profile_images/1131028519935303680/u68ynOSa_normal.jpg</t>
  </si>
  <si>
    <t>http://pbs.twimg.com/profile_images/471747334984855552/5qiQFKmj_normal.jpeg</t>
  </si>
  <si>
    <t>http://pbs.twimg.com/profile_images/1002677070311325697/qagfmmL6_normal.jpg</t>
  </si>
  <si>
    <t>http://pbs.twimg.com/profile_images/975648753221820416/rL5V8BGK_normal.jpg</t>
  </si>
  <si>
    <t>http://pbs.twimg.com/profile_images/967125610672816129/S_JcM-RB_normal.jpg</t>
  </si>
  <si>
    <t>http://pbs.twimg.com/profile_images/498778952954306560/TWpg-gwf_normal.jpeg</t>
  </si>
  <si>
    <t>http://pbs.twimg.com/profile_images/1187370893904961536/LVONk_tW_normal.jpg</t>
  </si>
  <si>
    <t>http://pbs.twimg.com/profile_images/1341685512/2010-07-04_Kellie_Castle_normal.jpg</t>
  </si>
  <si>
    <t>http://pbs.twimg.com/profile_images/839845901820694532/7z3C_FDp_normal.jpg</t>
  </si>
  <si>
    <t>http://pbs.twimg.com/profile_images/785772179199787008/nD-FYIEB_normal.jpg</t>
  </si>
  <si>
    <t>http://pbs.twimg.com/profile_images/641689830032834560/3MRcstyB_normal.jpg</t>
  </si>
  <si>
    <t>http://pbs.twimg.com/profile_images/1216397629149655043/e2_QzU0V_normal.jpg</t>
  </si>
  <si>
    <t>http://abs.twimg.com/sticky/default_profile_images/default_profile_normal.png</t>
  </si>
  <si>
    <t>http://pbs.twimg.com/profile_images/2465322325/235u3tnjhz5q4meffg00_normal.jpeg</t>
  </si>
  <si>
    <t>http://pbs.twimg.com/profile_images/737974441087488000/l4JgFGrX_normal.jpg</t>
  </si>
  <si>
    <t>http://pbs.twimg.com/profile_images/1510997663/Bovaird_Luebeck_Cropped_normal.JPG</t>
  </si>
  <si>
    <t>http://pbs.twimg.com/profile_images/2812189046/cbed2efab34baf80cd8a5199141cf00c_normal.jpeg</t>
  </si>
  <si>
    <t>http://pbs.twimg.com/profile_images/876794828067131392/9qlnI1x5_normal.jpg</t>
  </si>
  <si>
    <t>http://pbs.twimg.com/profile_images/1161788741918367745/51nqRy25_normal.jpg</t>
  </si>
  <si>
    <t>http://pbs.twimg.com/profile_images/3193364490/be656b378bed7dd61ff27ff530327e5d_normal.jpeg</t>
  </si>
  <si>
    <t>http://pbs.twimg.com/profile_images/1386349540/LBRCC_normal.jpg</t>
  </si>
  <si>
    <t>http://pbs.twimg.com/profile_images/1208518366056587264/MBMI_HTz_normal.jpg</t>
  </si>
  <si>
    <t>http://pbs.twimg.com/profile_images/597816656816173056/1GkJV9-4_normal.jpg</t>
  </si>
  <si>
    <t>http://pbs.twimg.com/profile_images/835229706849030145/0UUtYu2n_normal.jpg</t>
  </si>
  <si>
    <t>http://pbs.twimg.com/profile_images/1186363034387845120/_QXW0O6-_normal.jpg</t>
  </si>
  <si>
    <t>http://pbs.twimg.com/profile_images/1196933935206408192/NDrSfYQ8_normal.jpg</t>
  </si>
  <si>
    <t>http://pbs.twimg.com/profile_images/587531641649811457/mJRurBGA_normal.jpg</t>
  </si>
  <si>
    <t>http://pbs.twimg.com/profile_images/811864796417101824/hKlrooZf_normal.jpg</t>
  </si>
  <si>
    <t>http://pbs.twimg.com/profile_images/1762627569/evey_normal.jpg</t>
  </si>
  <si>
    <t>http://pbs.twimg.com/profile_images/1148969253/23554_402419033689_540298689_4834055_2425507_n_normal.jpg</t>
  </si>
  <si>
    <t>http://pbs.twimg.com/profile_images/3465988289/0675146123f17c484502aae425c9c9b2_normal.png</t>
  </si>
  <si>
    <t>http://pbs.twimg.com/profile_images/436863142518210560/BQxjdLwy_normal.jpeg</t>
  </si>
  <si>
    <t>http://pbs.twimg.com/profile_images/1029019634073300995/wjG2ac4Y_normal.jpg</t>
  </si>
  <si>
    <t>http://pbs.twimg.com/profile_images/1121444601389363200/cpQ6BQ3K_normal.jpg</t>
  </si>
  <si>
    <t>http://pbs.twimg.com/profile_images/1205390016693886976/hY7G5lmq_normal.jpg</t>
  </si>
  <si>
    <t>http://pbs.twimg.com/profile_images/942008828824051712/I2UvK4YU_normal.jpg</t>
  </si>
  <si>
    <t>http://pbs.twimg.com/profile_images/378800000028940322/2262c6f545d379ff5eee0490d3cbf70a_normal.jpeg</t>
  </si>
  <si>
    <t>http://pbs.twimg.com/profile_images/801440758985330688/IbntdYYk_normal.jpg</t>
  </si>
  <si>
    <t>http://pbs.twimg.com/profile_images/779785865593749506/PWxqD7wz_normal.jpg</t>
  </si>
  <si>
    <t>http://pbs.twimg.com/profile_images/1134345994622185472/S8c_Mngo_normal.jpg</t>
  </si>
  <si>
    <t>http://pbs.twimg.com/profile_images/746375622188900352/iAckgS5R_normal.jpg</t>
  </si>
  <si>
    <t>http://pbs.twimg.com/profile_images/412187697394880512/vGm6mn-O_normal.jpeg</t>
  </si>
  <si>
    <t>http://pbs.twimg.com/profile_images/694234707345559552/mtrqMUfQ_normal.png</t>
  </si>
  <si>
    <t>http://pbs.twimg.com/profile_images/642783896728375296/LFxo0vEu_normal.jpg</t>
  </si>
  <si>
    <t>http://pbs.twimg.com/profile_images/3511787893/177d3cfb331264b61de40659e856f3dd_normal.jpeg</t>
  </si>
  <si>
    <t>http://pbs.twimg.com/profile_images/941638250430717952/2N_yi4n7_normal.jpg</t>
  </si>
  <si>
    <t>http://pbs.twimg.com/profile_images/1207047423605870592/2-1F_aBU_normal.jpg</t>
  </si>
  <si>
    <t>http://pbs.twimg.com/profile_images/1183295564965994497/2ilJAvUQ_normal.jpg</t>
  </si>
  <si>
    <t>http://pbs.twimg.com/profile_images/746840000407478272/fvThcNd5_normal.jpg</t>
  </si>
  <si>
    <t>http://pbs.twimg.com/profile_images/3771832779/8d933e59b34bc111cc2b97cc43c956d8_normal.jpeg</t>
  </si>
  <si>
    <t>http://pbs.twimg.com/profile_images/1097611084045996032/ghfhnV1d_normal.jpg</t>
  </si>
  <si>
    <t>http://pbs.twimg.com/profile_images/1944735042/wheel36_normal.gif</t>
  </si>
  <si>
    <t>http://pbs.twimg.com/profile_images/1165489829943087104/Za5pI3_2_normal.jpg</t>
  </si>
  <si>
    <t>http://pbs.twimg.com/profile_images/1208506643811573760/kqEX8aqy_normal.jpg</t>
  </si>
  <si>
    <t>http://pbs.twimg.com/profile_images/1024679396773453824/3bDB0e1X_normal.jpg</t>
  </si>
  <si>
    <t>http://pbs.twimg.com/profile_images/785777829367648256/3ucnLyz2_normal.jpg</t>
  </si>
  <si>
    <t>http://pbs.twimg.com/profile_images/848905258474627072/ueFcdqk2_normal.jpg</t>
  </si>
  <si>
    <t>http://pbs.twimg.com/profile_images/1205893080886501377/wWJRHotY_normal.jpg</t>
  </si>
  <si>
    <t>18:03:43</t>
  </si>
  <si>
    <t>23:01:55</t>
  </si>
  <si>
    <t>11:16:53</t>
  </si>
  <si>
    <t>23:26:07</t>
  </si>
  <si>
    <t>08:59:02</t>
  </si>
  <si>
    <t>21:29:19</t>
  </si>
  <si>
    <t>19:59:30</t>
  </si>
  <si>
    <t>21:21:27</t>
  </si>
  <si>
    <t>19:22:24</t>
  </si>
  <si>
    <t>17:09:52</t>
  </si>
  <si>
    <t>22:02:58</t>
  </si>
  <si>
    <t>22:29:47</t>
  </si>
  <si>
    <t>01:35:15</t>
  </si>
  <si>
    <t>17:49:42</t>
  </si>
  <si>
    <t>09:28:40</t>
  </si>
  <si>
    <t>21:21:22</t>
  </si>
  <si>
    <t>15:41:22</t>
  </si>
  <si>
    <t>09:09:56</t>
  </si>
  <si>
    <t>11:10:46</t>
  </si>
  <si>
    <t>19:48:19</t>
  </si>
  <si>
    <t>12:13:22</t>
  </si>
  <si>
    <t>13:02:45</t>
  </si>
  <si>
    <t>13:39:17</t>
  </si>
  <si>
    <t>21:37:48</t>
  </si>
  <si>
    <t>03:22:29</t>
  </si>
  <si>
    <t>17:47:40</t>
  </si>
  <si>
    <t>11:10:09</t>
  </si>
  <si>
    <t>10:30:46</t>
  </si>
  <si>
    <t>20:39:56</t>
  </si>
  <si>
    <t>19:18:42</t>
  </si>
  <si>
    <t>22:30:38</t>
  </si>
  <si>
    <t>20:59:27</t>
  </si>
  <si>
    <t>21:08:22</t>
  </si>
  <si>
    <t>12:40:00</t>
  </si>
  <si>
    <t>23:57:40</t>
  </si>
  <si>
    <t>22:48:13</t>
  </si>
  <si>
    <t>16:53:07</t>
  </si>
  <si>
    <t>00:29:01</t>
  </si>
  <si>
    <t>08:41:19</t>
  </si>
  <si>
    <t>07:19:05</t>
  </si>
  <si>
    <t>17:23:26</t>
  </si>
  <si>
    <t>09:15:10</t>
  </si>
  <si>
    <t>20:22:36</t>
  </si>
  <si>
    <t>18:12:34</t>
  </si>
  <si>
    <t>23:25:19</t>
  </si>
  <si>
    <t>21:37:00</t>
  </si>
  <si>
    <t>16:30:06</t>
  </si>
  <si>
    <t>19:10:10</t>
  </si>
  <si>
    <t>18:09:32</t>
  </si>
  <si>
    <t>09:02:17</t>
  </si>
  <si>
    <t>23:42:56</t>
  </si>
  <si>
    <t>19:38:34</t>
  </si>
  <si>
    <t>19:17:47</t>
  </si>
  <si>
    <t>12:24:08</t>
  </si>
  <si>
    <t>06:22:53</t>
  </si>
  <si>
    <t>18:38:58</t>
  </si>
  <si>
    <t>22:05:16</t>
  </si>
  <si>
    <t>18:11:18</t>
  </si>
  <si>
    <t>19:05:46</t>
  </si>
  <si>
    <t>22:40:20</t>
  </si>
  <si>
    <t>23:14:35</t>
  </si>
  <si>
    <t>10:43:11</t>
  </si>
  <si>
    <t>12:17:00</t>
  </si>
  <si>
    <t>06:58:15</t>
  </si>
  <si>
    <t>18:39:57</t>
  </si>
  <si>
    <t>20:08:36</t>
  </si>
  <si>
    <t>20:48:44</t>
  </si>
  <si>
    <t>19:56:25</t>
  </si>
  <si>
    <t>11:05:11</t>
  </si>
  <si>
    <t>01:11:28</t>
  </si>
  <si>
    <t>19:27:06</t>
  </si>
  <si>
    <t>18:52:51</t>
  </si>
  <si>
    <t>00:21:19</t>
  </si>
  <si>
    <t>07:37:53</t>
  </si>
  <si>
    <t>20:50:11</t>
  </si>
  <si>
    <t>19:59:04</t>
  </si>
  <si>
    <t>17:35:28</t>
  </si>
  <si>
    <t>19:46:07</t>
  </si>
  <si>
    <t>09:03:24</t>
  </si>
  <si>
    <t>12:47:50</t>
  </si>
  <si>
    <t>10:53:40</t>
  </si>
  <si>
    <t>19:00:26</t>
  </si>
  <si>
    <t>19:27:04</t>
  </si>
  <si>
    <t>09:43:53</t>
  </si>
  <si>
    <t>04:15:13</t>
  </si>
  <si>
    <t>09:25:39</t>
  </si>
  <si>
    <t>20:45:48</t>
  </si>
  <si>
    <t>20:28:21</t>
  </si>
  <si>
    <t>07:25:15</t>
  </si>
  <si>
    <t>20:09:35</t>
  </si>
  <si>
    <t>22:50:17</t>
  </si>
  <si>
    <t>20:23:06</t>
  </si>
  <si>
    <t>19:44:24</t>
  </si>
  <si>
    <t>10:22:59</t>
  </si>
  <si>
    <t>20:07:33</t>
  </si>
  <si>
    <t>21:35:26</t>
  </si>
  <si>
    <t>19:31:11</t>
  </si>
  <si>
    <t>23:14:44</t>
  </si>
  <si>
    <t>https://twitter.com/bccletts/status/1218669878065811456</t>
  </si>
  <si>
    <t>https://twitter.com/2_wheeled_wolf/status/1218854838047510528</t>
  </si>
  <si>
    <t>https://twitter.com/avdevilliers/status/1219400745470042112</t>
  </si>
  <si>
    <t>https://twitter.com/amderrington/status/1218820146917187584</t>
  </si>
  <si>
    <t>https://twitter.com/rozemerson/status/1218646575553093632</t>
  </si>
  <si>
    <t>https://twitter.com/annihamilton/status/1218623972738322432</t>
  </si>
  <si>
    <t>https://twitter.com/edinbronian/status/1218644594537259015</t>
  </si>
  <si>
    <t>https://twitter.com/goshiftscheme/status/1218614633877188615</t>
  </si>
  <si>
    <t>https://twitter.com/ljcarter15/status/1218943668477943808</t>
  </si>
  <si>
    <t>https://twitter.com/renalrutherford/status/1218655042414284805</t>
  </si>
  <si>
    <t>https://twitter.com/grahamallsopp/status/1218661791909269504</t>
  </si>
  <si>
    <t>https://twitter.com/bwmnetwork/status/1218708464538509314</t>
  </si>
  <si>
    <t>https://twitter.com/dizzywiggins/status/1218953695469219847</t>
  </si>
  <si>
    <t>https://twitter.com/rpdcraddock/status/1218827607157944322</t>
  </si>
  <si>
    <t>https://twitter.com/ka83k/status/1218644573188186113</t>
  </si>
  <si>
    <t>https://twitter.com/thebonnieloon/status/1219283785121923072</t>
  </si>
  <si>
    <t>https://twitter.com/carolgilham/status/1218822892512796674</t>
  </si>
  <si>
    <t>https://twitter.com/helsonwheels/status/1218853301539618816</t>
  </si>
  <si>
    <t>https://twitter.com/holledge/status/1218621157227757569</t>
  </si>
  <si>
    <t>https://twitter.com/dendrochronicle/status/1218869053684699137</t>
  </si>
  <si>
    <t>https://twitter.com/lesleytotten/status/1218881481772281857</t>
  </si>
  <si>
    <t>https://twitter.com/deryck_csgn/status/1219253063992651776</t>
  </si>
  <si>
    <t>https://twitter.com/monachopsis7/status/1218648710059642880</t>
  </si>
  <si>
    <t>https://twitter.com/enlightenededin/status/1218735450912849920</t>
  </si>
  <si>
    <t>https://twitter.com/bianchimick/status/1219315572284043266</t>
  </si>
  <si>
    <t>https://twitter.com/baoigheallain/status/1218853143628390400</t>
  </si>
  <si>
    <t>https://twitter.com/devine_reb/status/1218843233364692992</t>
  </si>
  <si>
    <t>https://twitter.com/cyclinstructor/status/1218634147478020096</t>
  </si>
  <si>
    <t>https://twitter.com/arvnagra/status/1218976090523340802</t>
  </si>
  <si>
    <t>https://twitter.com/katalinscherer/status/1218662006833602562</t>
  </si>
  <si>
    <t>https://twitter.com/louise_bev/status/1218639057229680640</t>
  </si>
  <si>
    <t>https://twitter.com/derekrad/status/1219003689286995969</t>
  </si>
  <si>
    <t>https://twitter.com/lescrichton/status/1218875755846950912</t>
  </si>
  <si>
    <t>https://twitter.com/annette_preest/status/1219046295593259010</t>
  </si>
  <si>
    <t>https://twitter.com/dundeesportsmed/status/1218666430981341184</t>
  </si>
  <si>
    <t>https://twitter.com/leach_mick/status/1218939456310456327</t>
  </si>
  <si>
    <t>https://twitter.com/haslerkat/status/1219416575637409792</t>
  </si>
  <si>
    <t>https://twitter.com/johnpalmer8/status/1218815688560857088</t>
  </si>
  <si>
    <t>https://twitter.com/biberbach/status/1218794995081187328</t>
  </si>
  <si>
    <t>https://twitter.com/jarlathflynn/status/1218947083522187264</t>
  </si>
  <si>
    <t>https://twitter.com/cleokenington/status/1218824209528508417</t>
  </si>
  <si>
    <t>https://twitter.com/peterqbrook/status/1218629786433658880</t>
  </si>
  <si>
    <t>https://twitter.com/cocteautriplets/status/1218597061576351745</t>
  </si>
  <si>
    <t>https://twitter.com/mckenna_jill/status/1218675766973562880</t>
  </si>
  <si>
    <t>https://twitter.com/orgtim/status/1218648509072756738</t>
  </si>
  <si>
    <t>https://twitter.com/heroicleisure/status/1218933661359386624</t>
  </si>
  <si>
    <t>https://twitter.com/eddieobeng/status/1218611555211862017</t>
  </si>
  <si>
    <t>https://twitter.com/tonybovaird/status/1218596298439495680</t>
  </si>
  <si>
    <t>https://twitter.com/drdavidwarriner/status/1218820967000133632</t>
  </si>
  <si>
    <t>https://twitter.com/marafikisally/status/1218680200143278080</t>
  </si>
  <si>
    <t>https://twitter.com/jeanodonoghue/status/1218618703421616128</t>
  </si>
  <si>
    <t>https://twitter.com/cmkhealthatwork/status/1218613474684735489</t>
  </si>
  <si>
    <t>https://twitter.com/jrpcomp/status/1218871762861072384</t>
  </si>
  <si>
    <t>https://twitter.com/lbrcc/status/1219143238399004678</t>
  </si>
  <si>
    <t>https://twitter.com/rachelhammond__/status/1219328480426500097</t>
  </si>
  <si>
    <t>https://twitter.com/highlandsigar/status/1218655623728050176</t>
  </si>
  <si>
    <t>https://twitter.com/_mmaritima/status/1218596744155607043</t>
  </si>
  <si>
    <t>https://twitter.com/simpsonmairi/status/1218610450075738114</t>
  </si>
  <si>
    <t>https://twitter.com/riotrudy1/status/1219389224392306689</t>
  </si>
  <si>
    <t>https://twitter.com/m_stanley/status/1218673064474554368</t>
  </si>
  <si>
    <t>https://twitter.com/eidynconnect/status/1218846359945732096</t>
  </si>
  <si>
    <t>https://twitter.com/fatbadger442/status/1218869968458125312</t>
  </si>
  <si>
    <t>https://twitter.com/jcl30/status/1218789750762606592</t>
  </si>
  <si>
    <t>https://twitter.com/dnmnsmith/status/1218603954470293506</t>
  </si>
  <si>
    <t>https://twitter.com/kimnimmo2/status/1218626260512931842</t>
  </si>
  <si>
    <t>https://twitter.com/ljford83/status/1218998749160267781</t>
  </si>
  <si>
    <t>https://twitter.com/mikeycycling/status/1219347972972040196</t>
  </si>
  <si>
    <t>https://twitter.com/nicovel0/status/1218851893310566400</t>
  </si>
  <si>
    <t>https://twitter.com/simoncjay/status/1218702479786946566</t>
  </si>
  <si>
    <t>https://twitter.com/knitbikenom/status/1218615819858522112</t>
  </si>
  <si>
    <t>https://twitter.com/citzgirl/status/1218607198093414406</t>
  </si>
  <si>
    <t>https://twitter.com/gordon1304/status/1218689862016126977</t>
  </si>
  <si>
    <t>https://twitter.com/keats83/status/1218799726188990464</t>
  </si>
  <si>
    <t>https://twitter.com/bewleyhenrietta/status/1218636727121776642</t>
  </si>
  <si>
    <t>https://twitter.com/butchartniall/status/1218623861132009472</t>
  </si>
  <si>
    <t>https://twitter.com/kim_harding/status/1219312499604049922</t>
  </si>
  <si>
    <t>https://twitter.com/campbelldonny/status/1218620605429428224</t>
  </si>
  <si>
    <t>https://twitter.com/higsywigsy/status/1218821246743465984</t>
  </si>
  <si>
    <t>https://twitter.com/maria_hdezf/status/1218877728604262401</t>
  </si>
  <si>
    <t>https://twitter.com/_kieransweeney/status/1218848995637899264</t>
  </si>
  <si>
    <t>https://twitter.com/backonmybike/status/1218609105381863425</t>
  </si>
  <si>
    <t>https://twitter.com/drhelenhare/status/1218615809188270085</t>
  </si>
  <si>
    <t>https://twitter.com/skorcahq/status/1219556211692957696</t>
  </si>
  <si>
    <t>https://twitter.com/laurencecarmich/status/1218748722185719816</t>
  </si>
  <si>
    <t>https://twitter.com/baroncols/status/1219189232276733952</t>
  </si>
  <si>
    <t>https://twitter.com/kernowprawn/status/1218635623566921728</t>
  </si>
  <si>
    <t>https://twitter.com/jnormcore/status/1218631233455960072</t>
  </si>
  <si>
    <t>https://twitter.com/soon_slim_craig/status/1218796547758002176</t>
  </si>
  <si>
    <t>https://twitter.com/ryan_lhr_27l/status/1219351283984936962</t>
  </si>
  <si>
    <t>https://twitter.com/byjingo/status/1218666952782229504</t>
  </si>
  <si>
    <t>https://twitter.com/drpaddymark/status/1218629911319121920</t>
  </si>
  <si>
    <t>https://twitter.com/stepram/status/1218620170404618241</t>
  </si>
  <si>
    <t>https://twitter.com/bakinbikr/status/1218841275316822016</t>
  </si>
  <si>
    <t>https://twitter.com/fisch108/status/1218988385785860096</t>
  </si>
  <si>
    <t>https://twitter.com/cyclingsurgeon/status/1218648113721806854</t>
  </si>
  <si>
    <t>https://twitter.com/spokeslothian/status/1218616845592297473</t>
  </si>
  <si>
    <t>https://twitter.com/hexhome/status/1218673104773361670</t>
  </si>
  <si>
    <t>1218669878065811456</t>
  </si>
  <si>
    <t>1218854838047510528</t>
  </si>
  <si>
    <t>1219400745470042112</t>
  </si>
  <si>
    <t>1218820146917187584</t>
  </si>
  <si>
    <t>1218646575553093632</t>
  </si>
  <si>
    <t>1218623972738322432</t>
  </si>
  <si>
    <t>1218644594537259015</t>
  </si>
  <si>
    <t>1218614633877188615</t>
  </si>
  <si>
    <t>1218943668477943808</t>
  </si>
  <si>
    <t>1218655042414284805</t>
  </si>
  <si>
    <t>1218661791909269504</t>
  </si>
  <si>
    <t>1218708464538509314</t>
  </si>
  <si>
    <t>1218953695469219847</t>
  </si>
  <si>
    <t>1218827607157944322</t>
  </si>
  <si>
    <t>1218644573188186113</t>
  </si>
  <si>
    <t>1219283785121923072</t>
  </si>
  <si>
    <t>1218822892512796674</t>
  </si>
  <si>
    <t>1218853301539618816</t>
  </si>
  <si>
    <t>1218621157227757569</t>
  </si>
  <si>
    <t>1218869053684699137</t>
  </si>
  <si>
    <t>1218881481772281857</t>
  </si>
  <si>
    <t>1219253063992651776</t>
  </si>
  <si>
    <t>1218648710059642880</t>
  </si>
  <si>
    <t>1218735450912849920</t>
  </si>
  <si>
    <t>1219315572284043266</t>
  </si>
  <si>
    <t>1218853143628390400</t>
  </si>
  <si>
    <t>1218843233364692992</t>
  </si>
  <si>
    <t>1218634147478020096</t>
  </si>
  <si>
    <t>1218976090523340802</t>
  </si>
  <si>
    <t>1218662006833602562</t>
  </si>
  <si>
    <t>1218639057229680640</t>
  </si>
  <si>
    <t>1219003689286995969</t>
  </si>
  <si>
    <t>1218875755846950912</t>
  </si>
  <si>
    <t>1219046295593259010</t>
  </si>
  <si>
    <t>1218666430981341184</t>
  </si>
  <si>
    <t>1218939456310456327</t>
  </si>
  <si>
    <t>1219416575637409792</t>
  </si>
  <si>
    <t>1218815688560857088</t>
  </si>
  <si>
    <t>1218794995081187328</t>
  </si>
  <si>
    <t>1218947083522187264</t>
  </si>
  <si>
    <t>1218824209528508417</t>
  </si>
  <si>
    <t>1218629786433658880</t>
  </si>
  <si>
    <t>1218597061576351745</t>
  </si>
  <si>
    <t>1218675766973562880</t>
  </si>
  <si>
    <t>1218648509072756738</t>
  </si>
  <si>
    <t>1218933661359386624</t>
  </si>
  <si>
    <t>1218611555211862017</t>
  </si>
  <si>
    <t>1218596298439495680</t>
  </si>
  <si>
    <t>1218820967000133632</t>
  </si>
  <si>
    <t>1218680200143278080</t>
  </si>
  <si>
    <t>1218618703421616128</t>
  </si>
  <si>
    <t>1218613474684735489</t>
  </si>
  <si>
    <t>1218871762861072384</t>
  </si>
  <si>
    <t>1219143238399004678</t>
  </si>
  <si>
    <t>1219328480426500097</t>
  </si>
  <si>
    <t>1218655623728050176</t>
  </si>
  <si>
    <t>1218596744155607043</t>
  </si>
  <si>
    <t>1218610450075738114</t>
  </si>
  <si>
    <t>1219389224392306689</t>
  </si>
  <si>
    <t>1218673064474554368</t>
  </si>
  <si>
    <t>1218846359945732096</t>
  </si>
  <si>
    <t>1218869968458125312</t>
  </si>
  <si>
    <t>1218789750762606592</t>
  </si>
  <si>
    <t>1218603954470293506</t>
  </si>
  <si>
    <t>1218626260512931842</t>
  </si>
  <si>
    <t>1218998749160267781</t>
  </si>
  <si>
    <t>1219347972972040196</t>
  </si>
  <si>
    <t>1218851893310566400</t>
  </si>
  <si>
    <t>1218702479786946566</t>
  </si>
  <si>
    <t>1218615819858522112</t>
  </si>
  <si>
    <t>1218607198093414406</t>
  </si>
  <si>
    <t>1218689862016126977</t>
  </si>
  <si>
    <t>1218799726188990464</t>
  </si>
  <si>
    <t>1218636727121776642</t>
  </si>
  <si>
    <t>1218623861132009472</t>
  </si>
  <si>
    <t>1219312499604049922</t>
  </si>
  <si>
    <t>1218620605429428224</t>
  </si>
  <si>
    <t>1218821246743465984</t>
  </si>
  <si>
    <t>1218877728604262401</t>
  </si>
  <si>
    <t>1218848995637899264</t>
  </si>
  <si>
    <t>1218609105381863425</t>
  </si>
  <si>
    <t>1218615809188270085</t>
  </si>
  <si>
    <t>1219556211692957696</t>
  </si>
  <si>
    <t>1218748722185719816</t>
  </si>
  <si>
    <t>1219189232276733952</t>
  </si>
  <si>
    <t>1218635623566921728</t>
  </si>
  <si>
    <t>1218631233455960072</t>
  </si>
  <si>
    <t>1218796547758002176</t>
  </si>
  <si>
    <t>1219351283984936962</t>
  </si>
  <si>
    <t>1218666952782229504</t>
  </si>
  <si>
    <t>1218629911319121920</t>
  </si>
  <si>
    <t>1218620170404618241</t>
  </si>
  <si>
    <t>1218841275316822016</t>
  </si>
  <si>
    <t>1218988385785860096</t>
  </si>
  <si>
    <t>1218648113721806854</t>
  </si>
  <si>
    <t>1218616845592297473</t>
  </si>
  <si>
    <t>1218673104773361670</t>
  </si>
  <si>
    <t>Tweetbot for iΟS</t>
  </si>
  <si>
    <t>Tweetbot for Mac</t>
  </si>
  <si>
    <t>Dave H - Scourging along in 60% viscose (ie Lycra)</t>
  </si>
  <si>
    <t>Adrian de Villiers</t>
  </si>
  <si>
    <t>Andrew Derrington</t>
  </si>
  <si>
    <t>Rosalind Emerson</t>
  </si>
  <si>
    <t>Anni Hami #UnitedInDiversity #ReleaseRussiaReport</t>
  </si>
  <si>
    <t>Edinbronian</t>
  </si>
  <si>
    <t>SHIFT</t>
  </si>
  <si>
    <t>Elaine Rutherford</t>
  </si>
  <si>
    <t>Graham Allsopp</t>
  </si>
  <si>
    <t>David Cox</t>
  </si>
  <si>
    <t>Nicola Christie</t>
  </si>
  <si>
    <t>Richard Craddock _xD83C__xDFF4__xDB40__xDC67__xDB40__xDC62__xDB40__xDC73__xDB40__xDC63__xDB40__xDC74__xDB40__xDC7F__xD83C__xDDEC__xD83C__xDDE7__xD83C__xDDEA__xD83C__xDDFA__xD83C__xDDE7__xD83C__xDDEA_ #FBPE</t>
  </si>
  <si>
    <t>Kate Kelly</t>
  </si>
  <si>
    <t>Carol Gilham</t>
  </si>
  <si>
    <t>Simon Holledge</t>
  </si>
  <si>
    <t>Coralie Mills</t>
  </si>
  <si>
    <t>Lesley Totten</t>
  </si>
  <si>
    <t>Deryck Irving</t>
  </si>
  <si>
    <t>Monachopsis</t>
  </si>
  <si>
    <t>EnlightenedEdinburgh</t>
  </si>
  <si>
    <t>Michael Hassan_xD83C__xDFF4__xDB40__xDC67__xDB40__xDC62__xDB40__xDC73__xDB40__xDC63__xDB40__xDC74__xDB40__xDC7F_</t>
  </si>
  <si>
    <t>Michael</t>
  </si>
  <si>
    <t>Rebecca Devine</t>
  </si>
  <si>
    <t>Richard Alderson</t>
  </si>
  <si>
    <t>arv nagra</t>
  </si>
  <si>
    <t>Dr.BikeMom_xD83D__xDEB4__xD83C__xDFFC_‍♀️_xD83C__xDFCA_‍♀️_xD83D__xDEB2__xD83D__xDEB2__xD83D__xDEB2_</t>
  </si>
  <si>
    <t>Louise Douglas</t>
  </si>
  <si>
    <t>Derek Smith</t>
  </si>
  <si>
    <t>Lesley Crichton</t>
  </si>
  <si>
    <t>Annette Preest</t>
  </si>
  <si>
    <t>Niall Elliott</t>
  </si>
  <si>
    <t>Mick Leach</t>
  </si>
  <si>
    <t>John Palmer</t>
  </si>
  <si>
    <t>Petra Biberbach</t>
  </si>
  <si>
    <t>Jarlath Flynn</t>
  </si>
  <si>
    <t>Cleo Kenington _xD83C__xDF0D_</t>
  </si>
  <si>
    <t>Andy Arthur</t>
  </si>
  <si>
    <t>Jill McKenna</t>
  </si>
  <si>
    <t>Internetbampot</t>
  </si>
  <si>
    <t>Mick Patrick</t>
  </si>
  <si>
    <t>Tony Bovaird</t>
  </si>
  <si>
    <t>MarafikiSally</t>
  </si>
  <si>
    <t>Dr Jean O'Donoghue _xD83C__xDDEA__xD83C__xDDFA_</t>
  </si>
  <si>
    <t>Catherine Mackay</t>
  </si>
  <si>
    <t>julian</t>
  </si>
  <si>
    <t>LBRCC</t>
  </si>
  <si>
    <t>Rachel Hammond</t>
  </si>
  <si>
    <t>Stuart ramsay</t>
  </si>
  <si>
    <t>Lizzie Rynne</t>
  </si>
  <si>
    <t>Mairi</t>
  </si>
  <si>
    <t>let’s get political</t>
  </si>
  <si>
    <t>Martin Stanley</t>
  </si>
  <si>
    <t>Edinburgh Connect</t>
  </si>
  <si>
    <t>Mark Nixon</t>
  </si>
  <si>
    <t>Jonny Lee</t>
  </si>
  <si>
    <t>Duncan Smith</t>
  </si>
  <si>
    <t>Kim “bloody prelims” Nimmo</t>
  </si>
  <si>
    <t>Lindsay Ford</t>
  </si>
  <si>
    <t>Queue jumper on a bike</t>
  </si>
  <si>
    <t>Simon Jay _xD83C__xDFF3_️‍_xD83C__xDF08_</t>
  </si>
  <si>
    <t>hsquared</t>
  </si>
  <si>
    <t>Janice Mills</t>
  </si>
  <si>
    <t>Gordon Macmillan</t>
  </si>
  <si>
    <t>Keith.</t>
  </si>
  <si>
    <t>Henrietta Bewley _xD83D__xDD36_</t>
  </si>
  <si>
    <t>Niall Butchart</t>
  </si>
  <si>
    <t>Donny Campbell</t>
  </si>
  <si>
    <t>Rachel Hignett</t>
  </si>
  <si>
    <t>MaríaHernándezFuente</t>
  </si>
  <si>
    <t>Kieran</t>
  </si>
  <si>
    <t>Suzanne Forup</t>
  </si>
  <si>
    <t>Helen Hare</t>
  </si>
  <si>
    <t>Skorca HQ</t>
  </si>
  <si>
    <t>Dr Laurence Carmichael</t>
  </si>
  <si>
    <t>(((Colin)))</t>
  </si>
  <si>
    <t>Adam Webster</t>
  </si>
  <si>
    <t>UhOh!</t>
  </si>
  <si>
    <t>Craig</t>
  </si>
  <si>
    <t>Ryan</t>
  </si>
  <si>
    <t>Jessica Evershed</t>
  </si>
  <si>
    <t>Paddy Mark</t>
  </si>
  <si>
    <t>_xD83C__xDFF4__xDB40__xDC67__xDB40__xDC62__xDB40__xDC73__xDB40__xDC63__xDB40__xDC74__xDB40__xDC7F__xD83C__xDDEA__xD83C__xDDFA_ Stephen Ⓥ</t>
  </si>
  <si>
    <t>AliceE</t>
  </si>
  <si>
    <t>Fiona Schneider</t>
  </si>
  <si>
    <t>Dangerously lateral thinker
'Student' Auto-Didact 
h=0.002Km w=0.1T pwr=1051W Transport Specialist - last owned car f/t in 1976. Embracing MaaS - over 40 years</t>
  </si>
  <si>
    <t>Adrian de Villiers is a sculptor and printmaker of South African origin, now based in Scotland.</t>
  </si>
  <si>
    <t>Consultant, Coach &amp; Trainer, specialising in research-grant writing, paper writing, strategy &amp; management. Formerly Neuroscientist &amp; Pro Vice Chancellor.</t>
  </si>
  <si>
    <t>Mushroom hunter, chocolate lover and occasional runner and cyclist. Fighting ankylosing spondylitis with the help of anti-TNF. Mum to rainbow baby.</t>
  </si>
  <si>
    <t>Citizen of the World. Europhile. WeegieBugger. Likes plants, to grow, look at &amp; eat.  Likes animals, doesn't eat them. Reader. Walker.</t>
  </si>
  <si>
    <t>NEW ACCOUNT:  Formerly a certain Penguin.
Edinburgh Resident. One of those suffering at the hands of a Council/ScotGov #SellingEdinburghByTheKilo</t>
  </si>
  <si>
    <t>Dan Brothwell - Custodian of the SHIFT scheme: companies donate a small sum of money to Sustrans for each km cycled by employees to incentivise active travel.</t>
  </si>
  <si>
    <t>Renal trainee and general geeker.</t>
  </si>
  <si>
    <t>Cycle trainer, cartographer, mangeant and sometime A… A… Arkwright. Obviously all my own personal opinions, etc – you know the usual weasel words.</t>
  </si>
  <si>
    <t>BWM Bike West Midlands - linking up cycling campaigns across the TfWM area and beyond. The Midlands Engine will have pedals #lovecyclingWM #walkcycleplay</t>
  </si>
  <si>
    <t>Northern Irish in Scotland. I love my children, strong coffee &amp; chocolate. Anaesthetic and recovery nurse. Cancer survivor.</t>
  </si>
  <si>
    <t>Scots Baritone soloist, regular cyclist and occasional architect! #IamRemain</t>
  </si>
  <si>
    <t>I like to cycle from A to B on the quickest and easiest route in normal clothes without dying.</t>
  </si>
  <si>
    <t>Furious knitter, avid reader, mother/grandmother. Ancient Romans buried in our garden—love living in a multi-layered historical city. Cycle/walk everywhere.</t>
  </si>
  <si>
    <t>Intensely curious, about our world, life &amp; society &amp; how it all works… or doesn’t.</t>
  </si>
  <si>
    <t>Personal account. Student of Edinburgh grassroots politics.  Biodiversity conservationist etc. _xD83C__xDFF4__xDB40__xDC67__xDB40__xDC62__xDB40__xDC73__xDB40__xDC63__xDB40__xDC74__xDB40__xDC7F__xD83C__xDDEA__xD83C__xDDFA__xD83C__xDDEF__xD83C__xDDF5__xD83C__xDDE8__xD83C__xDDF3__xD83C__xDDED__xD83C__xDDF0_ #SaveEdinburgh</t>
  </si>
  <si>
    <t>Dendrochronologist, woodland heritage &amp; environmental specialist. Works in tree ring dating, wooded landscapes, archaeology, historic buildings, Scotland's past</t>
  </si>
  <si>
    <t>Lover of Birds - Teacher at Harmeny Education Trust - LfSS Task Group on Connections to Nature</t>
  </si>
  <si>
    <t>Acting Chief Executive at the Central Scotland Green Network Trust. 
Tweets are personal; retweets are not necessarily endorsements</t>
  </si>
  <si>
    <t>One vibration-frequency shy of here.
Low-energy-lifeform account of a penguin of yore.</t>
  </si>
  <si>
    <t>Ingress is the first augmented reality game from Niantic, the makers of #PokemonGo, and we are are Edinburgh's Enlightened (green!) faction. Join us.</t>
  </si>
  <si>
    <t>let's be safe out there..</t>
  </si>
  <si>
    <t>Not a cyclist (but uses bikes).</t>
  </si>
  <si>
    <t>Public Health Registrar. Interested in evidence synthesis, risk communication and inequalities in health. Love a good library. All views my own.</t>
  </si>
  <si>
    <t>Cycling Instructor for Adults and Children, Understand the roads BEFORE learning to drive. Greater Manchester Area and surrounds.</t>
  </si>
  <si>
    <t>Paed nephrologist,  Lead for 'Ready Steady Go' #transition prog. Keen to improve patient experience, outcomes &amp; deliver high quality sustainable healthcare</t>
  </si>
  <si>
    <t>Mom, doctor, scientist, immigrant, closet urbanist trapped in sprawling suburbia. I will bike till I drop. Opinions are my own.</t>
  </si>
  <si>
    <t>Sub 3 marathoner. Geriatrician. SPSP fellow. Live each day as if it's your last ☀️All views my own.</t>
  </si>
  <si>
    <t>Radiologist and film fan. Seemingly keen on dark rooms. Clinical Teaching Fellow. Editor @radiopaedia. Trainee Rep @scotrad. Husband of @gillyfleming.</t>
  </si>
  <si>
    <t>Anaesthetist. Dundee Uni Electives. Not a fan of faff.
Global Health | Med Education | Zambia
Runner and pedaller, for reasons of sanity (and transport).</t>
  </si>
  <si>
    <t>Née Williams. Mother and Dr.</t>
  </si>
  <si>
    <t>Sport &amp; Exercise Medicine for Tayside &amp; beyond.  Turin Delhi London Sochi Glasgow Rio Gold Coast Tokyo. Views my own _xD83C__xDDEC__xD83C__xDDE7__xD83C__xDFF4__xDB40__xDC67__xDB40__xDC62__xDB40__xDC73__xDB40__xDC63__xDB40__xDC74__xDB40__xDC7F__xD83C__xDDEA__xD83C__xDDFA_</t>
  </si>
  <si>
    <t>Committed Christian family man, friend and GP. Likes Spain and enjoys Spanish language and culture.</t>
  </si>
  <si>
    <t>Edinburgh Green, cyclist, ex-tennis player, rugby fan, no longer working. All views are my own etc</t>
  </si>
  <si>
    <t>CEO @PAS_tweets building active citizenship. Vice Chair of Link Group. Works 4 fairer&amp;greener world</t>
  </si>
  <si>
    <t>Volunteer Edinburgh RC Road Cycle Coach. Using Twitter for cycling and photography -  Jarlath Flynn Photography. Enniscrone Photography.  Nature Lover.</t>
  </si>
  <si>
    <t>Consultant in Emergency General Surgery &amp; Major Trauma, Environmentalist, Cyclist. Convener of Medact Group Prescription for Safe Cycling. Opinions my own.</t>
  </si>
  <si>
    <t>Illustration, cycling, Edinburgh &amp; Leith local history, industrial heritage, maps, trains and trams. Bunnet revivalist. Tha mi ag-ionnsachadh Gàidhlig</t>
  </si>
  <si>
    <t>Part time punk...full time wido</t>
  </si>
  <si>
    <t>Chair of Trustees @RefugeeSurvival, Fundraiser (T&amp;F+), ex tech. Trail runner?! Friendly cyclist. Eclectic ex-80s indie kid. Two girls. Happy outdoors. Own views</t>
  </si>
  <si>
    <t>Specialist on public management &amp; governance &amp; #coproduction; fan of Haruki Murakami,  Billy Jenkins, Billy Bragg and Aston Villa</t>
  </si>
  <si>
    <t>Teacher, counsellor, crafter, gardener. 'Life can be understood backwards, but must be lived forwards’ Søren Kierkegaard</t>
  </si>
  <si>
    <t>Thoughts on; doctoral training, equality, diversity and inclusion, cycling, baking, science, politics. All views my own. Pronouns: she/her</t>
  </si>
  <si>
    <t>#Health at #Work / Aspirant #Leader / Ethical #Technology / #Brain #Health / #PsychologicalSafety / #Climate Change / #Social Media / Horizon Scanner_xD83D__xDD77_️_xD83C__xDF0D__xD83E__xDDE0_</t>
  </si>
  <si>
    <t>Leighton Buzzard Road Cycling Club - Meets every Sunday at 8:30 opposite @dorvicscycles (other rides posted) - Join us! Contact - lbrccmembers@gmail.com</t>
  </si>
  <si>
    <t>Personal account butcher/charcutier, rejoiner, #FBPE, democrat, European. #childfree #carfree #godfree _xD83D__xDC1F__xD83D__xDD77_️#ginger
Business is @hammondcharcute</t>
  </si>
  <si>
    <t>People, Places, and Spaces.  I have 2 bikes: a @bromptonbicycle and a @Thorn_Cycles XTC. And a loom. And a camera. All are my favourite!</t>
  </si>
  <si>
    <t>Integration Manager, Midlothian Health &amp;Social Care Partnership. Chair of Women’s Aid East &amp; Midlothian.  Inequalities | feminist | health in all policies |</t>
  </si>
  <si>
    <t>Some people think it’s smart to shoot the messenger. But if I hear a rumour from a reliable source I’m only reporting fact.</t>
  </si>
  <si>
    <t>Senior Research Engineer at @XirosLtd. Former Postdoctoral Research Fellow at @iMBE_Leeds. Vice chair of @LeedsCyclists.</t>
  </si>
  <si>
    <t>All about Edinburgh. Improving the environment, clean air &amp; active travel. Occasional ultracrepedarian. Supporting good things. Challenging mince. Follow local.</t>
  </si>
  <si>
    <t>historian of Victorian culture &amp; politics (esp w material culture); curator &amp; public historian with toe in academia; education advocate. Otherwise, on a bicycle</t>
  </si>
  <si>
    <t>It's educational!</t>
  </si>
  <si>
    <t>Paediatric intensivist/retrievalist @EPIC_scot @Scot_STAR . Mum. Amateur cyclist when I get time!</t>
  </si>
  <si>
    <t>Dad on a bike, ranter, nerd.</t>
  </si>
  <si>
    <t>Actor/Writer 
_xD83C__xDFA8_Artlink Artist 
Enby. He/Him or Them/They
sign the petition for #fringerights below!</t>
  </si>
  <si>
    <t>Yarn, active travel, eating in, eating out, Green politics, feminism and anything else. Married to @DougalStanton.  @DrHelenHare for worky stuff. She/her.</t>
  </si>
  <si>
    <t>cyclist. modernist.</t>
  </si>
  <si>
    <t>Liberal Democrat, cyclist, ex opera singer,  now having fun with circle singing - collaborative vocal improvisation.
environmentalist- let's save the world!</t>
  </si>
  <si>
    <t>Consultant Anaesthetist. Promoting learning to improve patient safety and staff wellbeing. Adopted by Scotland _xD83C__xDFF4__xDB40__xDC67__xDB40__xDC62__xDB40__xDC73__xDB40__xDC63__xDB40__xDC74__xDB40__xDC7F_. Hopeless dog trainer _xD83D__xDE44_</t>
  </si>
  <si>
    <t>UCB, Visiting Senior Lecturer at @KingsCollegeLon, Ex-president and founding member @ComunidadCeru. Views my own.</t>
  </si>
  <si>
    <t>Head of Development Scotland for @WeAreCyclingUK | Co-Founder @WCFScot | Co-ordinator @walkcyclevote #Ulab but these tweets are mine.</t>
  </si>
  <si>
    <t>Notionally professional profile of @KnitBikeNom. Medicine/med training &amp; politics/public health/mental health/biological nerdery. No medical advice. She/her</t>
  </si>
  <si>
    <t>BIKE ACCESSORIES for your biking needs! Visit our website at: https://t.co/AzDskNjvJ4</t>
  </si>
  <si>
    <t>Health Impact Assessment Officer, LB of Tower Hamlets on secondment from WHOCC for Healthy Urban Environments, UWE Bristol; Art by moi. Also @UWE_WHOCC</t>
  </si>
  <si>
    <t>#IAmEuropean Alloa Athletic, #pedestrian  #festivals #competitions. Austerity is a political choice, not an economic necessity. #OnlyOneOrient #FBPE</t>
  </si>
  <si>
    <t>Used to show films for a living; now PhDing putting whisky into casks. Beach loving, word eating, shaving refusenik.</t>
  </si>
  <si>
    <t>Sceptical to say the least.</t>
  </si>
  <si>
    <t>Loves Cycling, James Bond and Watching Planes. Also has a fascination with Eastern Europe and the old USSR Countries</t>
  </si>
  <si>
    <t>a girl about town; enjoys Columbo, cycling, palaeography, darts and more! views are my own</t>
  </si>
  <si>
    <t>Professor of Nephrology @UofGlasgow Not too serious. Own opinions, not medical advice</t>
  </si>
  <si>
    <t>Bike cyclist, cake bakist, scientist, medical student</t>
  </si>
  <si>
    <t>Womens' Health Coach. Fellow Royal College of Obstetricians and Gynaecologists. Christian.Lay Reader in CofE.Wife.Mother Beekeeper.Yellow bike cyclist</t>
  </si>
  <si>
    <t>Glasgow, Scotland, United King</t>
  </si>
  <si>
    <t>Glasgow</t>
  </si>
  <si>
    <t>Worcester, UK</t>
  </si>
  <si>
    <t>53°28'11.82N, 1°20'43.82W</t>
  </si>
  <si>
    <t>West Midlands UK</t>
  </si>
  <si>
    <t>Perthshire, Scotland</t>
  </si>
  <si>
    <t>Brussels</t>
  </si>
  <si>
    <t>Bonnie Edinburgh</t>
  </si>
  <si>
    <t>Edinburgh / forest biodiversity project in Hokkaido</t>
  </si>
  <si>
    <t xml:space="preserve">Edinburgh </t>
  </si>
  <si>
    <t>Shotts, Scotland</t>
  </si>
  <si>
    <t>Neutral Zone</t>
  </si>
  <si>
    <t xml:space="preserve">Thornhill </t>
  </si>
  <si>
    <t>smoggy London</t>
  </si>
  <si>
    <t>Southampton Children's Hosp UK</t>
  </si>
  <si>
    <t>The Wild West.</t>
  </si>
  <si>
    <t>Stirling</t>
  </si>
  <si>
    <t>Cardiff, Wales</t>
  </si>
  <si>
    <t>Harrogate</t>
  </si>
  <si>
    <t>The Barony of Restalrig</t>
  </si>
  <si>
    <t>Toronto</t>
  </si>
  <si>
    <t>Birmingham UK</t>
  </si>
  <si>
    <t>Scotland /USA/Global</t>
  </si>
  <si>
    <t>Leighton Buzzard</t>
  </si>
  <si>
    <t>Midlothian</t>
  </si>
  <si>
    <t>In the EU</t>
  </si>
  <si>
    <t>Leeds, UK</t>
  </si>
  <si>
    <t>Blackford, Scotland</t>
  </si>
  <si>
    <t>European Union _xD83C__xDDEA__xD83C__xDDFA_</t>
  </si>
  <si>
    <t xml:space="preserve">Glasgow </t>
  </si>
  <si>
    <t>Selkirk_xD83C__xDFF4__xDB40__xDC67__xDB40__xDC62__xDB40__xDC73__xDB40__xDC63__xDB40__xDC74__xDB40__xDC7F_&amp;Invr_xD83C__xDDF3__xD83C__xDDFF_</t>
  </si>
  <si>
    <t>Hammersmith, London</t>
  </si>
  <si>
    <t>Strathendrick, Scotland</t>
  </si>
  <si>
    <t>London &amp; Madrid</t>
  </si>
  <si>
    <t>Dunbar, Scotland</t>
  </si>
  <si>
    <t>Manchester, England</t>
  </si>
  <si>
    <t>Yorkshire UK</t>
  </si>
  <si>
    <t>http://t.co/yxROdXgX</t>
  </si>
  <si>
    <t>https://t.co/7hJf7hPpG6</t>
  </si>
  <si>
    <t>https://t.co/KzlIKsRoQB</t>
  </si>
  <si>
    <t>https://t.co/IYbMviudWy</t>
  </si>
  <si>
    <t>https://t.co/12FwQ2cVOQ</t>
  </si>
  <si>
    <t>http://t.co/AVtBGMeKLD</t>
  </si>
  <si>
    <t>https://t.co/UhEGw5LVpN</t>
  </si>
  <si>
    <t>https://t.co/ocIExmcv5w</t>
  </si>
  <si>
    <t>https://t.co/PWNIc4JwAH</t>
  </si>
  <si>
    <t>https://t.co/QTVC6iaXZ4</t>
  </si>
  <si>
    <t>https://t.co/TGkAhlLVr5</t>
  </si>
  <si>
    <t>https://t.co/R8KVQWjMEy</t>
  </si>
  <si>
    <t>https://t.co/x9Rfbczsr1</t>
  </si>
  <si>
    <t>https://t.co/lVirFu9ZeK</t>
  </si>
  <si>
    <t>https://t.co/WbX0FCejp2</t>
  </si>
  <si>
    <t>https://t.co/HCzHxgmF94</t>
  </si>
  <si>
    <t>http://t.co/VCFVKvBii2</t>
  </si>
  <si>
    <t>https://t.co/bwqcTzoJlU</t>
  </si>
  <si>
    <t>https://t.co/lvCUkJM5NV</t>
  </si>
  <si>
    <t>https://t.co/RoVseV1nCx</t>
  </si>
  <si>
    <t>https://t.co/5ZHm41KFvS</t>
  </si>
  <si>
    <t>https://t.co/CmElfqQTiE</t>
  </si>
  <si>
    <t>https://t.co/AzDskNjvJ4</t>
  </si>
  <si>
    <t>https://t.co/Uo2HpwYJd4</t>
  </si>
  <si>
    <t>https://t.co/C6QG6iPvyq</t>
  </si>
  <si>
    <t>https://pbs.twimg.com/profile_banners/1175144934/1398460264</t>
  </si>
  <si>
    <t>https://pbs.twimg.com/profile_banners/102299308/1409378723</t>
  </si>
  <si>
    <t>https://pbs.twimg.com/profile_banners/964568354/1406996058</t>
  </si>
  <si>
    <t>https://pbs.twimg.com/profile_banners/1194331590933045248/1573587123</t>
  </si>
  <si>
    <t>https://pbs.twimg.com/profile_banners/903002024257753090/1504128576</t>
  </si>
  <si>
    <t>https://pbs.twimg.com/profile_banners/102666646/1412955047</t>
  </si>
  <si>
    <t>https://pbs.twimg.com/profile_banners/1177782169/1461272464</t>
  </si>
  <si>
    <t>https://pbs.twimg.com/profile_banners/19085398/1535925521</t>
  </si>
  <si>
    <t>https://pbs.twimg.com/profile_banners/1868682062/1469717995</t>
  </si>
  <si>
    <t>https://pbs.twimg.com/profile_banners/272959565/1353756006</t>
  </si>
  <si>
    <t>https://pbs.twimg.com/profile_banners/3337523189/1516263923</t>
  </si>
  <si>
    <t>https://pbs.twimg.com/profile_banners/20039661/1537175631</t>
  </si>
  <si>
    <t>https://pbs.twimg.com/profile_banners/211286979/1357745310</t>
  </si>
  <si>
    <t>https://pbs.twimg.com/profile_banners/303437351/1540304229</t>
  </si>
  <si>
    <t>https://pbs.twimg.com/profile_banners/984739934560030720/1524663821</t>
  </si>
  <si>
    <t>https://pbs.twimg.com/profile_banners/1000465056780480518/1527365720</t>
  </si>
  <si>
    <t>https://pbs.twimg.com/profile_banners/3131362331/1428011347</t>
  </si>
  <si>
    <t>https://pbs.twimg.com/profile_banners/44982150/1391212301</t>
  </si>
  <si>
    <t>https://pbs.twimg.com/profile_banners/2435244853/1557744289</t>
  </si>
  <si>
    <t>https://pbs.twimg.com/profile_banners/871353006025060352/1564688891</t>
  </si>
  <si>
    <t>https://pbs.twimg.com/profile_banners/730844114/1503088267</t>
  </si>
  <si>
    <t>https://pbs.twimg.com/profile_banners/2172247913/1489133226</t>
  </si>
  <si>
    <t>https://pbs.twimg.com/profile_banners/28961998/1531000860</t>
  </si>
  <si>
    <t>https://pbs.twimg.com/profile_banners/172733594/1521447726</t>
  </si>
  <si>
    <t>https://pbs.twimg.com/profile_banners/788855508002344961/1476914213</t>
  </si>
  <si>
    <t>https://pbs.twimg.com/profile_banners/427626821/1421700972</t>
  </si>
  <si>
    <t>https://pbs.twimg.com/profile_banners/1009772238/1398240694</t>
  </si>
  <si>
    <t>https://pbs.twimg.com/profile_banners/381471670/1413295782</t>
  </si>
  <si>
    <t>https://pbs.twimg.com/profile_banners/389357734/1476176679</t>
  </si>
  <si>
    <t>https://pbs.twimg.com/profile_banners/3601213223/1441831073</t>
  </si>
  <si>
    <t>https://pbs.twimg.com/profile_banners/98947395/1485813054</t>
  </si>
  <si>
    <t>https://pbs.twimg.com/profile_banners/135783846/1478275893</t>
  </si>
  <si>
    <t>https://pbs.twimg.com/profile_banners/384037306/1360023870</t>
  </si>
  <si>
    <t>https://pbs.twimg.com/profile_banners/102092115/1473586555</t>
  </si>
  <si>
    <t>https://pbs.twimg.com/profile_banners/539286281/1569327296</t>
  </si>
  <si>
    <t>https://pbs.twimg.com/profile_banners/307422017/1573907698</t>
  </si>
  <si>
    <t>https://pbs.twimg.com/profile_banners/1208518101161127936/1577267952</t>
  </si>
  <si>
    <t>https://pbs.twimg.com/profile_banners/1242056724/1487415339</t>
  </si>
  <si>
    <t>https://pbs.twimg.com/profile_banners/1174357573404942342/1569784257</t>
  </si>
  <si>
    <t>https://pbs.twimg.com/profile_banners/21863024/1534463877</t>
  </si>
  <si>
    <t>https://pbs.twimg.com/profile_banners/802379920772956161/1482399467</t>
  </si>
  <si>
    <t>https://pbs.twimg.com/profile_banners/466652080/1399219859</t>
  </si>
  <si>
    <t>https://pbs.twimg.com/profile_banners/2354801839/1405729483</t>
  </si>
  <si>
    <t>https://pbs.twimg.com/profile_banners/952582231/1534172375</t>
  </si>
  <si>
    <t>https://pbs.twimg.com/profile_banners/1667626296/1564045631</t>
  </si>
  <si>
    <t>https://pbs.twimg.com/profile_banners/1134067816536125441/1578772922</t>
  </si>
  <si>
    <t>https://pbs.twimg.com/profile_banners/941635183052316677/1513427396</t>
  </si>
  <si>
    <t>https://pbs.twimg.com/profile_banners/1538439546/1371899903</t>
  </si>
  <si>
    <t>https://pbs.twimg.com/profile_banners/140020425/1415738347</t>
  </si>
  <si>
    <t>https://pbs.twimg.com/profile_banners/862302608006017025/1559284250</t>
  </si>
  <si>
    <t>https://pbs.twimg.com/profile_banners/451808602/1466784639</t>
  </si>
  <si>
    <t>https://pbs.twimg.com/profile_banners/88833473/1447089943</t>
  </si>
  <si>
    <t>https://pbs.twimg.com/profile_banners/1345045969/1416209699</t>
  </si>
  <si>
    <t>https://pbs.twimg.com/profile_banners/1206534917024124934/1576604859</t>
  </si>
  <si>
    <t>https://pbs.twimg.com/profile_banners/826913204/1577833039</t>
  </si>
  <si>
    <t>https://pbs.twimg.com/profile_banners/891138320/1353263457</t>
  </si>
  <si>
    <t>https://pbs.twimg.com/profile_banners/1492931442/1538679985</t>
  </si>
  <si>
    <t>https://pbs.twimg.com/profile_banners/1055773620612554757/1577362186</t>
  </si>
  <si>
    <t>https://pbs.twimg.com/profile_banners/303232639/1393143358</t>
  </si>
  <si>
    <t>https://pbs.twimg.com/profile_banners/54491649/1555176557</t>
  </si>
  <si>
    <t>https://pbs.twimg.com/profile_banners/20667753/1576965918</t>
  </si>
  <si>
    <t>https://pbs.twimg.com/profile_banners/3405805463/1562679739</t>
  </si>
  <si>
    <t>https://pbs.twimg.com/profile_banners/23070671/1442346995</t>
  </si>
  <si>
    <t>https://pbs.twimg.com/profile_banners/1477840982/1376243415</t>
  </si>
  <si>
    <t>https://pbs.twimg.com/profile_banners/50613095/1531398854</t>
  </si>
  <si>
    <t>http://abs.twimg.com/images/themes/theme15/bg.png</t>
  </si>
  <si>
    <t>http://abs.twimg.com/images/themes/theme3/bg.gif</t>
  </si>
  <si>
    <t>http://abs.twimg.com/images/themes/theme17/bg.gif</t>
  </si>
  <si>
    <t>http://abs.twimg.com/images/themes/theme4/bg.gif</t>
  </si>
  <si>
    <t>https://twitter.com/bccletts</t>
  </si>
  <si>
    <t>https://twitter.com/avdevilliers</t>
  </si>
  <si>
    <t>https://twitter.com/amderrington</t>
  </si>
  <si>
    <t>https://twitter.com/rozemerson</t>
  </si>
  <si>
    <t>https://twitter.com/annihamilton</t>
  </si>
  <si>
    <t>https://twitter.com/edinbronian</t>
  </si>
  <si>
    <t>https://twitter.com/goshiftscheme</t>
  </si>
  <si>
    <t>https://twitter.com/renalrutherford</t>
  </si>
  <si>
    <t>https://twitter.com/grahamallsopp</t>
  </si>
  <si>
    <t>https://twitter.com/bwmnetwork</t>
  </si>
  <si>
    <t>https://twitter.com/dizzywiggins</t>
  </si>
  <si>
    <t>https://twitter.com/rpdcraddock</t>
  </si>
  <si>
    <t>https://twitter.com/ka83k</t>
  </si>
  <si>
    <t>https://twitter.com/thebonnieloon</t>
  </si>
  <si>
    <t>https://twitter.com/carolgilham</t>
  </si>
  <si>
    <t>https://twitter.com/helsonwheels</t>
  </si>
  <si>
    <t>https://twitter.com/holledge</t>
  </si>
  <si>
    <t>https://twitter.com/dendrochronicle</t>
  </si>
  <si>
    <t>https://twitter.com/lesleytotten</t>
  </si>
  <si>
    <t>https://twitter.com/deryck_csgn</t>
  </si>
  <si>
    <t>https://twitter.com/monachopsis7</t>
  </si>
  <si>
    <t>https://twitter.com/enlightenededin</t>
  </si>
  <si>
    <t>https://twitter.com/bianchimick</t>
  </si>
  <si>
    <t>https://twitter.com/baoigheallain</t>
  </si>
  <si>
    <t>https://twitter.com/devine_reb</t>
  </si>
  <si>
    <t>https://twitter.com/cyclinstructor</t>
  </si>
  <si>
    <t>https://twitter.com/arvnagra</t>
  </si>
  <si>
    <t>https://twitter.com/katalinscherer</t>
  </si>
  <si>
    <t>https://twitter.com/louise_bev</t>
  </si>
  <si>
    <t>https://twitter.com/derekrad</t>
  </si>
  <si>
    <t>https://twitter.com/lescrichton</t>
  </si>
  <si>
    <t>https://twitter.com/annette_preest</t>
  </si>
  <si>
    <t>https://twitter.com/dundeesportsmed</t>
  </si>
  <si>
    <t>https://twitter.com/leach_mick</t>
  </si>
  <si>
    <t>https://twitter.com/johnpalmer8</t>
  </si>
  <si>
    <t>https://twitter.com/biberbach</t>
  </si>
  <si>
    <t>https://twitter.com/jarlathflynn</t>
  </si>
  <si>
    <t>https://twitter.com/cleokenington</t>
  </si>
  <si>
    <t>https://twitter.com/cocteautriplets</t>
  </si>
  <si>
    <t>https://twitter.com/mckenna_jill</t>
  </si>
  <si>
    <t>https://twitter.com/orgtim</t>
  </si>
  <si>
    <t>https://twitter.com/heroicleisure</t>
  </si>
  <si>
    <t>https://twitter.com/tonybovaird</t>
  </si>
  <si>
    <t>https://twitter.com/marafikisally</t>
  </si>
  <si>
    <t>https://twitter.com/jeanodonoghue</t>
  </si>
  <si>
    <t>https://twitter.com/cmkhealthatwork</t>
  </si>
  <si>
    <t>https://twitter.com/jrpcomp</t>
  </si>
  <si>
    <t>https://twitter.com/lbrcc</t>
  </si>
  <si>
    <t>https://twitter.com/rachelhammond__</t>
  </si>
  <si>
    <t>https://twitter.com/highlandsigar</t>
  </si>
  <si>
    <t>https://twitter.com/_mmaritima</t>
  </si>
  <si>
    <t>https://twitter.com/simpsonmairi</t>
  </si>
  <si>
    <t>https://twitter.com/riotrudy1</t>
  </si>
  <si>
    <t>https://twitter.com/m_stanley</t>
  </si>
  <si>
    <t>https://twitter.com/eidynconnect</t>
  </si>
  <si>
    <t>https://twitter.com/fatbadger442</t>
  </si>
  <si>
    <t>https://twitter.com/jcl30</t>
  </si>
  <si>
    <t>https://twitter.com/dnmnsmith</t>
  </si>
  <si>
    <t>https://twitter.com/kimnimmo2</t>
  </si>
  <si>
    <t>https://twitter.com/ljford83</t>
  </si>
  <si>
    <t>https://twitter.com/nicovel0</t>
  </si>
  <si>
    <t>https://twitter.com/simoncjay</t>
  </si>
  <si>
    <t>https://twitter.com/knitbikenom</t>
  </si>
  <si>
    <t>https://twitter.com/citzgirl</t>
  </si>
  <si>
    <t>https://twitter.com/gordon1304</t>
  </si>
  <si>
    <t>https://twitter.com/keats83</t>
  </si>
  <si>
    <t>https://twitter.com/bewleyhenrietta</t>
  </si>
  <si>
    <t>https://twitter.com/butchartniall</t>
  </si>
  <si>
    <t>https://twitter.com/campbelldonny</t>
  </si>
  <si>
    <t>https://twitter.com/higsywigsy</t>
  </si>
  <si>
    <t>https://twitter.com/maria_hdezf</t>
  </si>
  <si>
    <t>https://twitter.com/_kieransweeney</t>
  </si>
  <si>
    <t>https://twitter.com/backonmybike</t>
  </si>
  <si>
    <t>https://twitter.com/drhelenhare</t>
  </si>
  <si>
    <t>https://twitter.com/skorcahq</t>
  </si>
  <si>
    <t>https://twitter.com/laurencecarmich</t>
  </si>
  <si>
    <t>https://twitter.com/baroncols</t>
  </si>
  <si>
    <t>https://twitter.com/kernowprawn</t>
  </si>
  <si>
    <t>https://twitter.com/jnormcore</t>
  </si>
  <si>
    <t>https://twitter.com/soon_slim_craig</t>
  </si>
  <si>
    <t>https://twitter.com/ryan_lhr_27l</t>
  </si>
  <si>
    <t>https://twitter.com/byjingo</t>
  </si>
  <si>
    <t>https://twitter.com/drpaddymark</t>
  </si>
  <si>
    <t>https://twitter.com/stepram</t>
  </si>
  <si>
    <t>https://twitter.com/bakinbikr</t>
  </si>
  <si>
    <t>https://twitter.com/fisch108</t>
  </si>
  <si>
    <t>2_wheeled_wolf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</si>
  <si>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spokeslothian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</si>
  <si>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kim_harding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</si>
  <si>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cyclingsurgeon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</si>
  <si>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gmacscotland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</si>
  <si>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mikeycycling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</si>
  <si>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drdavidwarriner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</si>
  <si>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hexhome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</si>
  <si>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peterqbrook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</si>
  <si>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eddieobeng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</si>
  <si>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haslerkat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</si>
  <si>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ljcarter15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</si>
  <si>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bccletts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</si>
  <si>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avdevilliers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</si>
  <si>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amderrington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</si>
  <si>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rozemerson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</si>
  <si>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annihamilton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</si>
  <si>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edinbronian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</si>
  <si>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goshiftscheme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</si>
  <si>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renalrutherford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</si>
  <si>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grahamallsopp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</si>
  <si>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bwmnetwork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</si>
  <si>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dizzywiggins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</si>
  <si>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rpdcraddock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</si>
  <si>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ka83k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</si>
  <si>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thebonnieloon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</si>
  <si>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carolgilham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</si>
  <si>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helsonwheels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</si>
  <si>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holledge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</si>
  <si>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dendrochronicle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</si>
  <si>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lesleytotten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</si>
  <si>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deryck_csgn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</si>
  <si>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monachopsis7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</si>
  <si>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enlightenededin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</si>
  <si>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bianchimick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</si>
  <si>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baoigheallain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</si>
  <si>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devine_reb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</si>
  <si>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cyclinstructor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</si>
  <si>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arvnagra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</si>
  <si>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katalinscherer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</si>
  <si>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louise_bev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</si>
  <si>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derekrad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</si>
  <si>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lescrichton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</si>
  <si>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annette_preest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</si>
  <si>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dundeesportsmed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</si>
  <si>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leach_mick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</si>
  <si>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johnpalmer8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</si>
  <si>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biberbach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</si>
  <si>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jarlathflynn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</si>
  <si>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cleokenington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</si>
  <si>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cocteautriplets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</si>
  <si>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mckenna_jill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</si>
  <si>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orgtim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</si>
  <si>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heroicleisure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</si>
  <si>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tonybovaird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</si>
  <si>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marafikisally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</si>
  <si>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jeanodonoghue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</si>
  <si>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cmkhealthatwork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</si>
  <si>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jrpcomp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</si>
  <si>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lbrcc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</si>
  <si>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rachelhammond__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</si>
  <si>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highlandsigar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</si>
  <si>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_mmaritima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</si>
  <si>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simpsonmairi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</si>
  <si>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riotrudy1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</si>
  <si>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m_stanley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</si>
  <si>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eidynconnect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</si>
  <si>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fatbadger442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</si>
  <si>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jcl30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</si>
  <si>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dnmnsmith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</si>
  <si>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kimnimmo2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</si>
  <si>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ljford83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</si>
  <si>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nicovel0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</si>
  <si>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simoncjay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</si>
  <si>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knitbikenom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</si>
  <si>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citzgirl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</si>
  <si>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gordon1304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</si>
  <si>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keats83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</si>
  <si>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bewleyhenrietta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</si>
  <si>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butchartniall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</si>
  <si>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campbelldonny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</si>
  <si>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higsywigsy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</si>
  <si>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maria_hdezf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</si>
  <si>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_kieransweeney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</si>
  <si>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backonmybike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</si>
  <si>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drhelenhare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</si>
  <si>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skorcahq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</si>
  <si>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laurencecarmich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</si>
  <si>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baroncols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</si>
  <si>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kernowprawn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</si>
  <si>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jnormcore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</si>
  <si>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soon_slim_craig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</si>
  <si>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ryan_lhr_27l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</si>
  <si>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byjingo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</si>
  <si>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drpaddymark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</si>
  <si>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stepram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</si>
  <si>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bakinbikr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</si>
  <si>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fisch108
.@LNER Inflexible _xD83D__xDEB2_policy needs
to change I commute _xD83D__xDE84_ _xD83D__xDEB2_Edinburgh↔️Kirkcaldy
Today, after 12.5h _xD83C__xDFE8_ night shift,
I was kicked off your _xD83D__xDE84_ as _xD83D__xDEB2_not
booked It's a 1 stop journey You
had 4 empty _xD83D__xDEB2_ spaces I lost 1h
rest between night shifts cc @SpokesLothian
@CyclingSurgeon</t>
  </si>
  <si>
    <t>GraphSource░TwitterIDList▓GraphTerm░97 tweet IDs▓ImportDescription░The graph represents a network of 99 Twitter users whose recent tweets were included in a list of 97 tweet IDs,  or who were replied to or mentioned in those tweets.  The network was obtained from Twitter on Tuesday, 21 January 2020 at 12:10 UTC.
There is an edge for each "replies-to" relationship in a tweet, an edge for each "mentions" relationship in a tweet, and a self-loop edge for each tweet that is not a "replies-to" or "mentions".▓ImportSuggestedTitle░NodeXL Twitter Tweet ID List of 97 items Tuesday, 21 January 2020 at 12:10 UTC▓ImportSuggestedFileNameNoExtension░2020-01-21 12-10-54 NodeXL Twitter ID List ▓GroupingDescription░The graph's vertices were grouped by cluster using the Clauset-Newman-Moore cluster algorithm.▓LayoutAlgorithm░The graph was laid out using the Harel-Koren Fast Multiscale layout algorithm.▓GraphDirectedness░The graph is directed.</t>
  </si>
  <si>
    <t>https://road.cc/270403 https://road.cc/content/news/270403-doctor-thrown-train-because-he-hadnt-reserved-space-bike-even-though-there-were https://twitter.com/gmacscotland/status/1218594832874188800</t>
  </si>
  <si>
    <t>road.cc twitter.com</t>
  </si>
  <si>
    <t>needs</t>
  </si>
  <si>
    <t>change</t>
  </si>
  <si>
    <t>commute</t>
  </si>
  <si>
    <t>night lner spaces spokeslothian inflexible policy needs change commute edinburgh</t>
  </si>
  <si>
    <t>night edinburgh kirkcaldy 12 shift doctor thrown train hadn't reserved</t>
  </si>
  <si>
    <t>edinburgh,kirkcaldy</t>
  </si>
  <si>
    <t>night,shift</t>
  </si>
  <si>
    <t>inflexible,policy</t>
  </si>
  <si>
    <t>1,stop</t>
  </si>
  <si>
    <t>empty,spaces</t>
  </si>
  <si>
    <t>lner,inflexible</t>
  </si>
  <si>
    <t>policy,needs</t>
  </si>
  <si>
    <t>needs,change</t>
  </si>
  <si>
    <t>change,commute</t>
  </si>
  <si>
    <t>commute,edinburgh</t>
  </si>
  <si>
    <t>kirkcaldy,today</t>
  </si>
  <si>
    <t>today,12</t>
  </si>
  <si>
    <t>12,5h</t>
  </si>
  <si>
    <t>lner,inflexible  inflexible,policy  policy,needs  needs,change  change,commute  commute,edinburgh  edinburgh,kirkcaldy  kirkcaldy,today  today,12  12,5h</t>
  </si>
  <si>
    <t>edinburgh,kirkcaldy  night,shift  doctor,thrown  thrown,train  train,hadn't  hadn't,reserved  reserved,space  space,bike  bike,even  even,though</t>
  </si>
  <si>
    <t>lner spokeslothian cyclingsurgeon roadcc gmacscotland</t>
  </si>
  <si>
    <t>lner spokeslothian roadcc gmacscotland cyclingsurgeon cyclingedin scotgp</t>
  </si>
  <si>
    <t>lner spokeslothian cyclingsurgeon</t>
  </si>
  <si>
    <t>lner citzgirl bccletts nicovel0 cocteautriplets baroncols campbelldonny _mmaritima cmkhealthatwork ka83k</t>
  </si>
  <si>
    <t>2_wheeled_wolf seanlondonandon roadcc spacepootler goiuebbikes xenopoesis3 drdavidwarriner donnachadhmc stephenmedlock curtdenham</t>
  </si>
  <si>
    <t>absolutely agree fit business individual needs more flexible rival car</t>
  </si>
  <si>
    <t>night lner inflexible policy needs change commute edinburgh kirkcaldy today</t>
  </si>
  <si>
    <t>night spaces lner inflexible policy needs change commute edinburgh kirkcaldy</t>
  </si>
  <si>
    <t>night edinburgh kirkcaldy 12 shift lner inflexible policy needs change</t>
  </si>
  <si>
    <t>lner spokeslothian night doctor thrown train hadn't reserved space bike</t>
  </si>
  <si>
    <t>lner spokeslothian inflexible policy night spaces doctor thrown train hadn't</t>
  </si>
  <si>
    <t>lner night spokeslothian inflexible policy needs change commute edinburgh kirkcaldy</t>
  </si>
  <si>
    <t>lner inflexible policy needs change commute today 5h kicked booked</t>
  </si>
  <si>
    <t>night doctor thrown train hadn't reserved space bike even though</t>
  </si>
  <si>
    <t>night inflexible policy spaces doctor thrown train hadn't reserved space</t>
  </si>
  <si>
    <t>night inflexible policy needs change commute edinburgh kirkcaldy today 12</t>
  </si>
  <si>
    <t>edinburgh,kirkcaldy  night,shift  lner,inflexible  inflexible,policy  policy,needs  needs,change  change,commute  commute,edinburgh  kirkcaldy,today  today,12</t>
  </si>
  <si>
    <t>inflexible,policy  doctor,thrown  thrown,train  train,hadn't  hadn't,reserved  reserved,space  space,bike  bike,even  even,though  though,four</t>
  </si>
  <si>
    <t>lner,inflexible  inflexible,policy  policy,needs  needs,change  change,commute  commute,edinburgh  kirkcaldy,today  today,12  12,5h  5h,night</t>
  </si>
  <si>
    <t>1</t>
  </si>
  <si>
    <t>stop</t>
  </si>
  <si>
    <t>empty</t>
  </si>
  <si>
    <t>today</t>
  </si>
  <si>
    <t>5h</t>
  </si>
  <si>
    <t>kicked</t>
  </si>
  <si>
    <t>booked</t>
  </si>
  <si>
    <t>journey</t>
  </si>
  <si>
    <t>4</t>
  </si>
  <si>
    <t>lost</t>
  </si>
  <si>
    <t>1h</t>
  </si>
  <si>
    <t>rest</t>
  </si>
  <si>
    <t>between</t>
  </si>
  <si>
    <t>shifts</t>
  </si>
  <si>
    <t>cc</t>
  </si>
  <si>
    <t>85, 85, 0</t>
  </si>
  <si>
    <t>G1: night lner spaces spokeslothian inflexible policy needs change commute edinburgh</t>
  </si>
  <si>
    <t>G3: night edinburgh kirkcaldy 12 shift doctor thrown train hadn't reserved</t>
  </si>
  <si>
    <t>Edge Weight▓1▓4▓0▓True▓Green▓Red▓▓Edge Weight▓1▓1▓0▓3▓10▓False▓Edge Weight▓1▓4▓0▓32▓6▓False▓▓0▓0▓0▓True▓Black▓Black▓▓Followers▓1▓12751▓0▓162▓1000▓False▓Followers▓1▓180003▓0▓100▓70▓False▓▓0▓0▓0▓0▓0▓False▓▓0▓0▓0▓0▓0▓False</t>
  </si>
  <si>
    <t>TwitterIDList</t>
  </si>
  <si>
    <t>97 tweet IDs</t>
  </si>
  <si>
    <t>The graph represents a network of 99 Twitter users whose recent tweets were included in a list of 97 tweet IDs,  or who were replied to or mentioned in those tweets.  The network was obtained from Twitter on Tuesday, 21 January 2020 at 12:10 UTC.
There is an edge for each "replies-to" relationship in a tweet, an edge for each "mentions" relationship in a tweet, and a self-loop edge for each tweet that is not a "replies-to" or "mentions".</t>
  </si>
  <si>
    <t>https://nodexlgraphgallery.org/Pages/Graph.aspx?graphID=220158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</si>
</sst>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4"/>
      <tableStyleElement type="headerRow" dxfId="373"/>
    </tableStyle>
    <tableStyle name="NodeXL Table" pivot="0" count="1">
      <tableStyleElement type="headerRow" dxfId="37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020559"/>
        <c:axId val="14076168"/>
      </c:barChart>
      <c:catAx>
        <c:axId val="90205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76168"/>
        <c:crosses val="autoZero"/>
        <c:auto val="1"/>
        <c:lblOffset val="100"/>
        <c:noMultiLvlLbl val="0"/>
      </c:catAx>
      <c:valAx>
        <c:axId val="14076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0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576649"/>
        <c:axId val="66427794"/>
      </c:barChart>
      <c:catAx>
        <c:axId val="59576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27794"/>
        <c:crosses val="autoZero"/>
        <c:auto val="1"/>
        <c:lblOffset val="100"/>
        <c:noMultiLvlLbl val="0"/>
      </c:catAx>
      <c:valAx>
        <c:axId val="6642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979235"/>
        <c:axId val="11942204"/>
      </c:barChart>
      <c:catAx>
        <c:axId val="60979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42204"/>
        <c:crosses val="autoZero"/>
        <c:auto val="1"/>
        <c:lblOffset val="100"/>
        <c:noMultiLvlLbl val="0"/>
      </c:catAx>
      <c:valAx>
        <c:axId val="1194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370973"/>
        <c:axId val="27794438"/>
      </c:barChart>
      <c:catAx>
        <c:axId val="40370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94438"/>
        <c:crosses val="autoZero"/>
        <c:auto val="1"/>
        <c:lblOffset val="100"/>
        <c:noMultiLvlLbl val="0"/>
      </c:catAx>
      <c:valAx>
        <c:axId val="2779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823351"/>
        <c:axId val="36756976"/>
      </c:barChart>
      <c:catAx>
        <c:axId val="488233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56976"/>
        <c:crosses val="autoZero"/>
        <c:auto val="1"/>
        <c:lblOffset val="100"/>
        <c:noMultiLvlLbl val="0"/>
      </c:catAx>
      <c:valAx>
        <c:axId val="3675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377329"/>
        <c:axId val="24525050"/>
      </c:barChart>
      <c:catAx>
        <c:axId val="62377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25050"/>
        <c:crosses val="autoZero"/>
        <c:auto val="1"/>
        <c:lblOffset val="100"/>
        <c:noMultiLvlLbl val="0"/>
      </c:catAx>
      <c:valAx>
        <c:axId val="2452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398859"/>
        <c:axId val="40372004"/>
      </c:barChart>
      <c:catAx>
        <c:axId val="19398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72004"/>
        <c:crosses val="autoZero"/>
        <c:auto val="1"/>
        <c:lblOffset val="100"/>
        <c:noMultiLvlLbl val="0"/>
      </c:catAx>
      <c:valAx>
        <c:axId val="4037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803717"/>
        <c:axId val="48906862"/>
      </c:barChart>
      <c:catAx>
        <c:axId val="278037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06862"/>
        <c:crosses val="autoZero"/>
        <c:auto val="1"/>
        <c:lblOffset val="100"/>
        <c:noMultiLvlLbl val="0"/>
      </c:catAx>
      <c:valAx>
        <c:axId val="48906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508575"/>
        <c:axId val="2032856"/>
      </c:barChart>
      <c:catAx>
        <c:axId val="37508575"/>
        <c:scaling>
          <c:orientation val="minMax"/>
        </c:scaling>
        <c:axPos val="b"/>
        <c:delete val="1"/>
        <c:majorTickMark val="out"/>
        <c:minorTickMark val="none"/>
        <c:tickLblPos val="none"/>
        <c:crossAx val="2032856"/>
        <c:crosses val="autoZero"/>
        <c:auto val="1"/>
        <c:lblOffset val="100"/>
        <c:noMultiLvlLbl val="0"/>
      </c:catAx>
      <c:valAx>
        <c:axId val="2032856"/>
        <c:scaling>
          <c:orientation val="minMax"/>
        </c:scaling>
        <c:axPos val="l"/>
        <c:delete val="1"/>
        <c:majorTickMark val="out"/>
        <c:minorTickMark val="none"/>
        <c:tickLblPos val="none"/>
        <c:crossAx val="375085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employeehealth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libertonasso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n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iainbethu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perthcycli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karincann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reesyalro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frazergoodw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roadc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_richu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accmobili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cyclerat201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donnachadhm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harrycla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psych_onabik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2_wheeled_wol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seanlondonand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davepick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cyclecollectiv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spacepoot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andrewrussel1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accbik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charlie_latt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greaterangl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bikeymcbikefa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cyclingcit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curtdenh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gastrocyc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stephenmedlo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140charterro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shropshiret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fordg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laidbackbik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scotg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spokeslothi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cyclinged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bikeit_u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maureenchild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kim_hardin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soundscap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privatecarfre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plasticplann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evelynwestonx"/>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srdorma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mancockth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cyclingsurge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gmacscotla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ikeycycl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drdavidwarrin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andyosir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hexhom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xenopoesis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olo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peterqbroo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obrienoonag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eddieobe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dangemont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goiuebbik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wlbikelibrar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haslerka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jasonro67783980"/>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ljcarter15"/>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bouybill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55" name="Subgraph-bcclett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257" name="Subgraph-avdevillier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259" name="Subgraph-amderring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261" name="Subgraph-rozemers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263" name="Subgraph-annihamilt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265" name="Subgraph-edinbronia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267" name="Subgraph-goshiftschem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269" name="Subgraph-renalrutherfor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271" name="Subgraph-grahamallsop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273" name="Subgraph-bwmnetwor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275" name="Subgraph-dizzywiggi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277" name="Subgraph-rpdcraddoc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279" name="Subgraph-ka83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281" name="Subgraph-thebonnielo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283" name="Subgraph-carolgilha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285" name="Subgraph-helsonwheel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287" name="Subgraph-holledg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289" name="Subgraph-dendrochronicl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291" name="Subgraph-lesleytotte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293" name="Subgraph-deryck_csg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295" name="Subgraph-monachopsis7"/>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297" name="Subgraph-enlightenededi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299" name="Subgraph-bianchimic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301" name="Subgraph-baoigheallai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303" name="Subgraph-devine_reb"/>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305" name="Subgraph-cyclinstructo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307" name="Subgraph-arvnagr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309" name="Subgraph-katalinscher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311" name="Subgraph-louise_bev"/>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313" name="Subgraph-derekra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315" name="Subgraph-lescrichto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317" name="Subgraph-annette_prees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319" name="Subgraph-dundeesportsme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321" name="Subgraph-leach_mic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323" name="Subgraph-johnpalmer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325" name="Subgraph-biberba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327" name="Subgraph-jarlathflyn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329" name="Subgraph-cleokening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331" name="Subgraph-cocteautriplet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333" name="Subgraph-mckenna_jil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335" name="Subgraph-orgti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337" name="Subgraph-heroicleisur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339" name="Subgraph-tonybovair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341" name="Subgraph-marafikisall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343" name="Subgraph-jeanodonoghu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345" name="Subgraph-cmkhealthatwork"/>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347" name="Subgraph-jrpcomp"/>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349" name="Subgraph-lbrcc"/>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351" name="Subgraph-rachelhammond__"/>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353" name="Subgraph-highlandsiga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355" name="Subgraph-_mmaritim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357" name="Subgraph-simpsonmair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359" name="Subgraph-riotrudy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361" name="Subgraph-m_stanley"/>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363" name="Subgraph-eidynconnec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365" name="Subgraph-fatbadger442"/>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367" name="Subgraph-jcl30"/>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369" name="Subgraph-dnmnsmit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371" name="Subgraph-kimnimmo2"/>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373" name="Subgraph-ljford8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375" name="Subgraph-nicovel0"/>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377" name="Subgraph-simoncja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379" name="Subgraph-knitbikeno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381" name="Subgraph-citzgir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383" name="Subgraph-gordon130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385" name="Subgraph-keats83"/>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387" name="Subgraph-bewleyhenriett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389" name="Subgraph-butchartnial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391" name="Subgraph-campbelldonn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393" name="Subgraph-higsywigs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395" name="Subgraph-maria_hdezf"/>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397" name="Subgraph-_kieransweene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399" name="Subgraph-backonmybik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401" name="Subgraph-drhelenhar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403" name="Subgraph-skorcahq"/>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405" name="Subgraph-laurencecarmich"/>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407" name="Subgraph-baroncol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409" name="Subgraph-kernowpra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411" name="Subgraph-jnormcor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413" name="Subgraph-soon_slim_crai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415" name="Subgraph-ryan_lhr_27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417" name="Subgraph-byjingo"/>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419" name="Subgraph-drpaddymark"/>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421" name="Subgraph-stepram"/>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423" name="Subgraph-bakinbikr"/>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425" name="Subgraph-fisch108"/>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10" totalsRowShown="0" headerRowDxfId="371" dataDxfId="283">
  <autoFilter ref="A2:BN410"/>
  <tableColumns count="66">
    <tableColumn id="1" name="Vertex 1" dataDxfId="336"/>
    <tableColumn id="2" name="Vertex 2" dataDxfId="335"/>
    <tableColumn id="3" name="Color" dataDxfId="334"/>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5"/>
    <tableColumn id="7" name="ID" dataDxfId="326"/>
    <tableColumn id="9" name="Dynamic Filter" dataDxfId="325"/>
    <tableColumn id="8" name="Add Your Own Columns Here" dataDxfId="324"/>
    <tableColumn id="15" name="Relationship" dataDxfId="323"/>
    <tableColumn id="16" name="Relationship Date (UTC)" dataDxfId="322"/>
    <tableColumn id="17" name="Tweet" dataDxfId="321"/>
    <tableColumn id="18" name="URLs in Tweet" dataDxfId="320"/>
    <tableColumn id="19" name="Domains in Tweet" dataDxfId="319"/>
    <tableColumn id="20" name="Hashtags in Tweet" dataDxfId="318"/>
    <tableColumn id="21" name="Media in Tweet" dataDxfId="317"/>
    <tableColumn id="22" name="Tweet Image File" dataDxfId="316"/>
    <tableColumn id="23" name="Tweet Date (UTC)" dataDxfId="315"/>
    <tableColumn id="24" name="Date" dataDxfId="314"/>
    <tableColumn id="25" name="Time" dataDxfId="313"/>
    <tableColumn id="26" name="Twitter Page for Tweet" dataDxfId="312"/>
    <tableColumn id="27" name="Latitude" dataDxfId="311"/>
    <tableColumn id="28" name="Longitude" dataDxfId="310"/>
    <tableColumn id="29" name="Imported ID" dataDxfId="309"/>
    <tableColumn id="30" name="In-Reply-To Tweet ID" dataDxfId="308"/>
    <tableColumn id="31" name="Favorited" dataDxfId="307"/>
    <tableColumn id="32" name="Favorite Count" dataDxfId="306"/>
    <tableColumn id="33" name="In-Reply-To User ID" dataDxfId="305"/>
    <tableColumn id="34" name="Is Quote Status" dataDxfId="304"/>
    <tableColumn id="35" name="Language" dataDxfId="303"/>
    <tableColumn id="36" name="Possibly Sensitive" dataDxfId="302"/>
    <tableColumn id="37" name="Quoted Status ID" dataDxfId="301"/>
    <tableColumn id="38" name="Retweeted" dataDxfId="300"/>
    <tableColumn id="39" name="Retweet Count" dataDxfId="299"/>
    <tableColumn id="40" name="Retweet ID" dataDxfId="298"/>
    <tableColumn id="41" name="Source" dataDxfId="297"/>
    <tableColumn id="42" name="Truncated" dataDxfId="296"/>
    <tableColumn id="43" name="Unified Twitter ID" dataDxfId="295"/>
    <tableColumn id="44" name="Imported Tweet Type" dataDxfId="294"/>
    <tableColumn id="45" name="Added By Extended Analysis" dataDxfId="293"/>
    <tableColumn id="46" name="Corrected By Extended Analysis" dataDxfId="292"/>
    <tableColumn id="47" name="Place Bounding Box" dataDxfId="291"/>
    <tableColumn id="48" name="Place Country" dataDxfId="290"/>
    <tableColumn id="49" name="Place Country Code" dataDxfId="289"/>
    <tableColumn id="50" name="Place Full Name" dataDxfId="288"/>
    <tableColumn id="51" name="Place ID" dataDxfId="287"/>
    <tableColumn id="52" name="Place Name" dataDxfId="286"/>
    <tableColumn id="53" name="Place Type" dataDxfId="285"/>
    <tableColumn id="54" name="Place URL" dataDxfId="284"/>
    <tableColumn id="55" name="Edge Weight" dataDxfId="231"/>
    <tableColumn id="56" name="Vertex 1 Group" dataDxfId="230">
      <calculatedColumnFormula>REPLACE(INDEX(GroupVertices[Group], MATCH(Edges[[#This Row],[Vertex 1]],GroupVertices[Vertex],0)),1,1,"")</calculatedColumnFormula>
    </tableColumn>
    <tableColumn id="57" name="Vertex 2 Group" dataDxfId="49">
      <calculatedColumnFormula>REPLACE(INDEX(GroupVertices[Group], MATCH(Edges[[#This Row],[Vertex 2]],GroupVertices[Vertex],0)),1,1,"")</calculatedColumnFormula>
    </tableColumn>
    <tableColumn id="58" name="Sentiment List #1: Positive Word Count" dataDxfId="48"/>
    <tableColumn id="59" name="Sentiment List #1: Positive Word Percentage (%)" dataDxfId="47"/>
    <tableColumn id="60" name="Sentiment List #2: Negative Word Count" dataDxfId="46"/>
    <tableColumn id="61" name="Sentiment List #2: Negative Word Percentage (%)" dataDxfId="45"/>
    <tableColumn id="62" name="Sentiment List #3: Angry/Violent Word Count" dataDxfId="44"/>
    <tableColumn id="63" name="Sentiment List #3: Angry/Violent Word Percentage (%)" dataDxfId="43"/>
    <tableColumn id="64" name="Non-categorized Word Count" dataDxfId="42"/>
    <tableColumn id="65" name="Non-categorized Word Percentage (%)" dataDxfId="41"/>
    <tableColumn id="66"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4" name="TwitterSearchNetworkTopItems_1" displayName="TwitterSearchNetworkTopItems_1" ref="A1:N5" totalsRowShown="0" headerRowDxfId="214" dataDxfId="213">
  <autoFilter ref="A1:N5"/>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12.xml><?xml version="1.0" encoding="utf-8"?>
<table xmlns="http://schemas.openxmlformats.org/spreadsheetml/2006/main" id="25" name="TwitterSearchNetworkTopItems_2" displayName="TwitterSearchNetworkTopItems_2" ref="A8:N10" totalsRowShown="0" headerRowDxfId="197" dataDxfId="196">
  <autoFilter ref="A8:N1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13.xml><?xml version="1.0" encoding="utf-8"?>
<table xmlns="http://schemas.openxmlformats.org/spreadsheetml/2006/main" id="26" name="TwitterSearchNetworkTopItems_3" displayName="TwitterSearchNetworkTopItems_3" ref="A13:N14" totalsRowShown="0" headerRowDxfId="180" dataDxfId="179">
  <autoFilter ref="A13:N1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14.xml><?xml version="1.0" encoding="utf-8"?>
<table xmlns="http://schemas.openxmlformats.org/spreadsheetml/2006/main" id="27" name="TwitterSearchNetworkTopItems_4" displayName="TwitterSearchNetworkTopItems_4" ref="A17:N27" totalsRowShown="0" headerRowDxfId="163" dataDxfId="162">
  <autoFilter ref="A17:N2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15.xml><?xml version="1.0" encoding="utf-8"?>
<table xmlns="http://schemas.openxmlformats.org/spreadsheetml/2006/main" id="28" name="TwitterSearchNetworkTopItems_5" displayName="TwitterSearchNetworkTopItems_5" ref="A30:N40" totalsRowShown="0" headerRowDxfId="146" dataDxfId="145">
  <autoFilter ref="A30:N4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16.xml><?xml version="1.0" encoding="utf-8"?>
<table xmlns="http://schemas.openxmlformats.org/spreadsheetml/2006/main" id="29" name="TwitterSearchNetworkTopItems_6" displayName="TwitterSearchNetworkTopItems_6" ref="A43:N45" totalsRowShown="0" headerRowDxfId="129" dataDxfId="128">
  <autoFilter ref="A43:N4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17.xml><?xml version="1.0" encoding="utf-8"?>
<table xmlns="http://schemas.openxmlformats.org/spreadsheetml/2006/main" id="30" name="TwitterSearchNetworkTopItems_7" displayName="TwitterSearchNetworkTopItems_7" ref="A48:N56" totalsRowShown="0" headerRowDxfId="126" dataDxfId="125">
  <autoFilter ref="A48:N5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18.xml><?xml version="1.0" encoding="utf-8"?>
<table xmlns="http://schemas.openxmlformats.org/spreadsheetml/2006/main" id="31" name="TwitterSearchNetworkTopItems_8" displayName="TwitterSearchNetworkTopItems_8" ref="A59:N69" totalsRowShown="0" headerRowDxfId="95" dataDxfId="94">
  <autoFilter ref="A59:N6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19.xml><?xml version="1.0" encoding="utf-8"?>
<table xmlns="http://schemas.openxmlformats.org/spreadsheetml/2006/main" id="19" name="Words" displayName="Words" ref="A1:G210" totalsRowShown="0" headerRowDxfId="344" dataDxfId="343">
  <autoFilter ref="A1:G210"/>
  <tableColumns count="7">
    <tableColumn id="1" name="Word" dataDxfId="68"/>
    <tableColumn id="2" name="Count" dataDxfId="67"/>
    <tableColumn id="3" name="Salience" dataDxfId="66"/>
    <tableColumn id="4" name="Group" dataDxfId="65"/>
    <tableColumn id="5" name="Word on Sentiment List #1: Positive" dataDxfId="64"/>
    <tableColumn id="6" name="Word on Sentiment List #2: Negative" dataDxfId="63"/>
    <tableColumn id="7" name="Word on Sentiment List #3: Angry/Violent" dataDxfId="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370" dataDxfId="268">
  <autoFilter ref="A2:BT151"/>
  <tableColumns count="72">
    <tableColumn id="1" name="Vertex" dataDxfId="282"/>
    <tableColumn id="72" name="Subgraph" dataDxfId="281"/>
    <tableColumn id="2" name="Color" dataDxfId="280"/>
    <tableColumn id="5" name="Shape" dataDxfId="279"/>
    <tableColumn id="6" name="Size" dataDxfId="278"/>
    <tableColumn id="4" name="Opacity" dataDxfId="248"/>
    <tableColumn id="7" name="Image File" dataDxfId="246"/>
    <tableColumn id="3" name="Visibility" dataDxfId="247"/>
    <tableColumn id="10" name="Label" dataDxfId="277"/>
    <tableColumn id="16" name="Label Fill Color" dataDxfId="276"/>
    <tableColumn id="9" name="Label Position" dataDxfId="242"/>
    <tableColumn id="8" name="Tooltip" dataDxfId="240"/>
    <tableColumn id="18" name="Layout Order" dataDxfId="241"/>
    <tableColumn id="13" name="X" dataDxfId="275"/>
    <tableColumn id="14" name="Y" dataDxfId="274"/>
    <tableColumn id="12" name="Locked?" dataDxfId="273"/>
    <tableColumn id="19" name="Polar R" dataDxfId="272"/>
    <tableColumn id="20" name="Polar Angle" dataDxfId="271"/>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0"/>
    <tableColumn id="28" name="Dynamic Filter" dataDxfId="269"/>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5"/>
    <tableColumn id="49" name="Custom Menu Item Text" dataDxfId="244"/>
    <tableColumn id="50" name="Custom Menu Item Action" dataDxfId="243"/>
    <tableColumn id="51" name="Tweeted Search Term?" dataDxfId="232"/>
    <tableColumn id="52" name="Vertex Group" dataDxfId="78">
      <calculatedColumnFormula>REPLACE(INDEX(GroupVertices[Group], MATCH(Vertices[[#This Row],[Vertex]],GroupVertices[Vertex],0)),1,1,"")</calculatedColumnFormula>
    </tableColumn>
    <tableColumn id="53" name="Top URLs in Tweet by Count" dataDxfId="77"/>
    <tableColumn id="54" name="Top URLs in Tweet by Salience" dataDxfId="76"/>
    <tableColumn id="55" name="Top Domains in Tweet by Count" dataDxfId="75"/>
    <tableColumn id="56" name="Top Domains in Tweet by Salience" dataDxfId="74"/>
    <tableColumn id="57" name="Top Hashtags in Tweet by Count" dataDxfId="73"/>
    <tableColumn id="58" name="Top Hashtags in Tweet by Salience" dataDxfId="72"/>
    <tableColumn id="59" name="Top Words in Tweet by Count" dataDxfId="71"/>
    <tableColumn id="60" name="Top Words in Tweet by Salience" dataDxfId="70"/>
    <tableColumn id="61" name="Top Word Pairs in Tweet by Count" dataDxfId="69"/>
    <tableColumn id="62" name="Top Word Pairs in Tweet by Salience" dataDxfId="39"/>
    <tableColumn id="63" name="Sentiment List #1: Positive Word Count" dataDxfId="38"/>
    <tableColumn id="64" name="Sentiment List #1: Positive Word Percentage (%)" dataDxfId="37"/>
    <tableColumn id="65" name="Sentiment List #2: Negative Word Count" dataDxfId="36"/>
    <tableColumn id="66" name="Sentiment List #2: Negative Word Percentage (%)" dataDxfId="35"/>
    <tableColumn id="67" name="Sentiment List #3: Angry/Violent Word Count" dataDxfId="34"/>
    <tableColumn id="68" name="Sentiment List #3: Angry/Violent Word Percentage (%)" dataDxfId="33"/>
    <tableColumn id="69" name="Non-categorized Word Count" dataDxfId="32"/>
    <tableColumn id="70" name="Non-categorized Word Percentage (%)" dataDxfId="31"/>
    <tableColumn id="71" name="Vertex Content Word Count" dataDxfId="30"/>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342" dataDxfId="341">
  <autoFilter ref="A1:L207"/>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Positive" dataDxfId="55"/>
    <tableColumn id="8" name="Word1 on Sentiment List #2: Negative" dataDxfId="54"/>
    <tableColumn id="9" name="Word1 on Sentiment List #3: Angry/Violent" dataDxfId="53"/>
    <tableColumn id="10" name="Word2 on Sentiment List #1: Positive" dataDxfId="52"/>
    <tableColumn id="11" name="Word2 on Sentiment List #2: Negative" dataDxfId="51"/>
    <tableColumn id="12" name="Word2 on Sentiment List #3: Angry/Violent" dataDxfId="50"/>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340" dataDxfId="339">
  <autoFilter ref="A2:C11"/>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338" dataDxfId="337">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32"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69">
  <autoFilter ref="A2:AO8"/>
  <tableColumns count="41">
    <tableColumn id="1" name="Group" dataDxfId="239"/>
    <tableColumn id="2" name="Vertex Color" dataDxfId="238"/>
    <tableColumn id="3" name="Vertex Shape" dataDxfId="236"/>
    <tableColumn id="22" name="Visibility" dataDxfId="237"/>
    <tableColumn id="4" name="Collapsed?"/>
    <tableColumn id="18" name="Label" dataDxfId="368"/>
    <tableColumn id="20" name="Collapsed X"/>
    <tableColumn id="21" name="Collapsed Y"/>
    <tableColumn id="6" name="ID" dataDxfId="367"/>
    <tableColumn id="19" name="Collapsed Properties" dataDxfId="229"/>
    <tableColumn id="5" name="Vertices" dataDxfId="228"/>
    <tableColumn id="7" name="Unique Edges" dataDxfId="227"/>
    <tableColumn id="8" name="Edges With Duplicates" dataDxfId="226"/>
    <tableColumn id="9" name="Total Edges" dataDxfId="225"/>
    <tableColumn id="10" name="Self-Loops" dataDxfId="224"/>
    <tableColumn id="24" name="Reciprocated Vertex Pair Ratio" dataDxfId="223"/>
    <tableColumn id="25" name="Reciprocated Edge Ratio" dataDxfId="222"/>
    <tableColumn id="11" name="Connected Components" dataDxfId="221"/>
    <tableColumn id="12" name="Single-Vertex Connected Components" dataDxfId="220"/>
    <tableColumn id="13" name="Maximum Vertices in a Connected Component" dataDxfId="219"/>
    <tableColumn id="14" name="Maximum Edges in a Connected Component" dataDxfId="218"/>
    <tableColumn id="15" name="Maximum Geodesic Distance (Diameter)" dataDxfId="217"/>
    <tableColumn id="16" name="Average Geodesic Distance" dataDxfId="216"/>
    <tableColumn id="17" name="Graph Density" dataDxfId="198"/>
    <tableColumn id="23" name="Top URLs in Tweet" dataDxfId="181"/>
    <tableColumn id="26" name="Top Domains in Tweet" dataDxfId="164"/>
    <tableColumn id="27" name="Top Hashtags in Tweet" dataDxfId="147"/>
    <tableColumn id="28" name="Top Words in Tweet" dataDxfId="130"/>
    <tableColumn id="29" name="Top Word Pairs in Tweet" dataDxfId="97"/>
    <tableColumn id="30" name="Top Replied-To in Tweet" dataDxfId="96"/>
    <tableColumn id="31" name="Top Mentioned in Tweet" dataDxfId="79"/>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ngry/Violent Word Count" dataDxfId="24"/>
    <tableColumn id="38" name="Sentiment List #3: Angry/Violen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66" dataDxfId="365">
  <autoFilter ref="A1:C150"/>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4"/>
    <tableColumn id="2" name="Degree Frequency" dataDxfId="363">
      <calculatedColumnFormula>COUNTIF(Vertices[Degree], "&gt;= " &amp; D2) - COUNTIF(Vertices[Degree], "&gt;=" &amp; D3)</calculatedColumnFormula>
    </tableColumn>
    <tableColumn id="3" name="In-Degree Bin" dataDxfId="362"/>
    <tableColumn id="4" name="In-Degree Frequency" dataDxfId="361">
      <calculatedColumnFormula>COUNTIF(Vertices[In-Degree], "&gt;= " &amp; F2) - COUNTIF(Vertices[In-Degree], "&gt;=" &amp; F3)</calculatedColumnFormula>
    </tableColumn>
    <tableColumn id="5" name="Out-Degree Bin" dataDxfId="360"/>
    <tableColumn id="6" name="Out-Degree Frequency" dataDxfId="359">
      <calculatedColumnFormula>COUNTIF(Vertices[Out-Degree], "&gt;= " &amp; H2) - COUNTIF(Vertices[Out-Degree], "&gt;=" &amp; H3)</calculatedColumnFormula>
    </tableColumn>
    <tableColumn id="7" name="Betweenness Centrality Bin" dataDxfId="358"/>
    <tableColumn id="8" name="Betweenness Centrality Frequency" dataDxfId="357">
      <calculatedColumnFormula>COUNTIF(Vertices[Betweenness Centrality], "&gt;= " &amp; J2) - COUNTIF(Vertices[Betweenness Centrality], "&gt;=" &amp; J3)</calculatedColumnFormula>
    </tableColumn>
    <tableColumn id="9" name="Closeness Centrality Bin" dataDxfId="356"/>
    <tableColumn id="10" name="Closeness Centrality Frequency" dataDxfId="355">
      <calculatedColumnFormula>COUNTIF(Vertices[Closeness Centrality], "&gt;= " &amp; L2) - COUNTIF(Vertices[Closeness Centrality], "&gt;=" &amp; L3)</calculatedColumnFormula>
    </tableColumn>
    <tableColumn id="11" name="Eigenvector Centrality Bin" dataDxfId="354"/>
    <tableColumn id="12" name="Eigenvector Centrality Frequency" dataDxfId="353">
      <calculatedColumnFormula>COUNTIF(Vertices[Eigenvector Centrality], "&gt;= " &amp; N2) - COUNTIF(Vertices[Eigenvector Centrality], "&gt;=" &amp; N3)</calculatedColumnFormula>
    </tableColumn>
    <tableColumn id="18" name="PageRank Bin" dataDxfId="352"/>
    <tableColumn id="17" name="PageRank Frequency" dataDxfId="351">
      <calculatedColumnFormula>COUNTIF(Vertices[Eigenvector Centrality], "&gt;= " &amp; P2) - COUNTIF(Vertices[Eigenvector Centrality], "&gt;=" &amp; P3)</calculatedColumnFormula>
    </tableColumn>
    <tableColumn id="13" name="Clustering Coefficient Bin" dataDxfId="350"/>
    <tableColumn id="14" name="Clustering Coefficient Frequency" dataDxfId="349">
      <calculatedColumnFormula>COUNTIF(Vertices[Clustering Coefficient], "&gt;= " &amp; R2) - COUNTIF(Vertices[Clustering Coefficient], "&gt;=" &amp; R3)</calculatedColumnFormula>
    </tableColumn>
    <tableColumn id="15" name="Dynamic Filter Bin" dataDxfId="348"/>
    <tableColumn id="16" name="Dynamic Filter Frequency" dataDxfId="34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macscotland/status/1218594832874188800" TargetMode="External" /><Relationship Id="rId2" Type="http://schemas.openxmlformats.org/officeDocument/2006/relationships/hyperlink" Target="https://twitter.com/gmacscotland/status/1218594832874188800" TargetMode="External" /><Relationship Id="rId3" Type="http://schemas.openxmlformats.org/officeDocument/2006/relationships/hyperlink" Target="https://twitter.com/gmacscotland/status/1218594832874188800" TargetMode="External" /><Relationship Id="rId4" Type="http://schemas.openxmlformats.org/officeDocument/2006/relationships/hyperlink" Target="https://twitter.com/gmacscotland/status/1218594832874188800" TargetMode="External" /><Relationship Id="rId5" Type="http://schemas.openxmlformats.org/officeDocument/2006/relationships/hyperlink" Target="https://twitter.com/gmacscotland/status/1218594832874188800" TargetMode="External" /><Relationship Id="rId6" Type="http://schemas.openxmlformats.org/officeDocument/2006/relationships/hyperlink" Target="https://twitter.com/gmacscotland/status/1218594832874188800" TargetMode="External" /><Relationship Id="rId7" Type="http://schemas.openxmlformats.org/officeDocument/2006/relationships/hyperlink" Target="https://road.cc/content/news/270403-doctor-thrown-train-because-he-hadnt-reserved-space-bike-even-though-there-were" TargetMode="External" /><Relationship Id="rId8" Type="http://schemas.openxmlformats.org/officeDocument/2006/relationships/hyperlink" Target="https://twitter.com/gmacscotland/status/1218594832874188800" TargetMode="External" /><Relationship Id="rId9" Type="http://schemas.openxmlformats.org/officeDocument/2006/relationships/hyperlink" Target="https://road.cc/content/news/270403-doctor-thrown-train-because-he-hadnt-reserved-space-bike-even-though-there-were?utm_source=dlvr.it&amp;utm_medium=twitter" TargetMode="External" /><Relationship Id="rId10" Type="http://schemas.openxmlformats.org/officeDocument/2006/relationships/hyperlink" Target="https://road.cc/content/news/270403-doctor-thrown-train-because-he-hadnt-reserved-space-bike-even-though-there-were" TargetMode="External" /><Relationship Id="rId11" Type="http://schemas.openxmlformats.org/officeDocument/2006/relationships/hyperlink" Target="https://road.cc/content/news/270403-doctor-thrown-train-because-he-hadnt-reserved-space-bike-even-though-there-were?utm_source=dlvr.it&amp;utm_medium=twitter" TargetMode="External" /><Relationship Id="rId12" Type="http://schemas.openxmlformats.org/officeDocument/2006/relationships/hyperlink" Target="https://twitter.com/gmacscotland/status/1218594832874188800" TargetMode="External" /><Relationship Id="rId13" Type="http://schemas.openxmlformats.org/officeDocument/2006/relationships/hyperlink" Target="https://twitter.com/gmacscotland/status/1218594832874188800" TargetMode="External" /><Relationship Id="rId14" Type="http://schemas.openxmlformats.org/officeDocument/2006/relationships/hyperlink" Target="https://twitter.com/gmacscotland/status/1218594832874188800" TargetMode="External" /><Relationship Id="rId15" Type="http://schemas.openxmlformats.org/officeDocument/2006/relationships/hyperlink" Target="https://twitter.com/gmacscotland/status/1218594832874188800" TargetMode="External" /><Relationship Id="rId16" Type="http://schemas.openxmlformats.org/officeDocument/2006/relationships/hyperlink" Target="https://road.cc/content/news/270403-doctor-thrown-train-because-he-hadnt-reserved-space-bike-even-though-there-were" TargetMode="External" /><Relationship Id="rId17" Type="http://schemas.openxmlformats.org/officeDocument/2006/relationships/hyperlink" Target="https://road.cc/content/news/270403-doctor-thrown-train-because-he-hadnt-reserved-space-bike-even-though-there-were" TargetMode="External" /><Relationship Id="rId18" Type="http://schemas.openxmlformats.org/officeDocument/2006/relationships/hyperlink" Target="https://road.cc/content/news/270403-doctor-thrown-train-because-he-hadnt-reserved-space-bike-even-though-there-were" TargetMode="External" /><Relationship Id="rId19" Type="http://schemas.openxmlformats.org/officeDocument/2006/relationships/hyperlink" Target="https://road.cc/content/news/270403-doctor-thrown-train-because-he-hadnt-reserved-space-bike-even-though-there-were" TargetMode="External" /><Relationship Id="rId20" Type="http://schemas.openxmlformats.org/officeDocument/2006/relationships/hyperlink" Target="https://road.cc/content/news/270403-doctor-thrown-train-because-he-hadnt-reserved-space-bike-even-though-there-were" TargetMode="External" /><Relationship Id="rId21" Type="http://schemas.openxmlformats.org/officeDocument/2006/relationships/hyperlink" Target="https://twitter.com/gmacscotland/status/1218594832874188800" TargetMode="External" /><Relationship Id="rId22" Type="http://schemas.openxmlformats.org/officeDocument/2006/relationships/hyperlink" Target="https://road.cc/270403" TargetMode="External" /><Relationship Id="rId23" Type="http://schemas.openxmlformats.org/officeDocument/2006/relationships/hyperlink" Target="https://road.cc/270403" TargetMode="External" /><Relationship Id="rId24" Type="http://schemas.openxmlformats.org/officeDocument/2006/relationships/hyperlink" Target="https://pbs.twimg.com/media/EOrlBYfU0AAa0y0.jpg" TargetMode="External" /><Relationship Id="rId25" Type="http://schemas.openxmlformats.org/officeDocument/2006/relationships/hyperlink" Target="https://pbs.twimg.com/media/EOqpDtDVUAADPxk.jpg" TargetMode="External" /><Relationship Id="rId26" Type="http://schemas.openxmlformats.org/officeDocument/2006/relationships/hyperlink" Target="https://pbs.twimg.com/media/EOqitqZWsAE6rSy.jpg" TargetMode="External" /><Relationship Id="rId27" Type="http://schemas.openxmlformats.org/officeDocument/2006/relationships/hyperlink" Target="https://pbs.twimg.com/media/EOq9MDAWkAIYl1b.jpg" TargetMode="External" /><Relationship Id="rId28" Type="http://schemas.openxmlformats.org/officeDocument/2006/relationships/hyperlink" Target="http://pbs.twimg.com/profile_images/1205507473282609152/zX4Lst_4_normal.jpg" TargetMode="External" /><Relationship Id="rId29" Type="http://schemas.openxmlformats.org/officeDocument/2006/relationships/hyperlink" Target="http://pbs.twimg.com/profile_images/1126058075985723392/0l7g_RIP_normal.png" TargetMode="External" /><Relationship Id="rId30" Type="http://schemas.openxmlformats.org/officeDocument/2006/relationships/hyperlink" Target="http://pbs.twimg.com/profile_images/1108419906427670529/4MNkwf91_normal.png" TargetMode="External" /><Relationship Id="rId31" Type="http://schemas.openxmlformats.org/officeDocument/2006/relationships/hyperlink" Target="http://pbs.twimg.com/profile_images/1163880832794333184/kjFfTNT0_normal.jpg" TargetMode="External" /><Relationship Id="rId32" Type="http://schemas.openxmlformats.org/officeDocument/2006/relationships/hyperlink" Target="http://pbs.twimg.com/profile_images/700447409793560576/fzg815QH_normal.jpg" TargetMode="External" /><Relationship Id="rId33" Type="http://schemas.openxmlformats.org/officeDocument/2006/relationships/hyperlink" Target="http://pbs.twimg.com/profile_images/439512713002496001/W3rgK2bH_normal.jpeg" TargetMode="External" /><Relationship Id="rId34" Type="http://schemas.openxmlformats.org/officeDocument/2006/relationships/hyperlink" Target="http://pbs.twimg.com/profile_images/1201467067398053888/UWG5lwzk_normal.jpg" TargetMode="External" /><Relationship Id="rId35" Type="http://schemas.openxmlformats.org/officeDocument/2006/relationships/hyperlink" Target="http://pbs.twimg.com/profile_images/775293575504470016/3n_n0Gsp_normal.jpg" TargetMode="External" /><Relationship Id="rId36" Type="http://schemas.openxmlformats.org/officeDocument/2006/relationships/hyperlink" Target="http://pbs.twimg.com/profile_images/924688304708243456/EfExrhU__normal.jpg" TargetMode="External" /><Relationship Id="rId37" Type="http://schemas.openxmlformats.org/officeDocument/2006/relationships/hyperlink" Target="http://pbs.twimg.com/profile_images/1192065371924312064/Qljyn9Ni_normal.png" TargetMode="External" /><Relationship Id="rId38" Type="http://schemas.openxmlformats.org/officeDocument/2006/relationships/hyperlink" Target="http://pbs.twimg.com/profile_images/1192065371924312064/Qljyn9Ni_normal.png" TargetMode="External" /><Relationship Id="rId39" Type="http://schemas.openxmlformats.org/officeDocument/2006/relationships/hyperlink" Target="http://pbs.twimg.com/profile_images/1125329714724392961/d79xS4GB_normal.png" TargetMode="External" /><Relationship Id="rId40" Type="http://schemas.openxmlformats.org/officeDocument/2006/relationships/hyperlink" Target="http://pbs.twimg.com/profile_images/1192509808999571457/PqZMD7nj_normal.jpg" TargetMode="External" /><Relationship Id="rId41" Type="http://schemas.openxmlformats.org/officeDocument/2006/relationships/hyperlink" Target="http://pbs.twimg.com/profile_images/1149089784100524032/Mdv7Ep_5_normal.png" TargetMode="External" /><Relationship Id="rId42" Type="http://schemas.openxmlformats.org/officeDocument/2006/relationships/hyperlink" Target="http://pbs.twimg.com/profile_images/941302111563911169/SXzV9iQD_normal.jpg" TargetMode="External" /><Relationship Id="rId43" Type="http://schemas.openxmlformats.org/officeDocument/2006/relationships/hyperlink" Target="http://pbs.twimg.com/profile_images/1180442820798222337/84QBwmHv_normal.jpg" TargetMode="External" /><Relationship Id="rId44" Type="http://schemas.openxmlformats.org/officeDocument/2006/relationships/hyperlink" Target="http://pbs.twimg.com/profile_images/1008089581378588674/JdE7DpHl_normal.jpg" TargetMode="External" /><Relationship Id="rId45" Type="http://schemas.openxmlformats.org/officeDocument/2006/relationships/hyperlink" Target="http://pbs.twimg.com/profile_images/1101062523044847617/Yn-nRpHm_normal.jpg" TargetMode="External" /><Relationship Id="rId46" Type="http://schemas.openxmlformats.org/officeDocument/2006/relationships/hyperlink" Target="http://pbs.twimg.com/profile_images/1101062523044847617/Yn-nRpHm_normal.jpg" TargetMode="External" /><Relationship Id="rId47" Type="http://schemas.openxmlformats.org/officeDocument/2006/relationships/hyperlink" Target="http://pbs.twimg.com/profile_images/848330644950327296/GaKbL3Bu_normal.jpg" TargetMode="External" /><Relationship Id="rId48" Type="http://schemas.openxmlformats.org/officeDocument/2006/relationships/hyperlink" Target="http://pbs.twimg.com/profile_images/1157203006603059201/Ke9Tm2i5_normal.jpg" TargetMode="External" /><Relationship Id="rId49" Type="http://schemas.openxmlformats.org/officeDocument/2006/relationships/hyperlink" Target="http://pbs.twimg.com/profile_images/630517632299597824/nO9UOBOV_normal.jpg" TargetMode="External" /><Relationship Id="rId50" Type="http://schemas.openxmlformats.org/officeDocument/2006/relationships/hyperlink" Target="https://pbs.twimg.com/media/EOrlBYfU0AAa0y0.jpg" TargetMode="External" /><Relationship Id="rId51" Type="http://schemas.openxmlformats.org/officeDocument/2006/relationships/hyperlink" Target="http://pbs.twimg.com/profile_images/1215058967015149573/RZ6NpLhQ_normal.jpg" TargetMode="External" /><Relationship Id="rId52" Type="http://schemas.openxmlformats.org/officeDocument/2006/relationships/hyperlink" Target="http://pbs.twimg.com/profile_images/655497640940040192/mjrx_6R-_normal.jpg" TargetMode="External" /><Relationship Id="rId53" Type="http://schemas.openxmlformats.org/officeDocument/2006/relationships/hyperlink" Target="http://pbs.twimg.com/profile_images/378800000552891319/2beb9f4779f70f84e654c030b64ec2ad_normal.jpeg" TargetMode="External" /><Relationship Id="rId54" Type="http://schemas.openxmlformats.org/officeDocument/2006/relationships/hyperlink" Target="https://pbs.twimg.com/media/EOqpDtDVUAADPxk.jpg" TargetMode="External" /><Relationship Id="rId55" Type="http://schemas.openxmlformats.org/officeDocument/2006/relationships/hyperlink" Target="http://pbs.twimg.com/profile_images/1024010713814257670/OV6KqaV2_normal.jpg" TargetMode="External" /><Relationship Id="rId56" Type="http://schemas.openxmlformats.org/officeDocument/2006/relationships/hyperlink" Target="http://pbs.twimg.com/profile_images/535806259966914563/hg23JFUM_normal.jpeg" TargetMode="External" /><Relationship Id="rId57" Type="http://schemas.openxmlformats.org/officeDocument/2006/relationships/hyperlink" Target="http://pbs.twimg.com/profile_images/3210744588/07b7e0346a589c8c03d08dc18dd9cce5_normal.jpeg" TargetMode="External" /><Relationship Id="rId58" Type="http://schemas.openxmlformats.org/officeDocument/2006/relationships/hyperlink" Target="http://pbs.twimg.com/profile_images/293533450/DSCN3241_normal.jpg" TargetMode="External" /><Relationship Id="rId59" Type="http://schemas.openxmlformats.org/officeDocument/2006/relationships/hyperlink" Target="http://pbs.twimg.com/profile_images/293533450/DSCN3241_normal.jpg" TargetMode="External" /><Relationship Id="rId60" Type="http://schemas.openxmlformats.org/officeDocument/2006/relationships/hyperlink" Target="http://pbs.twimg.com/profile_images/293533450/DSCN3241_normal.jpg" TargetMode="External" /><Relationship Id="rId61" Type="http://schemas.openxmlformats.org/officeDocument/2006/relationships/hyperlink" Target="http://pbs.twimg.com/profile_images/293533450/DSCN3241_normal.jpg" TargetMode="External" /><Relationship Id="rId62" Type="http://schemas.openxmlformats.org/officeDocument/2006/relationships/hyperlink" Target="http://pbs.twimg.com/profile_images/852463752247169024/-K0jWcU1_normal.jpg" TargetMode="External" /><Relationship Id="rId63" Type="http://schemas.openxmlformats.org/officeDocument/2006/relationships/hyperlink" Target="http://pbs.twimg.com/profile_images/1023177828676902913/ufZovYSB_normal.jpg" TargetMode="External" /><Relationship Id="rId64" Type="http://schemas.openxmlformats.org/officeDocument/2006/relationships/hyperlink" Target="http://pbs.twimg.com/profile_images/1184185768148815872/5nPYWmRd_normal.jpg" TargetMode="External" /><Relationship Id="rId65" Type="http://schemas.openxmlformats.org/officeDocument/2006/relationships/hyperlink" Target="http://pbs.twimg.com/profile_images/1188119949811863552/XiFt3pdC_normal.jpg" TargetMode="External" /><Relationship Id="rId66" Type="http://schemas.openxmlformats.org/officeDocument/2006/relationships/hyperlink" Target="http://pbs.twimg.com/profile_images/1068502851054391296/FACAYW5t_normal.jpg" TargetMode="External" /><Relationship Id="rId67" Type="http://schemas.openxmlformats.org/officeDocument/2006/relationships/hyperlink" Target="http://pbs.twimg.com/profile_images/845247651331301384/F553xWhP_normal.jpg" TargetMode="External" /><Relationship Id="rId68" Type="http://schemas.openxmlformats.org/officeDocument/2006/relationships/hyperlink" Target="http://pbs.twimg.com/profile_images/849965402079858688/99Ih-GE0_normal.jpg" TargetMode="External" /><Relationship Id="rId69" Type="http://schemas.openxmlformats.org/officeDocument/2006/relationships/hyperlink" Target="http://pbs.twimg.com/profile_images/378800000793119012/f4f30b61b87c8248169e6233828d28c5_normal.jpeg" TargetMode="External" /><Relationship Id="rId70" Type="http://schemas.openxmlformats.org/officeDocument/2006/relationships/hyperlink" Target="http://pbs.twimg.com/profile_images/1208038843246632961/ojDyxw2x_normal.jpg" TargetMode="External" /><Relationship Id="rId71" Type="http://schemas.openxmlformats.org/officeDocument/2006/relationships/hyperlink" Target="http://pbs.twimg.com/profile_images/785390651659677696/qPXCYpqP_normal.jpg" TargetMode="External" /><Relationship Id="rId72" Type="http://schemas.openxmlformats.org/officeDocument/2006/relationships/hyperlink" Target="http://pbs.twimg.com/profile_images/785390651659677696/qPXCYpqP_normal.jpg" TargetMode="External" /><Relationship Id="rId73" Type="http://schemas.openxmlformats.org/officeDocument/2006/relationships/hyperlink" Target="http://pbs.twimg.com/profile_images/785390651659677696/qPXCYpqP_normal.jpg" TargetMode="External" /><Relationship Id="rId74" Type="http://schemas.openxmlformats.org/officeDocument/2006/relationships/hyperlink" Target="http://pbs.twimg.com/profile_images/785390651659677696/qPXCYpqP_normal.jpg" TargetMode="External" /><Relationship Id="rId75" Type="http://schemas.openxmlformats.org/officeDocument/2006/relationships/hyperlink" Target="http://pbs.twimg.com/profile_images/1113189441139507200/LMFc0sfq_normal.png" TargetMode="External" /><Relationship Id="rId76" Type="http://schemas.openxmlformats.org/officeDocument/2006/relationships/hyperlink" Target="http://pbs.twimg.com/profile_images/1113189441139507200/LMFc0sfq_normal.png" TargetMode="External" /><Relationship Id="rId77" Type="http://schemas.openxmlformats.org/officeDocument/2006/relationships/hyperlink" Target="http://pbs.twimg.com/profile_images/1113189441139507200/LMFc0sfq_normal.png" TargetMode="External" /><Relationship Id="rId78" Type="http://schemas.openxmlformats.org/officeDocument/2006/relationships/hyperlink" Target="http://pbs.twimg.com/profile_images/1113189441139507200/LMFc0sfq_normal.png" TargetMode="External" /><Relationship Id="rId79" Type="http://schemas.openxmlformats.org/officeDocument/2006/relationships/hyperlink" Target="http://pbs.twimg.com/profile_images/793165960287023104/Z2410yXs_normal.jpg" TargetMode="External" /><Relationship Id="rId80" Type="http://schemas.openxmlformats.org/officeDocument/2006/relationships/hyperlink" Target="http://pbs.twimg.com/profile_images/793165960287023104/Z2410yXs_normal.jpg" TargetMode="External" /><Relationship Id="rId81" Type="http://schemas.openxmlformats.org/officeDocument/2006/relationships/hyperlink" Target="http://pbs.twimg.com/profile_images/793165960287023104/Z2410yXs_normal.jpg" TargetMode="External" /><Relationship Id="rId82" Type="http://schemas.openxmlformats.org/officeDocument/2006/relationships/hyperlink" Target="http://pbs.twimg.com/profile_images/793165960287023104/Z2410yXs_normal.jpg" TargetMode="External" /><Relationship Id="rId83" Type="http://schemas.openxmlformats.org/officeDocument/2006/relationships/hyperlink" Target="http://pbs.twimg.com/profile_images/2965141940/32d854fc8168377a204da4de198ae700_normal.jpeg" TargetMode="External" /><Relationship Id="rId84" Type="http://schemas.openxmlformats.org/officeDocument/2006/relationships/hyperlink" Target="http://pbs.twimg.com/profile_images/2965141940/32d854fc8168377a204da4de198ae700_normal.jpeg" TargetMode="External" /><Relationship Id="rId85" Type="http://schemas.openxmlformats.org/officeDocument/2006/relationships/hyperlink" Target="http://pbs.twimg.com/profile_images/2965141940/32d854fc8168377a204da4de198ae700_normal.jpeg" TargetMode="External" /><Relationship Id="rId86" Type="http://schemas.openxmlformats.org/officeDocument/2006/relationships/hyperlink" Target="http://pbs.twimg.com/profile_images/2965141940/32d854fc8168377a204da4de198ae700_normal.jpeg" TargetMode="External" /><Relationship Id="rId87" Type="http://schemas.openxmlformats.org/officeDocument/2006/relationships/hyperlink" Target="http://pbs.twimg.com/profile_images/473037883603841024/fQhZh0Jf_normal.jpeg" TargetMode="External" /><Relationship Id="rId88" Type="http://schemas.openxmlformats.org/officeDocument/2006/relationships/hyperlink" Target="http://pbs.twimg.com/profile_images/473037883603841024/fQhZh0Jf_normal.jpeg" TargetMode="External" /><Relationship Id="rId89" Type="http://schemas.openxmlformats.org/officeDocument/2006/relationships/hyperlink" Target="http://pbs.twimg.com/profile_images/473037883603841024/fQhZh0Jf_normal.jpeg" TargetMode="External" /><Relationship Id="rId90" Type="http://schemas.openxmlformats.org/officeDocument/2006/relationships/hyperlink" Target="http://pbs.twimg.com/profile_images/473037883603841024/fQhZh0Jf_normal.jpeg" TargetMode="External" /><Relationship Id="rId91" Type="http://schemas.openxmlformats.org/officeDocument/2006/relationships/hyperlink" Target="http://pbs.twimg.com/profile_images/1101112035008487424/4mH9zy2Q_normal.jpg" TargetMode="External" /><Relationship Id="rId92" Type="http://schemas.openxmlformats.org/officeDocument/2006/relationships/hyperlink" Target="http://pbs.twimg.com/profile_images/1101112035008487424/4mH9zy2Q_normal.jpg" TargetMode="External" /><Relationship Id="rId93" Type="http://schemas.openxmlformats.org/officeDocument/2006/relationships/hyperlink" Target="http://pbs.twimg.com/profile_images/1101112035008487424/4mH9zy2Q_normal.jpg" TargetMode="External" /><Relationship Id="rId94" Type="http://schemas.openxmlformats.org/officeDocument/2006/relationships/hyperlink" Target="http://pbs.twimg.com/profile_images/1101112035008487424/4mH9zy2Q_normal.jpg" TargetMode="External" /><Relationship Id="rId95" Type="http://schemas.openxmlformats.org/officeDocument/2006/relationships/hyperlink" Target="http://pbs.twimg.com/profile_images/903502755074998272/kSTJ31sY_normal.png" TargetMode="External" /><Relationship Id="rId96" Type="http://schemas.openxmlformats.org/officeDocument/2006/relationships/hyperlink" Target="http://pbs.twimg.com/profile_images/903502755074998272/kSTJ31sY_normal.png" TargetMode="External" /><Relationship Id="rId97" Type="http://schemas.openxmlformats.org/officeDocument/2006/relationships/hyperlink" Target="http://pbs.twimg.com/profile_images/903502755074998272/kSTJ31sY_normal.png" TargetMode="External" /><Relationship Id="rId98" Type="http://schemas.openxmlformats.org/officeDocument/2006/relationships/hyperlink" Target="http://pbs.twimg.com/profile_images/903502755074998272/kSTJ31sY_normal.png" TargetMode="External" /><Relationship Id="rId99" Type="http://schemas.openxmlformats.org/officeDocument/2006/relationships/hyperlink" Target="http://pbs.twimg.com/profile_images/1687885094/BrookFamily__370_of_290__normal.jpg" TargetMode="External" /><Relationship Id="rId100" Type="http://schemas.openxmlformats.org/officeDocument/2006/relationships/hyperlink" Target="http://pbs.twimg.com/profile_images/1687885094/BrookFamily__370_of_290__normal.jpg" TargetMode="External" /><Relationship Id="rId101" Type="http://schemas.openxmlformats.org/officeDocument/2006/relationships/hyperlink" Target="http://pbs.twimg.com/profile_images/1687885094/BrookFamily__370_of_290__normal.jpg" TargetMode="External" /><Relationship Id="rId102" Type="http://schemas.openxmlformats.org/officeDocument/2006/relationships/hyperlink" Target="http://pbs.twimg.com/profile_images/1687885094/BrookFamily__370_of_290__normal.jpg" TargetMode="External" /><Relationship Id="rId103" Type="http://schemas.openxmlformats.org/officeDocument/2006/relationships/hyperlink" Target="http://pbs.twimg.com/profile_images/441355621544116224/UII4zNAw_normal.jpeg" TargetMode="External" /><Relationship Id="rId104" Type="http://schemas.openxmlformats.org/officeDocument/2006/relationships/hyperlink" Target="http://pbs.twimg.com/profile_images/594622225069776897/n61-NOhC_normal.jpg" TargetMode="External" /><Relationship Id="rId105" Type="http://schemas.openxmlformats.org/officeDocument/2006/relationships/hyperlink" Target="http://pbs.twimg.com/profile_images/594622225069776897/n61-NOhC_normal.jpg" TargetMode="External" /><Relationship Id="rId106" Type="http://schemas.openxmlformats.org/officeDocument/2006/relationships/hyperlink" Target="http://pbs.twimg.com/profile_images/594622225069776897/n61-NOhC_normal.jpg" TargetMode="External" /><Relationship Id="rId107" Type="http://schemas.openxmlformats.org/officeDocument/2006/relationships/hyperlink" Target="http://pbs.twimg.com/profile_images/594622225069776897/n61-NOhC_normal.jpg" TargetMode="External" /><Relationship Id="rId108" Type="http://schemas.openxmlformats.org/officeDocument/2006/relationships/hyperlink" Target="http://pbs.twimg.com/profile_images/419190003374505984/XLXY0RU4_normal.jpeg" TargetMode="External" /><Relationship Id="rId109" Type="http://schemas.openxmlformats.org/officeDocument/2006/relationships/hyperlink" Target="http://pbs.twimg.com/profile_images/419190003374505984/XLXY0RU4_normal.jpeg" TargetMode="External" /><Relationship Id="rId110" Type="http://schemas.openxmlformats.org/officeDocument/2006/relationships/hyperlink" Target="http://pbs.twimg.com/profile_images/419190003374505984/XLXY0RU4_normal.jpeg" TargetMode="External" /><Relationship Id="rId111" Type="http://schemas.openxmlformats.org/officeDocument/2006/relationships/hyperlink" Target="http://pbs.twimg.com/profile_images/419190003374505984/XLXY0RU4_normal.jpeg" TargetMode="External" /><Relationship Id="rId112" Type="http://schemas.openxmlformats.org/officeDocument/2006/relationships/hyperlink" Target="http://pbs.twimg.com/profile_images/581285277139742721/NDY0Uc3A_normal.jpg" TargetMode="External" /><Relationship Id="rId113" Type="http://schemas.openxmlformats.org/officeDocument/2006/relationships/hyperlink" Target="http://pbs.twimg.com/profile_images/581285277139742721/NDY0Uc3A_normal.jpg" TargetMode="External" /><Relationship Id="rId114" Type="http://schemas.openxmlformats.org/officeDocument/2006/relationships/hyperlink" Target="http://pbs.twimg.com/profile_images/581285277139742721/NDY0Uc3A_normal.jpg" TargetMode="External" /><Relationship Id="rId115" Type="http://schemas.openxmlformats.org/officeDocument/2006/relationships/hyperlink" Target="http://pbs.twimg.com/profile_images/581285277139742721/NDY0Uc3A_normal.jpg" TargetMode="External" /><Relationship Id="rId116" Type="http://schemas.openxmlformats.org/officeDocument/2006/relationships/hyperlink" Target="http://pbs.twimg.com/profile_images/1119496666430758912/MvHk_N30_normal.jpg" TargetMode="External" /><Relationship Id="rId117" Type="http://schemas.openxmlformats.org/officeDocument/2006/relationships/hyperlink" Target="http://pbs.twimg.com/profile_images/1119496666430758912/MvHk_N30_normal.jpg" TargetMode="External" /><Relationship Id="rId118" Type="http://schemas.openxmlformats.org/officeDocument/2006/relationships/hyperlink" Target="http://pbs.twimg.com/profile_images/1119496666430758912/MvHk_N30_normal.jpg" TargetMode="External" /><Relationship Id="rId119" Type="http://schemas.openxmlformats.org/officeDocument/2006/relationships/hyperlink" Target="http://pbs.twimg.com/profile_images/1119496666430758912/MvHk_N30_normal.jpg" TargetMode="External" /><Relationship Id="rId120" Type="http://schemas.openxmlformats.org/officeDocument/2006/relationships/hyperlink" Target="http://pbs.twimg.com/profile_images/883077248152215554/KMsRM99I_normal.jpg" TargetMode="External" /><Relationship Id="rId121" Type="http://schemas.openxmlformats.org/officeDocument/2006/relationships/hyperlink" Target="http://pbs.twimg.com/profile_images/633146989069369345/ZJ_g3rrf_normal.jpg" TargetMode="External" /><Relationship Id="rId122" Type="http://schemas.openxmlformats.org/officeDocument/2006/relationships/hyperlink" Target="http://pbs.twimg.com/profile_images/633146989069369345/ZJ_g3rrf_normal.jpg" TargetMode="External" /><Relationship Id="rId123" Type="http://schemas.openxmlformats.org/officeDocument/2006/relationships/hyperlink" Target="http://pbs.twimg.com/profile_images/633146989069369345/ZJ_g3rrf_normal.jpg" TargetMode="External" /><Relationship Id="rId124" Type="http://schemas.openxmlformats.org/officeDocument/2006/relationships/hyperlink" Target="http://pbs.twimg.com/profile_images/633146989069369345/ZJ_g3rrf_normal.jpg" TargetMode="External" /><Relationship Id="rId125" Type="http://schemas.openxmlformats.org/officeDocument/2006/relationships/hyperlink" Target="http://pbs.twimg.com/profile_images/1188535807361142790/MfE4gEY0_normal.jpg" TargetMode="External" /><Relationship Id="rId126" Type="http://schemas.openxmlformats.org/officeDocument/2006/relationships/hyperlink" Target="http://pbs.twimg.com/profile_images/1188535807361142790/MfE4gEY0_normal.jpg" TargetMode="External" /><Relationship Id="rId127" Type="http://schemas.openxmlformats.org/officeDocument/2006/relationships/hyperlink" Target="http://pbs.twimg.com/profile_images/748878787916488704/XWzdw0IP_normal.jpg" TargetMode="External" /><Relationship Id="rId128" Type="http://schemas.openxmlformats.org/officeDocument/2006/relationships/hyperlink" Target="http://pbs.twimg.com/profile_images/748878787916488704/XWzdw0IP_normal.jpg" TargetMode="External" /><Relationship Id="rId129" Type="http://schemas.openxmlformats.org/officeDocument/2006/relationships/hyperlink" Target="http://pbs.twimg.com/profile_images/748878787916488704/XWzdw0IP_normal.jpg" TargetMode="External" /><Relationship Id="rId130" Type="http://schemas.openxmlformats.org/officeDocument/2006/relationships/hyperlink" Target="http://pbs.twimg.com/profile_images/748878787916488704/XWzdw0IP_normal.jpg" TargetMode="External" /><Relationship Id="rId131" Type="http://schemas.openxmlformats.org/officeDocument/2006/relationships/hyperlink" Target="http://pbs.twimg.com/profile_images/486792724/Spokeslogo.colour_normal.jpg" TargetMode="External" /><Relationship Id="rId132" Type="http://schemas.openxmlformats.org/officeDocument/2006/relationships/hyperlink" Target="http://pbs.twimg.com/profile_images/1188535807361142790/MfE4gEY0_normal.jpg" TargetMode="External" /><Relationship Id="rId133" Type="http://schemas.openxmlformats.org/officeDocument/2006/relationships/hyperlink" Target="http://pbs.twimg.com/profile_images/1188535807361142790/MfE4gEY0_normal.jpg" TargetMode="External" /><Relationship Id="rId134" Type="http://schemas.openxmlformats.org/officeDocument/2006/relationships/hyperlink" Target="http://pbs.twimg.com/profile_images/3100271889/adb481685e3a3d521e16dcb4509dbf32_normal.jpeg" TargetMode="External" /><Relationship Id="rId135" Type="http://schemas.openxmlformats.org/officeDocument/2006/relationships/hyperlink" Target="http://pbs.twimg.com/profile_images/1188535807361142790/MfE4gEY0_normal.jpg" TargetMode="External" /><Relationship Id="rId136" Type="http://schemas.openxmlformats.org/officeDocument/2006/relationships/hyperlink" Target="http://pbs.twimg.com/profile_images/1188535807361142790/MfE4gEY0_normal.jpg" TargetMode="External" /><Relationship Id="rId137" Type="http://schemas.openxmlformats.org/officeDocument/2006/relationships/hyperlink" Target="http://pbs.twimg.com/profile_images/3100271889/adb481685e3a3d521e16dcb4509dbf32_normal.jpeg" TargetMode="External" /><Relationship Id="rId138" Type="http://schemas.openxmlformats.org/officeDocument/2006/relationships/hyperlink" Target="http://pbs.twimg.com/profile_images/1188535807361142790/MfE4gEY0_normal.jpg" TargetMode="External" /><Relationship Id="rId139" Type="http://schemas.openxmlformats.org/officeDocument/2006/relationships/hyperlink" Target="http://pbs.twimg.com/profile_images/1188535807361142790/MfE4gEY0_normal.jpg" TargetMode="External" /><Relationship Id="rId140" Type="http://schemas.openxmlformats.org/officeDocument/2006/relationships/hyperlink" Target="http://pbs.twimg.com/profile_images/3100271889/adb481685e3a3d521e16dcb4509dbf32_normal.jpeg" TargetMode="External" /><Relationship Id="rId141" Type="http://schemas.openxmlformats.org/officeDocument/2006/relationships/hyperlink" Target="https://pbs.twimg.com/media/EOqitqZWsAE6rSy.jpg" TargetMode="External" /><Relationship Id="rId142" Type="http://schemas.openxmlformats.org/officeDocument/2006/relationships/hyperlink" Target="https://pbs.twimg.com/media/EOq9MDAWkAIYl1b.jpg" TargetMode="External" /><Relationship Id="rId143" Type="http://schemas.openxmlformats.org/officeDocument/2006/relationships/hyperlink" Target="http://pbs.twimg.com/profile_images/3100271889/adb481685e3a3d521e16dcb4509dbf32_normal.jpeg" TargetMode="External" /><Relationship Id="rId144" Type="http://schemas.openxmlformats.org/officeDocument/2006/relationships/hyperlink" Target="https://twitter.com/employeehealth2/status/1218601518825426944" TargetMode="External" /><Relationship Id="rId145" Type="http://schemas.openxmlformats.org/officeDocument/2006/relationships/hyperlink" Target="https://twitter.com/libertonassoc/status/1218627160631541760" TargetMode="External" /><Relationship Id="rId146" Type="http://schemas.openxmlformats.org/officeDocument/2006/relationships/hyperlink" Target="https://twitter.com/iainbethune/status/1218810225660170240" TargetMode="External" /><Relationship Id="rId147" Type="http://schemas.openxmlformats.org/officeDocument/2006/relationships/hyperlink" Target="https://twitter.com/perthcyclist/status/1218817792230809601" TargetMode="External" /><Relationship Id="rId148" Type="http://schemas.openxmlformats.org/officeDocument/2006/relationships/hyperlink" Target="https://twitter.com/karincannons/status/1218862660839788544" TargetMode="External" /><Relationship Id="rId149" Type="http://schemas.openxmlformats.org/officeDocument/2006/relationships/hyperlink" Target="https://twitter.com/reesyalroy/status/1218879412835438593" TargetMode="External" /><Relationship Id="rId150" Type="http://schemas.openxmlformats.org/officeDocument/2006/relationships/hyperlink" Target="https://twitter.com/frazergoodwin/status/1218965691723808769" TargetMode="External" /><Relationship Id="rId151" Type="http://schemas.openxmlformats.org/officeDocument/2006/relationships/hyperlink" Target="https://twitter.com/_richuk/status/1218966780435226626" TargetMode="External" /><Relationship Id="rId152" Type="http://schemas.openxmlformats.org/officeDocument/2006/relationships/hyperlink" Target="https://twitter.com/accmobility/status/1218970325700042753" TargetMode="External" /><Relationship Id="rId153" Type="http://schemas.openxmlformats.org/officeDocument/2006/relationships/hyperlink" Target="https://twitter.com/cyclerat2019/status/1218982064508276736" TargetMode="External" /><Relationship Id="rId154" Type="http://schemas.openxmlformats.org/officeDocument/2006/relationships/hyperlink" Target="https://twitter.com/cyclerat2019/status/1218973863322816512" TargetMode="External" /><Relationship Id="rId155" Type="http://schemas.openxmlformats.org/officeDocument/2006/relationships/hyperlink" Target="https://twitter.com/harryclax/status/1218982323045257216" TargetMode="External" /><Relationship Id="rId156" Type="http://schemas.openxmlformats.org/officeDocument/2006/relationships/hyperlink" Target="https://twitter.com/psych_onabike/status/1218988359374266368" TargetMode="External" /><Relationship Id="rId157" Type="http://schemas.openxmlformats.org/officeDocument/2006/relationships/hyperlink" Target="https://twitter.com/2_wheeled_wolf/status/1218989915398078472" TargetMode="External" /><Relationship Id="rId158" Type="http://schemas.openxmlformats.org/officeDocument/2006/relationships/hyperlink" Target="https://twitter.com/seanlondonandon/status/1218991279029342214" TargetMode="External" /><Relationship Id="rId159" Type="http://schemas.openxmlformats.org/officeDocument/2006/relationships/hyperlink" Target="https://twitter.com/davepick8/status/1218996430955859969" TargetMode="External" /><Relationship Id="rId160" Type="http://schemas.openxmlformats.org/officeDocument/2006/relationships/hyperlink" Target="https://twitter.com/spacepootler/status/1219024825064271874" TargetMode="External" /><Relationship Id="rId161" Type="http://schemas.openxmlformats.org/officeDocument/2006/relationships/hyperlink" Target="https://twitter.com/andrewrussel15/status/1218966413232295936" TargetMode="External" /><Relationship Id="rId162" Type="http://schemas.openxmlformats.org/officeDocument/2006/relationships/hyperlink" Target="https://twitter.com/andrewrussel15/status/1219026872295661569" TargetMode="External" /><Relationship Id="rId163" Type="http://schemas.openxmlformats.org/officeDocument/2006/relationships/hyperlink" Target="https://twitter.com/accbiking/status/1219028678031683584" TargetMode="External" /><Relationship Id="rId164" Type="http://schemas.openxmlformats.org/officeDocument/2006/relationships/hyperlink" Target="https://twitter.com/charlie_latto/status/1219028791076564998" TargetMode="External" /><Relationship Id="rId165" Type="http://schemas.openxmlformats.org/officeDocument/2006/relationships/hyperlink" Target="https://twitter.com/bikeymcbikeface/status/1219032734523437063" TargetMode="External" /><Relationship Id="rId166" Type="http://schemas.openxmlformats.org/officeDocument/2006/relationships/hyperlink" Target="https://twitter.com/cyclingcities/status/1219038462927462400" TargetMode="External" /><Relationship Id="rId167" Type="http://schemas.openxmlformats.org/officeDocument/2006/relationships/hyperlink" Target="https://twitter.com/curtdenham/status/1219047565129322497" TargetMode="External" /><Relationship Id="rId168" Type="http://schemas.openxmlformats.org/officeDocument/2006/relationships/hyperlink" Target="https://twitter.com/gastrocycler/status/1219055606671253504" TargetMode="External" /><Relationship Id="rId169" Type="http://schemas.openxmlformats.org/officeDocument/2006/relationships/hyperlink" Target="https://twitter.com/stephenmedlock/status/1219173309063016453" TargetMode="External" /><Relationship Id="rId170" Type="http://schemas.openxmlformats.org/officeDocument/2006/relationships/hyperlink" Target="https://twitter.com/cyclecollective/status/1218972531945660421" TargetMode="External" /><Relationship Id="rId171" Type="http://schemas.openxmlformats.org/officeDocument/2006/relationships/hyperlink" Target="https://twitter.com/140charterror/status/1219182424271310849" TargetMode="External" /><Relationship Id="rId172" Type="http://schemas.openxmlformats.org/officeDocument/2006/relationships/hyperlink" Target="https://twitter.com/shropshiretri/status/1219206675065909249" TargetMode="External" /><Relationship Id="rId173" Type="http://schemas.openxmlformats.org/officeDocument/2006/relationships/hyperlink" Target="https://twitter.com/fordgra/status/1219208225314213888" TargetMode="External" /><Relationship Id="rId174" Type="http://schemas.openxmlformats.org/officeDocument/2006/relationships/hyperlink" Target="https://twitter.com/laidbackbikes/status/1219259969041813505" TargetMode="External" /><Relationship Id="rId175" Type="http://schemas.openxmlformats.org/officeDocument/2006/relationships/hyperlink" Target="https://twitter.com/laidbackbikes/status/1219259969041813505" TargetMode="External" /><Relationship Id="rId176" Type="http://schemas.openxmlformats.org/officeDocument/2006/relationships/hyperlink" Target="https://twitter.com/laidbackbikes/status/1219259969041813505" TargetMode="External" /><Relationship Id="rId177" Type="http://schemas.openxmlformats.org/officeDocument/2006/relationships/hyperlink" Target="https://twitter.com/laidbackbikes/status/1219259969041813505" TargetMode="External" /><Relationship Id="rId178" Type="http://schemas.openxmlformats.org/officeDocument/2006/relationships/hyperlink" Target="https://twitter.com/bikeit_uk/status/1219302159516422149" TargetMode="External" /><Relationship Id="rId179" Type="http://schemas.openxmlformats.org/officeDocument/2006/relationships/hyperlink" Target="https://twitter.com/maureenchild1/status/1219310277948211200" TargetMode="External" /><Relationship Id="rId180" Type="http://schemas.openxmlformats.org/officeDocument/2006/relationships/hyperlink" Target="https://twitter.com/soundscaper/status/1219311535526309890" TargetMode="External" /><Relationship Id="rId181" Type="http://schemas.openxmlformats.org/officeDocument/2006/relationships/hyperlink" Target="https://twitter.com/privatecarfree/status/1219311864120778758" TargetMode="External" /><Relationship Id="rId182" Type="http://schemas.openxmlformats.org/officeDocument/2006/relationships/hyperlink" Target="https://twitter.com/plasticplanners/status/1219315775774830593" TargetMode="External" /><Relationship Id="rId183" Type="http://schemas.openxmlformats.org/officeDocument/2006/relationships/hyperlink" Target="https://twitter.com/evelynwestonx/status/1219316228252209152" TargetMode="External" /><Relationship Id="rId184" Type="http://schemas.openxmlformats.org/officeDocument/2006/relationships/hyperlink" Target="https://twitter.com/srdorman/status/1219323736316399616" TargetMode="External" /><Relationship Id="rId185" Type="http://schemas.openxmlformats.org/officeDocument/2006/relationships/hyperlink" Target="https://twitter.com/kim_harding/status/1219309428710748161" TargetMode="External" /><Relationship Id="rId186" Type="http://schemas.openxmlformats.org/officeDocument/2006/relationships/hyperlink" Target="https://twitter.com/mancockthat/status/1219337270169305088" TargetMode="External" /><Relationship Id="rId187" Type="http://schemas.openxmlformats.org/officeDocument/2006/relationships/hyperlink" Target="https://twitter.com/cyclingsurgeon/status/1219347146849296385" TargetMode="External" /><Relationship Id="rId188" Type="http://schemas.openxmlformats.org/officeDocument/2006/relationships/hyperlink" Target="https://twitter.com/cyclingsurgeon/status/1219347146849296385" TargetMode="External" /><Relationship Id="rId189" Type="http://schemas.openxmlformats.org/officeDocument/2006/relationships/hyperlink" Target="https://twitter.com/cyclingsurgeon/status/1219347146849296385" TargetMode="External" /><Relationship Id="rId190" Type="http://schemas.openxmlformats.org/officeDocument/2006/relationships/hyperlink" Target="https://twitter.com/cyclingsurgeon/status/1219347146849296385" TargetMode="External" /><Relationship Id="rId191" Type="http://schemas.openxmlformats.org/officeDocument/2006/relationships/hyperlink" Target="https://twitter.com/mikeycycling/status/1219347742591418368" TargetMode="External" /><Relationship Id="rId192" Type="http://schemas.openxmlformats.org/officeDocument/2006/relationships/hyperlink" Target="https://twitter.com/mikeycycling/status/1219347742591418368" TargetMode="External" /><Relationship Id="rId193" Type="http://schemas.openxmlformats.org/officeDocument/2006/relationships/hyperlink" Target="https://twitter.com/mikeycycling/status/1219347742591418368" TargetMode="External" /><Relationship Id="rId194" Type="http://schemas.openxmlformats.org/officeDocument/2006/relationships/hyperlink" Target="https://twitter.com/mikeycycling/status/1219347742591418368" TargetMode="External" /><Relationship Id="rId195" Type="http://schemas.openxmlformats.org/officeDocument/2006/relationships/hyperlink" Target="https://twitter.com/drdavidwarriner/status/1219348675811598336" TargetMode="External" /><Relationship Id="rId196" Type="http://schemas.openxmlformats.org/officeDocument/2006/relationships/hyperlink" Target="https://twitter.com/drdavidwarriner/status/1219348675811598336" TargetMode="External" /><Relationship Id="rId197" Type="http://schemas.openxmlformats.org/officeDocument/2006/relationships/hyperlink" Target="https://twitter.com/drdavidwarriner/status/1219348675811598336" TargetMode="External" /><Relationship Id="rId198" Type="http://schemas.openxmlformats.org/officeDocument/2006/relationships/hyperlink" Target="https://twitter.com/drdavidwarriner/status/1219348675811598336" TargetMode="External" /><Relationship Id="rId199" Type="http://schemas.openxmlformats.org/officeDocument/2006/relationships/hyperlink" Target="https://twitter.com/andyosira/status/1219349222492864513" TargetMode="External" /><Relationship Id="rId200" Type="http://schemas.openxmlformats.org/officeDocument/2006/relationships/hyperlink" Target="https://twitter.com/andyosira/status/1219349222492864513" TargetMode="External" /><Relationship Id="rId201" Type="http://schemas.openxmlformats.org/officeDocument/2006/relationships/hyperlink" Target="https://twitter.com/andyosira/status/1219349222492864513" TargetMode="External" /><Relationship Id="rId202" Type="http://schemas.openxmlformats.org/officeDocument/2006/relationships/hyperlink" Target="https://twitter.com/andyosira/status/1219349222492864513" TargetMode="External" /><Relationship Id="rId203" Type="http://schemas.openxmlformats.org/officeDocument/2006/relationships/hyperlink" Target="https://twitter.com/hexhome/status/1219349569844236289" TargetMode="External" /><Relationship Id="rId204" Type="http://schemas.openxmlformats.org/officeDocument/2006/relationships/hyperlink" Target="https://twitter.com/hexhome/status/1219349569844236289" TargetMode="External" /><Relationship Id="rId205" Type="http://schemas.openxmlformats.org/officeDocument/2006/relationships/hyperlink" Target="https://twitter.com/hexhome/status/1219349569844236289" TargetMode="External" /><Relationship Id="rId206" Type="http://schemas.openxmlformats.org/officeDocument/2006/relationships/hyperlink" Target="https://twitter.com/hexhome/status/1219349569844236289" TargetMode="External" /><Relationship Id="rId207" Type="http://schemas.openxmlformats.org/officeDocument/2006/relationships/hyperlink" Target="https://twitter.com/xenopoesis3/status/1219352846577041408" TargetMode="External" /><Relationship Id="rId208" Type="http://schemas.openxmlformats.org/officeDocument/2006/relationships/hyperlink" Target="https://twitter.com/xenopoesis3/status/1219352846577041408" TargetMode="External" /><Relationship Id="rId209" Type="http://schemas.openxmlformats.org/officeDocument/2006/relationships/hyperlink" Target="https://twitter.com/xenopoesis3/status/1219352846577041408" TargetMode="External" /><Relationship Id="rId210" Type="http://schemas.openxmlformats.org/officeDocument/2006/relationships/hyperlink" Target="https://twitter.com/xenopoesis3/status/1219352846577041408" TargetMode="External" /><Relationship Id="rId211" Type="http://schemas.openxmlformats.org/officeDocument/2006/relationships/hyperlink" Target="https://twitter.com/olops/status/1219365119974690818" TargetMode="External" /><Relationship Id="rId212" Type="http://schemas.openxmlformats.org/officeDocument/2006/relationships/hyperlink" Target="https://twitter.com/olops/status/1219365119974690818" TargetMode="External" /><Relationship Id="rId213" Type="http://schemas.openxmlformats.org/officeDocument/2006/relationships/hyperlink" Target="https://twitter.com/olops/status/1219365119974690818" TargetMode="External" /><Relationship Id="rId214" Type="http://schemas.openxmlformats.org/officeDocument/2006/relationships/hyperlink" Target="https://twitter.com/olops/status/1219365119974690818" TargetMode="External" /><Relationship Id="rId215" Type="http://schemas.openxmlformats.org/officeDocument/2006/relationships/hyperlink" Target="https://twitter.com/peterqbrook/status/1219375643449790475" TargetMode="External" /><Relationship Id="rId216" Type="http://schemas.openxmlformats.org/officeDocument/2006/relationships/hyperlink" Target="https://twitter.com/peterqbrook/status/1219375643449790475" TargetMode="External" /><Relationship Id="rId217" Type="http://schemas.openxmlformats.org/officeDocument/2006/relationships/hyperlink" Target="https://twitter.com/peterqbrook/status/1219375643449790475" TargetMode="External" /><Relationship Id="rId218" Type="http://schemas.openxmlformats.org/officeDocument/2006/relationships/hyperlink" Target="https://twitter.com/peterqbrook/status/1219375643449790475" TargetMode="External" /><Relationship Id="rId219" Type="http://schemas.openxmlformats.org/officeDocument/2006/relationships/hyperlink" Target="https://twitter.com/obrienoonagh/status/1219384644203880448" TargetMode="External" /><Relationship Id="rId220" Type="http://schemas.openxmlformats.org/officeDocument/2006/relationships/hyperlink" Target="https://twitter.com/eddieobeng/status/1219389679319076865" TargetMode="External" /><Relationship Id="rId221" Type="http://schemas.openxmlformats.org/officeDocument/2006/relationships/hyperlink" Target="https://twitter.com/eddieobeng/status/1219389679319076865" TargetMode="External" /><Relationship Id="rId222" Type="http://schemas.openxmlformats.org/officeDocument/2006/relationships/hyperlink" Target="https://twitter.com/eddieobeng/status/1219389679319076865" TargetMode="External" /><Relationship Id="rId223" Type="http://schemas.openxmlformats.org/officeDocument/2006/relationships/hyperlink" Target="https://twitter.com/eddieobeng/status/1219389679319076865" TargetMode="External" /><Relationship Id="rId224" Type="http://schemas.openxmlformats.org/officeDocument/2006/relationships/hyperlink" Target="https://twitter.com/dangemonty/status/1219390272414588930" TargetMode="External" /><Relationship Id="rId225" Type="http://schemas.openxmlformats.org/officeDocument/2006/relationships/hyperlink" Target="https://twitter.com/dangemonty/status/1219390272414588930" TargetMode="External" /><Relationship Id="rId226" Type="http://schemas.openxmlformats.org/officeDocument/2006/relationships/hyperlink" Target="https://twitter.com/dangemonty/status/1219390272414588930" TargetMode="External" /><Relationship Id="rId227" Type="http://schemas.openxmlformats.org/officeDocument/2006/relationships/hyperlink" Target="https://twitter.com/dangemonty/status/1219390272414588930" TargetMode="External" /><Relationship Id="rId228" Type="http://schemas.openxmlformats.org/officeDocument/2006/relationships/hyperlink" Target="https://twitter.com/goiuebbikes/status/1219402175073456128" TargetMode="External" /><Relationship Id="rId229" Type="http://schemas.openxmlformats.org/officeDocument/2006/relationships/hyperlink" Target="https://twitter.com/goiuebbikes/status/1219402175073456128" TargetMode="External" /><Relationship Id="rId230" Type="http://schemas.openxmlformats.org/officeDocument/2006/relationships/hyperlink" Target="https://twitter.com/goiuebbikes/status/1219402175073456128" TargetMode="External" /><Relationship Id="rId231" Type="http://schemas.openxmlformats.org/officeDocument/2006/relationships/hyperlink" Target="https://twitter.com/goiuebbikes/status/1219402175073456128" TargetMode="External" /><Relationship Id="rId232" Type="http://schemas.openxmlformats.org/officeDocument/2006/relationships/hyperlink" Target="https://twitter.com/wlbikelibrary/status/1219412086696050689" TargetMode="External" /><Relationship Id="rId233" Type="http://schemas.openxmlformats.org/officeDocument/2006/relationships/hyperlink" Target="https://twitter.com/wlbikelibrary/status/1219412086696050689" TargetMode="External" /><Relationship Id="rId234" Type="http://schemas.openxmlformats.org/officeDocument/2006/relationships/hyperlink" Target="https://twitter.com/wlbikelibrary/status/1219412086696050689" TargetMode="External" /><Relationship Id="rId235" Type="http://schemas.openxmlformats.org/officeDocument/2006/relationships/hyperlink" Target="https://twitter.com/wlbikelibrary/status/1219412086696050689" TargetMode="External" /><Relationship Id="rId236" Type="http://schemas.openxmlformats.org/officeDocument/2006/relationships/hyperlink" Target="https://twitter.com/haslerkat/status/1219416797264465920" TargetMode="External" /><Relationship Id="rId237" Type="http://schemas.openxmlformats.org/officeDocument/2006/relationships/hyperlink" Target="https://twitter.com/jasonro67783980/status/1219509993482989568" TargetMode="External" /><Relationship Id="rId238" Type="http://schemas.openxmlformats.org/officeDocument/2006/relationships/hyperlink" Target="https://twitter.com/jasonro67783980/status/1219509993482989568" TargetMode="External" /><Relationship Id="rId239" Type="http://schemas.openxmlformats.org/officeDocument/2006/relationships/hyperlink" Target="https://twitter.com/jasonro67783980/status/1219509993482989568" TargetMode="External" /><Relationship Id="rId240" Type="http://schemas.openxmlformats.org/officeDocument/2006/relationships/hyperlink" Target="https://twitter.com/jasonro67783980/status/1219509993482989568" TargetMode="External" /><Relationship Id="rId241" Type="http://schemas.openxmlformats.org/officeDocument/2006/relationships/hyperlink" Target="https://twitter.com/gmacscotland/status/1219345089090158592" TargetMode="External" /><Relationship Id="rId242" Type="http://schemas.openxmlformats.org/officeDocument/2006/relationships/hyperlink" Target="https://twitter.com/gmacscotland/status/1219345089090158592" TargetMode="External" /><Relationship Id="rId243" Type="http://schemas.openxmlformats.org/officeDocument/2006/relationships/hyperlink" Target="https://twitter.com/ljcarter15/status/1219553328033603585" TargetMode="External" /><Relationship Id="rId244" Type="http://schemas.openxmlformats.org/officeDocument/2006/relationships/hyperlink" Target="https://twitter.com/ljcarter15/status/1219553328033603585" TargetMode="External" /><Relationship Id="rId245" Type="http://schemas.openxmlformats.org/officeDocument/2006/relationships/hyperlink" Target="https://twitter.com/ljcarter15/status/1219553328033603585" TargetMode="External" /><Relationship Id="rId246" Type="http://schemas.openxmlformats.org/officeDocument/2006/relationships/hyperlink" Target="https://twitter.com/ljcarter15/status/1219553328033603585" TargetMode="External" /><Relationship Id="rId247" Type="http://schemas.openxmlformats.org/officeDocument/2006/relationships/hyperlink" Target="https://twitter.com/spokeslothian/status/1219317028684738560" TargetMode="External" /><Relationship Id="rId248" Type="http://schemas.openxmlformats.org/officeDocument/2006/relationships/hyperlink" Target="https://twitter.com/gmacscotland/status/1219345089090158592" TargetMode="External" /><Relationship Id="rId249" Type="http://schemas.openxmlformats.org/officeDocument/2006/relationships/hyperlink" Target="https://twitter.com/gmacscotland/status/1219552950567297024" TargetMode="External" /><Relationship Id="rId250" Type="http://schemas.openxmlformats.org/officeDocument/2006/relationships/hyperlink" Target="https://twitter.com/bouybilly/status/1219560828581576707" TargetMode="External" /><Relationship Id="rId251" Type="http://schemas.openxmlformats.org/officeDocument/2006/relationships/hyperlink" Target="https://twitter.com/gmacscotland/status/1219345089090158592" TargetMode="External" /><Relationship Id="rId252" Type="http://schemas.openxmlformats.org/officeDocument/2006/relationships/hyperlink" Target="https://twitter.com/gmacscotland/status/1219552950567297024" TargetMode="External" /><Relationship Id="rId253" Type="http://schemas.openxmlformats.org/officeDocument/2006/relationships/hyperlink" Target="https://twitter.com/bouybilly/status/1219560828581576707" TargetMode="External" /><Relationship Id="rId254" Type="http://schemas.openxmlformats.org/officeDocument/2006/relationships/hyperlink" Target="https://twitter.com/gmacscotland/status/1219358939713888256" TargetMode="External" /><Relationship Id="rId255" Type="http://schemas.openxmlformats.org/officeDocument/2006/relationships/hyperlink" Target="https://twitter.com/gmacscotland/status/1219552950567297024" TargetMode="External" /><Relationship Id="rId256" Type="http://schemas.openxmlformats.org/officeDocument/2006/relationships/hyperlink" Target="https://twitter.com/bouybilly/status/1219560828581576707" TargetMode="External" /><Relationship Id="rId257" Type="http://schemas.openxmlformats.org/officeDocument/2006/relationships/hyperlink" Target="https://twitter.com/roadcc/status/1218965560664477696" TargetMode="External" /><Relationship Id="rId258" Type="http://schemas.openxmlformats.org/officeDocument/2006/relationships/hyperlink" Target="https://twitter.com/roadcc/status/1219024736640032768" TargetMode="External" /><Relationship Id="rId259" Type="http://schemas.openxmlformats.org/officeDocument/2006/relationships/hyperlink" Target="https://twitter.com/bouybilly/status/1219560828581576707" TargetMode="External" /><Relationship Id="rId260" Type="http://schemas.openxmlformats.org/officeDocument/2006/relationships/hyperlink" Target="https://api.twitter.com/1.1/geo/id/7ae9e2f2ff7a87cd.json" TargetMode="External" /><Relationship Id="rId261" Type="http://schemas.openxmlformats.org/officeDocument/2006/relationships/hyperlink" Target="https://api.twitter.com/1.1/geo/id/7ae9e2f2ff7a87cd.json" TargetMode="External" /><Relationship Id="rId262" Type="http://schemas.openxmlformats.org/officeDocument/2006/relationships/hyperlink" Target="https://api.twitter.com/1.1/geo/id/7ae9e2f2ff7a87cd.json" TargetMode="External" /><Relationship Id="rId263" Type="http://schemas.openxmlformats.org/officeDocument/2006/relationships/hyperlink" Target="https://api.twitter.com/1.1/geo/id/7ae9e2f2ff7a87cd.json" TargetMode="External" /><Relationship Id="rId264" Type="http://schemas.openxmlformats.org/officeDocument/2006/relationships/hyperlink" Target="http://pbs.twimg.com/profile_images/1188535807361142790/MfE4gEY0_normal.jpg" TargetMode="External" /><Relationship Id="rId265" Type="http://schemas.openxmlformats.org/officeDocument/2006/relationships/hyperlink" Target="http://pbs.twimg.com/profile_images/1188535807361142790/MfE4gEY0_normal.jpg" TargetMode="External" /><Relationship Id="rId266" Type="http://schemas.openxmlformats.org/officeDocument/2006/relationships/hyperlink" Target="http://pbs.twimg.com/profile_images/1188535807361142790/MfE4gEY0_normal.jpg" TargetMode="External" /><Relationship Id="rId267" Type="http://schemas.openxmlformats.org/officeDocument/2006/relationships/hyperlink" Target="http://pbs.twimg.com/profile_images/1475040535/dah_pic2_normal.jpg" TargetMode="External" /><Relationship Id="rId268" Type="http://schemas.openxmlformats.org/officeDocument/2006/relationships/hyperlink" Target="http://pbs.twimg.com/profile_images/1475040535/dah_pic2_normal.jpg" TargetMode="External" /><Relationship Id="rId269" Type="http://schemas.openxmlformats.org/officeDocument/2006/relationships/hyperlink" Target="http://pbs.twimg.com/profile_images/1475040535/dah_pic2_normal.jpg" TargetMode="External" /><Relationship Id="rId270" Type="http://schemas.openxmlformats.org/officeDocument/2006/relationships/hyperlink" Target="http://pbs.twimg.com/profile_images/1149089784100524032/Mdv7Ep_5_normal.png" TargetMode="External" /><Relationship Id="rId271" Type="http://schemas.openxmlformats.org/officeDocument/2006/relationships/hyperlink" Target="http://pbs.twimg.com/profile_images/1149089784100524032/Mdv7Ep_5_normal.png" TargetMode="External" /><Relationship Id="rId272" Type="http://schemas.openxmlformats.org/officeDocument/2006/relationships/hyperlink" Target="http://pbs.twimg.com/profile_images/1149089784100524032/Mdv7Ep_5_normal.png" TargetMode="External" /><Relationship Id="rId273" Type="http://schemas.openxmlformats.org/officeDocument/2006/relationships/hyperlink" Target="http://pbs.twimg.com/profile_images/3247897863/38b58f7613c4f4a806817693c3c8b31c_normal.jpeg" TargetMode="External" /><Relationship Id="rId274" Type="http://schemas.openxmlformats.org/officeDocument/2006/relationships/hyperlink" Target="http://pbs.twimg.com/profile_images/3247897863/38b58f7613c4f4a806817693c3c8b31c_normal.jpeg" TargetMode="External" /><Relationship Id="rId275" Type="http://schemas.openxmlformats.org/officeDocument/2006/relationships/hyperlink" Target="http://pbs.twimg.com/profile_images/3247897863/38b58f7613c4f4a806817693c3c8b31c_normal.jpeg" TargetMode="External" /><Relationship Id="rId276" Type="http://schemas.openxmlformats.org/officeDocument/2006/relationships/hyperlink" Target="http://pbs.twimg.com/profile_images/453844457238962176/4ZY60QxR_normal.jpeg" TargetMode="External" /><Relationship Id="rId277" Type="http://schemas.openxmlformats.org/officeDocument/2006/relationships/hyperlink" Target="http://pbs.twimg.com/profile_images/453844457238962176/4ZY60QxR_normal.jpeg" TargetMode="External" /><Relationship Id="rId278" Type="http://schemas.openxmlformats.org/officeDocument/2006/relationships/hyperlink" Target="http://pbs.twimg.com/profile_images/453844457238962176/4ZY60QxR_normal.jpeg" TargetMode="External" /><Relationship Id="rId279" Type="http://schemas.openxmlformats.org/officeDocument/2006/relationships/hyperlink" Target="http://pbs.twimg.com/profile_images/547517775879892992/n0flosKZ_normal.jpeg" TargetMode="External" /><Relationship Id="rId280" Type="http://schemas.openxmlformats.org/officeDocument/2006/relationships/hyperlink" Target="http://pbs.twimg.com/profile_images/547517775879892992/n0flosKZ_normal.jpeg" TargetMode="External" /><Relationship Id="rId281" Type="http://schemas.openxmlformats.org/officeDocument/2006/relationships/hyperlink" Target="http://pbs.twimg.com/profile_images/547517775879892992/n0flosKZ_normal.jpeg" TargetMode="External" /><Relationship Id="rId282" Type="http://schemas.openxmlformats.org/officeDocument/2006/relationships/hyperlink" Target="http://pbs.twimg.com/profile_images/1130144875989602305/9i26RXXi_normal.jpg" TargetMode="External" /><Relationship Id="rId283" Type="http://schemas.openxmlformats.org/officeDocument/2006/relationships/hyperlink" Target="http://pbs.twimg.com/profile_images/1130144875989602305/9i26RXXi_normal.jpg" TargetMode="External" /><Relationship Id="rId284" Type="http://schemas.openxmlformats.org/officeDocument/2006/relationships/hyperlink" Target="http://pbs.twimg.com/profile_images/1130144875989602305/9i26RXXi_normal.jpg" TargetMode="External" /><Relationship Id="rId285" Type="http://schemas.openxmlformats.org/officeDocument/2006/relationships/hyperlink" Target="http://pbs.twimg.com/profile_images/1194332767779053571/-fuHAF0C_normal.jpg" TargetMode="External" /><Relationship Id="rId286" Type="http://schemas.openxmlformats.org/officeDocument/2006/relationships/hyperlink" Target="http://pbs.twimg.com/profile_images/1194332767779053571/-fuHAF0C_normal.jpg" TargetMode="External" /><Relationship Id="rId287" Type="http://schemas.openxmlformats.org/officeDocument/2006/relationships/hyperlink" Target="http://pbs.twimg.com/profile_images/1194332767779053571/-fuHAF0C_normal.jpg" TargetMode="External" /><Relationship Id="rId288" Type="http://schemas.openxmlformats.org/officeDocument/2006/relationships/hyperlink" Target="http://pbs.twimg.com/profile_images/1028559979878539264/fRwClQfH_normal.jpg" TargetMode="External" /><Relationship Id="rId289" Type="http://schemas.openxmlformats.org/officeDocument/2006/relationships/hyperlink" Target="http://pbs.twimg.com/profile_images/1028559979878539264/fRwClQfH_normal.jpg" TargetMode="External" /><Relationship Id="rId290" Type="http://schemas.openxmlformats.org/officeDocument/2006/relationships/hyperlink" Target="http://pbs.twimg.com/profile_images/1028559979878539264/fRwClQfH_normal.jpg" TargetMode="External" /><Relationship Id="rId291" Type="http://schemas.openxmlformats.org/officeDocument/2006/relationships/hyperlink" Target="http://pbs.twimg.com/profile_images/748878787916488704/XWzdw0IP_normal.jpg" TargetMode="External" /><Relationship Id="rId292" Type="http://schemas.openxmlformats.org/officeDocument/2006/relationships/hyperlink" Target="http://pbs.twimg.com/profile_images/748878787916488704/XWzdw0IP_normal.jpg" TargetMode="External" /><Relationship Id="rId293" Type="http://schemas.openxmlformats.org/officeDocument/2006/relationships/hyperlink" Target="http://pbs.twimg.com/profile_images/748878787916488704/XWzdw0IP_normal.jpg" TargetMode="External" /><Relationship Id="rId294" Type="http://schemas.openxmlformats.org/officeDocument/2006/relationships/hyperlink" Target="http://pbs.twimg.com/profile_images/752273608479797248/khJazpEf_normal.jpg" TargetMode="External" /><Relationship Id="rId295" Type="http://schemas.openxmlformats.org/officeDocument/2006/relationships/hyperlink" Target="http://pbs.twimg.com/profile_images/752273608479797248/khJazpEf_normal.jpg" TargetMode="External" /><Relationship Id="rId296" Type="http://schemas.openxmlformats.org/officeDocument/2006/relationships/hyperlink" Target="http://pbs.twimg.com/profile_images/752273608479797248/khJazpEf_normal.jpg" TargetMode="External" /><Relationship Id="rId297" Type="http://schemas.openxmlformats.org/officeDocument/2006/relationships/hyperlink" Target="http://pbs.twimg.com/profile_images/699888538716868608/HtdQyeoS_normal.jpg" TargetMode="External" /><Relationship Id="rId298" Type="http://schemas.openxmlformats.org/officeDocument/2006/relationships/hyperlink" Target="http://pbs.twimg.com/profile_images/699888538716868608/HtdQyeoS_normal.jpg" TargetMode="External" /><Relationship Id="rId299" Type="http://schemas.openxmlformats.org/officeDocument/2006/relationships/hyperlink" Target="http://pbs.twimg.com/profile_images/699888538716868608/HtdQyeoS_normal.jpg" TargetMode="External" /><Relationship Id="rId300" Type="http://schemas.openxmlformats.org/officeDocument/2006/relationships/hyperlink" Target="http://pbs.twimg.com/profile_images/1136231660301815809/GBWHlzu2_normal.jpg" TargetMode="External" /><Relationship Id="rId301" Type="http://schemas.openxmlformats.org/officeDocument/2006/relationships/hyperlink" Target="http://pbs.twimg.com/profile_images/1136231660301815809/GBWHlzu2_normal.jpg" TargetMode="External" /><Relationship Id="rId302" Type="http://schemas.openxmlformats.org/officeDocument/2006/relationships/hyperlink" Target="http://pbs.twimg.com/profile_images/1136231660301815809/GBWHlzu2_normal.jpg" TargetMode="External" /><Relationship Id="rId303" Type="http://schemas.openxmlformats.org/officeDocument/2006/relationships/hyperlink" Target="http://pbs.twimg.com/profile_images/1124419087185133574/QAZPnODp_normal.jpg" TargetMode="External" /><Relationship Id="rId304" Type="http://schemas.openxmlformats.org/officeDocument/2006/relationships/hyperlink" Target="http://pbs.twimg.com/profile_images/1124419087185133574/QAZPnODp_normal.jpg" TargetMode="External" /><Relationship Id="rId305" Type="http://schemas.openxmlformats.org/officeDocument/2006/relationships/hyperlink" Target="http://pbs.twimg.com/profile_images/1124419087185133574/QAZPnODp_normal.jpg" TargetMode="External" /><Relationship Id="rId306" Type="http://schemas.openxmlformats.org/officeDocument/2006/relationships/hyperlink" Target="http://pbs.twimg.com/profile_images/378800000462512349/661d37a3b9628fed60834c5952a46ed4_normal.jpeg" TargetMode="External" /><Relationship Id="rId307" Type="http://schemas.openxmlformats.org/officeDocument/2006/relationships/hyperlink" Target="http://pbs.twimg.com/profile_images/378800000462512349/661d37a3b9628fed60834c5952a46ed4_normal.jpeg" TargetMode="External" /><Relationship Id="rId308" Type="http://schemas.openxmlformats.org/officeDocument/2006/relationships/hyperlink" Target="http://pbs.twimg.com/profile_images/378800000462512349/661d37a3b9628fed60834c5952a46ed4_normal.jpeg" TargetMode="External" /><Relationship Id="rId309" Type="http://schemas.openxmlformats.org/officeDocument/2006/relationships/hyperlink" Target="http://pbs.twimg.com/profile_images/536971010176974849/0Am_CfNK_normal.jpeg" TargetMode="External" /><Relationship Id="rId310" Type="http://schemas.openxmlformats.org/officeDocument/2006/relationships/hyperlink" Target="http://pbs.twimg.com/profile_images/536971010176974849/0Am_CfNK_normal.jpeg" TargetMode="External" /><Relationship Id="rId311" Type="http://schemas.openxmlformats.org/officeDocument/2006/relationships/hyperlink" Target="http://pbs.twimg.com/profile_images/536971010176974849/0Am_CfNK_normal.jpeg" TargetMode="External" /><Relationship Id="rId312" Type="http://schemas.openxmlformats.org/officeDocument/2006/relationships/hyperlink" Target="http://pbs.twimg.com/profile_images/1058990059414831105/Y5ASIwZW_normal.jpg" TargetMode="External" /><Relationship Id="rId313" Type="http://schemas.openxmlformats.org/officeDocument/2006/relationships/hyperlink" Target="http://pbs.twimg.com/profile_images/1058990059414831105/Y5ASIwZW_normal.jpg" TargetMode="External" /><Relationship Id="rId314" Type="http://schemas.openxmlformats.org/officeDocument/2006/relationships/hyperlink" Target="http://pbs.twimg.com/profile_images/1058990059414831105/Y5ASIwZW_normal.jpg" TargetMode="External" /><Relationship Id="rId315" Type="http://schemas.openxmlformats.org/officeDocument/2006/relationships/hyperlink" Target="http://pbs.twimg.com/profile_images/1137396162850369536/Mb7H9qG9_normal.jpg" TargetMode="External" /><Relationship Id="rId316" Type="http://schemas.openxmlformats.org/officeDocument/2006/relationships/hyperlink" Target="http://pbs.twimg.com/profile_images/1137396162850369536/Mb7H9qG9_normal.jpg" TargetMode="External" /><Relationship Id="rId317" Type="http://schemas.openxmlformats.org/officeDocument/2006/relationships/hyperlink" Target="http://pbs.twimg.com/profile_images/1137396162850369536/Mb7H9qG9_normal.jpg" TargetMode="External" /><Relationship Id="rId318" Type="http://schemas.openxmlformats.org/officeDocument/2006/relationships/hyperlink" Target="http://pbs.twimg.com/profile_images/763764570385223680/Kv27qj_R_normal.jpg" TargetMode="External" /><Relationship Id="rId319" Type="http://schemas.openxmlformats.org/officeDocument/2006/relationships/hyperlink" Target="http://pbs.twimg.com/profile_images/763764570385223680/Kv27qj_R_normal.jpg" TargetMode="External" /><Relationship Id="rId320" Type="http://schemas.openxmlformats.org/officeDocument/2006/relationships/hyperlink" Target="http://pbs.twimg.com/profile_images/763764570385223680/Kv27qj_R_normal.jpg" TargetMode="External" /><Relationship Id="rId321" Type="http://schemas.openxmlformats.org/officeDocument/2006/relationships/hyperlink" Target="http://pbs.twimg.com/profile_images/1059397868623220736/k0CW6UUq_normal.jpg" TargetMode="External" /><Relationship Id="rId322" Type="http://schemas.openxmlformats.org/officeDocument/2006/relationships/hyperlink" Target="http://pbs.twimg.com/profile_images/1059397868623220736/k0CW6UUq_normal.jpg" TargetMode="External" /><Relationship Id="rId323" Type="http://schemas.openxmlformats.org/officeDocument/2006/relationships/hyperlink" Target="http://pbs.twimg.com/profile_images/1059397868623220736/k0CW6UUq_normal.jpg" TargetMode="External" /><Relationship Id="rId324" Type="http://schemas.openxmlformats.org/officeDocument/2006/relationships/hyperlink" Target="http://pbs.twimg.com/profile_images/831040281025904640/lITwp7FW_normal.jpg" TargetMode="External" /><Relationship Id="rId325" Type="http://schemas.openxmlformats.org/officeDocument/2006/relationships/hyperlink" Target="http://pbs.twimg.com/profile_images/831040281025904640/lITwp7FW_normal.jpg" TargetMode="External" /><Relationship Id="rId326" Type="http://schemas.openxmlformats.org/officeDocument/2006/relationships/hyperlink" Target="http://pbs.twimg.com/profile_images/831040281025904640/lITwp7FW_normal.jpg" TargetMode="External" /><Relationship Id="rId327" Type="http://schemas.openxmlformats.org/officeDocument/2006/relationships/hyperlink" Target="http://pbs.twimg.com/profile_images/1056533772802424832/UTtA9o08_normal.jpg" TargetMode="External" /><Relationship Id="rId328" Type="http://schemas.openxmlformats.org/officeDocument/2006/relationships/hyperlink" Target="http://pbs.twimg.com/profile_images/1056533772802424832/UTtA9o08_normal.jpg" TargetMode="External" /><Relationship Id="rId329" Type="http://schemas.openxmlformats.org/officeDocument/2006/relationships/hyperlink" Target="http://pbs.twimg.com/profile_images/1056533772802424832/UTtA9o08_normal.jpg" TargetMode="External" /><Relationship Id="rId330" Type="http://schemas.openxmlformats.org/officeDocument/2006/relationships/hyperlink" Target="http://pbs.twimg.com/profile_images/989120270546931712/8_-BF5XV_normal.jpg" TargetMode="External" /><Relationship Id="rId331" Type="http://schemas.openxmlformats.org/officeDocument/2006/relationships/hyperlink" Target="http://pbs.twimg.com/profile_images/989120270546931712/8_-BF5XV_normal.jpg" TargetMode="External" /><Relationship Id="rId332" Type="http://schemas.openxmlformats.org/officeDocument/2006/relationships/hyperlink" Target="http://pbs.twimg.com/profile_images/989120270546931712/8_-BF5XV_normal.jpg" TargetMode="External" /><Relationship Id="rId333" Type="http://schemas.openxmlformats.org/officeDocument/2006/relationships/hyperlink" Target="http://pbs.twimg.com/profile_images/1000470042553831424/vtSYlRg8_normal.jpg" TargetMode="External" /><Relationship Id="rId334" Type="http://schemas.openxmlformats.org/officeDocument/2006/relationships/hyperlink" Target="http://pbs.twimg.com/profile_images/1000470042553831424/vtSYlRg8_normal.jpg" TargetMode="External" /><Relationship Id="rId335" Type="http://schemas.openxmlformats.org/officeDocument/2006/relationships/hyperlink" Target="http://pbs.twimg.com/profile_images/1000470042553831424/vtSYlRg8_normal.jpg" TargetMode="External" /><Relationship Id="rId336" Type="http://schemas.openxmlformats.org/officeDocument/2006/relationships/hyperlink" Target="http://pbs.twimg.com/profile_images/664121407933194240/M9bDZq6w_normal.png" TargetMode="External" /><Relationship Id="rId337" Type="http://schemas.openxmlformats.org/officeDocument/2006/relationships/hyperlink" Target="http://pbs.twimg.com/profile_images/664121407933194240/M9bDZq6w_normal.png" TargetMode="External" /><Relationship Id="rId338" Type="http://schemas.openxmlformats.org/officeDocument/2006/relationships/hyperlink" Target="http://pbs.twimg.com/profile_images/664121407933194240/M9bDZq6w_normal.png" TargetMode="External" /><Relationship Id="rId339" Type="http://schemas.openxmlformats.org/officeDocument/2006/relationships/hyperlink" Target="http://pbs.twimg.com/profile_images/2794480379/35e519db335ea407a79ce0fead261d16_normal.jpeg" TargetMode="External" /><Relationship Id="rId340" Type="http://schemas.openxmlformats.org/officeDocument/2006/relationships/hyperlink" Target="http://pbs.twimg.com/profile_images/2794480379/35e519db335ea407a79ce0fead261d16_normal.jpeg" TargetMode="External" /><Relationship Id="rId341" Type="http://schemas.openxmlformats.org/officeDocument/2006/relationships/hyperlink" Target="http://pbs.twimg.com/profile_images/2794480379/35e519db335ea407a79ce0fead261d16_normal.jpeg" TargetMode="External" /><Relationship Id="rId342" Type="http://schemas.openxmlformats.org/officeDocument/2006/relationships/hyperlink" Target="http://pbs.twimg.com/profile_images/1177152982833610752/Oe_8zexn_normal.jpg" TargetMode="External" /><Relationship Id="rId343" Type="http://schemas.openxmlformats.org/officeDocument/2006/relationships/hyperlink" Target="http://pbs.twimg.com/profile_images/1177152982833610752/Oe_8zexn_normal.jpg" TargetMode="External" /><Relationship Id="rId344" Type="http://schemas.openxmlformats.org/officeDocument/2006/relationships/hyperlink" Target="http://pbs.twimg.com/profile_images/1177152982833610752/Oe_8zexn_normal.jpg" TargetMode="External" /><Relationship Id="rId345" Type="http://schemas.openxmlformats.org/officeDocument/2006/relationships/hyperlink" Target="http://pbs.twimg.com/profile_images/889934423478726658/TnGoQfbm_normal.jpg" TargetMode="External" /><Relationship Id="rId346" Type="http://schemas.openxmlformats.org/officeDocument/2006/relationships/hyperlink" Target="http://pbs.twimg.com/profile_images/889934423478726658/TnGoQfbm_normal.jpg" TargetMode="External" /><Relationship Id="rId347" Type="http://schemas.openxmlformats.org/officeDocument/2006/relationships/hyperlink" Target="http://pbs.twimg.com/profile_images/889934423478726658/TnGoQfbm_normal.jpg" TargetMode="External" /><Relationship Id="rId348" Type="http://schemas.openxmlformats.org/officeDocument/2006/relationships/hyperlink" Target="http://pbs.twimg.com/profile_images/2234331014/Badge_normal.jpg" TargetMode="External" /><Relationship Id="rId349" Type="http://schemas.openxmlformats.org/officeDocument/2006/relationships/hyperlink" Target="http://pbs.twimg.com/profile_images/2234331014/Badge_normal.jpg" TargetMode="External" /><Relationship Id="rId350" Type="http://schemas.openxmlformats.org/officeDocument/2006/relationships/hyperlink" Target="http://pbs.twimg.com/profile_images/2234331014/Badge_normal.jpg" TargetMode="External" /><Relationship Id="rId351" Type="http://schemas.openxmlformats.org/officeDocument/2006/relationships/hyperlink" Target="http://pbs.twimg.com/profile_images/698442540027154432/HHaU3Qg0_normal.jpg" TargetMode="External" /><Relationship Id="rId352" Type="http://schemas.openxmlformats.org/officeDocument/2006/relationships/hyperlink" Target="http://pbs.twimg.com/profile_images/698442540027154432/HHaU3Qg0_normal.jpg" TargetMode="External" /><Relationship Id="rId353" Type="http://schemas.openxmlformats.org/officeDocument/2006/relationships/hyperlink" Target="http://pbs.twimg.com/profile_images/698442540027154432/HHaU3Qg0_normal.jpg" TargetMode="External" /><Relationship Id="rId354" Type="http://schemas.openxmlformats.org/officeDocument/2006/relationships/hyperlink" Target="http://pbs.twimg.com/profile_images/1131028519935303680/u68ynOSa_normal.jpg" TargetMode="External" /><Relationship Id="rId355" Type="http://schemas.openxmlformats.org/officeDocument/2006/relationships/hyperlink" Target="http://pbs.twimg.com/profile_images/1131028519935303680/u68ynOSa_normal.jpg" TargetMode="External" /><Relationship Id="rId356" Type="http://schemas.openxmlformats.org/officeDocument/2006/relationships/hyperlink" Target="http://pbs.twimg.com/profile_images/1131028519935303680/u68ynOSa_normal.jpg" TargetMode="External" /><Relationship Id="rId357" Type="http://schemas.openxmlformats.org/officeDocument/2006/relationships/hyperlink" Target="http://pbs.twimg.com/profile_images/471747334984855552/5qiQFKmj_normal.jpeg" TargetMode="External" /><Relationship Id="rId358" Type="http://schemas.openxmlformats.org/officeDocument/2006/relationships/hyperlink" Target="http://pbs.twimg.com/profile_images/471747334984855552/5qiQFKmj_normal.jpeg" TargetMode="External" /><Relationship Id="rId359" Type="http://schemas.openxmlformats.org/officeDocument/2006/relationships/hyperlink" Target="http://pbs.twimg.com/profile_images/471747334984855552/5qiQFKmj_normal.jpeg" TargetMode="External" /><Relationship Id="rId360" Type="http://schemas.openxmlformats.org/officeDocument/2006/relationships/hyperlink" Target="http://pbs.twimg.com/profile_images/1002677070311325697/qagfmmL6_normal.jpg" TargetMode="External" /><Relationship Id="rId361" Type="http://schemas.openxmlformats.org/officeDocument/2006/relationships/hyperlink" Target="http://pbs.twimg.com/profile_images/1002677070311325697/qagfmmL6_normal.jpg" TargetMode="External" /><Relationship Id="rId362" Type="http://schemas.openxmlformats.org/officeDocument/2006/relationships/hyperlink" Target="http://pbs.twimg.com/profile_images/1002677070311325697/qagfmmL6_normal.jpg" TargetMode="External" /><Relationship Id="rId363" Type="http://schemas.openxmlformats.org/officeDocument/2006/relationships/hyperlink" Target="http://pbs.twimg.com/profile_images/975648753221820416/rL5V8BGK_normal.jpg" TargetMode="External" /><Relationship Id="rId364" Type="http://schemas.openxmlformats.org/officeDocument/2006/relationships/hyperlink" Target="http://pbs.twimg.com/profile_images/975648753221820416/rL5V8BGK_normal.jpg" TargetMode="External" /><Relationship Id="rId365" Type="http://schemas.openxmlformats.org/officeDocument/2006/relationships/hyperlink" Target="http://pbs.twimg.com/profile_images/975648753221820416/rL5V8BGK_normal.jpg" TargetMode="External" /><Relationship Id="rId366" Type="http://schemas.openxmlformats.org/officeDocument/2006/relationships/hyperlink" Target="http://pbs.twimg.com/profile_images/967125610672816129/S_JcM-RB_normal.jpg" TargetMode="External" /><Relationship Id="rId367" Type="http://schemas.openxmlformats.org/officeDocument/2006/relationships/hyperlink" Target="http://pbs.twimg.com/profile_images/967125610672816129/S_JcM-RB_normal.jpg" TargetMode="External" /><Relationship Id="rId368" Type="http://schemas.openxmlformats.org/officeDocument/2006/relationships/hyperlink" Target="http://pbs.twimg.com/profile_images/967125610672816129/S_JcM-RB_normal.jpg" TargetMode="External" /><Relationship Id="rId369" Type="http://schemas.openxmlformats.org/officeDocument/2006/relationships/hyperlink" Target="http://pbs.twimg.com/profile_images/498778952954306560/TWpg-gwf_normal.jpeg" TargetMode="External" /><Relationship Id="rId370" Type="http://schemas.openxmlformats.org/officeDocument/2006/relationships/hyperlink" Target="http://pbs.twimg.com/profile_images/498778952954306560/TWpg-gwf_normal.jpeg" TargetMode="External" /><Relationship Id="rId371" Type="http://schemas.openxmlformats.org/officeDocument/2006/relationships/hyperlink" Target="http://pbs.twimg.com/profile_images/498778952954306560/TWpg-gwf_normal.jpeg" TargetMode="External" /><Relationship Id="rId372" Type="http://schemas.openxmlformats.org/officeDocument/2006/relationships/hyperlink" Target="http://pbs.twimg.com/profile_images/1187370893904961536/LVONk_tW_normal.jpg" TargetMode="External" /><Relationship Id="rId373" Type="http://schemas.openxmlformats.org/officeDocument/2006/relationships/hyperlink" Target="http://pbs.twimg.com/profile_images/1187370893904961536/LVONk_tW_normal.jpg" TargetMode="External" /><Relationship Id="rId374" Type="http://schemas.openxmlformats.org/officeDocument/2006/relationships/hyperlink" Target="http://pbs.twimg.com/profile_images/1187370893904961536/LVONk_tW_normal.jpg" TargetMode="External" /><Relationship Id="rId375" Type="http://schemas.openxmlformats.org/officeDocument/2006/relationships/hyperlink" Target="http://pbs.twimg.com/profile_images/883077248152215554/KMsRM99I_normal.jpg" TargetMode="External" /><Relationship Id="rId376" Type="http://schemas.openxmlformats.org/officeDocument/2006/relationships/hyperlink" Target="http://pbs.twimg.com/profile_images/883077248152215554/KMsRM99I_normal.jpg" TargetMode="External" /><Relationship Id="rId377" Type="http://schemas.openxmlformats.org/officeDocument/2006/relationships/hyperlink" Target="http://pbs.twimg.com/profile_images/883077248152215554/KMsRM99I_normal.jpg" TargetMode="External" /><Relationship Id="rId378" Type="http://schemas.openxmlformats.org/officeDocument/2006/relationships/hyperlink" Target="http://pbs.twimg.com/profile_images/1341685512/2010-07-04_Kellie_Castle_normal.jpg" TargetMode="External" /><Relationship Id="rId379" Type="http://schemas.openxmlformats.org/officeDocument/2006/relationships/hyperlink" Target="http://pbs.twimg.com/profile_images/1341685512/2010-07-04_Kellie_Castle_normal.jpg" TargetMode="External" /><Relationship Id="rId380" Type="http://schemas.openxmlformats.org/officeDocument/2006/relationships/hyperlink" Target="http://pbs.twimg.com/profile_images/1341685512/2010-07-04_Kellie_Castle_normal.jpg" TargetMode="External" /><Relationship Id="rId381" Type="http://schemas.openxmlformats.org/officeDocument/2006/relationships/hyperlink" Target="http://pbs.twimg.com/profile_images/839845901820694532/7z3C_FDp_normal.jpg" TargetMode="External" /><Relationship Id="rId382" Type="http://schemas.openxmlformats.org/officeDocument/2006/relationships/hyperlink" Target="http://pbs.twimg.com/profile_images/839845901820694532/7z3C_FDp_normal.jpg" TargetMode="External" /><Relationship Id="rId383" Type="http://schemas.openxmlformats.org/officeDocument/2006/relationships/hyperlink" Target="http://pbs.twimg.com/profile_images/839845901820694532/7z3C_FDp_normal.jpg" TargetMode="External" /><Relationship Id="rId384" Type="http://schemas.openxmlformats.org/officeDocument/2006/relationships/hyperlink" Target="http://pbs.twimg.com/profile_images/785772179199787008/nD-FYIEB_normal.jpg" TargetMode="External" /><Relationship Id="rId385" Type="http://schemas.openxmlformats.org/officeDocument/2006/relationships/hyperlink" Target="http://pbs.twimg.com/profile_images/785772179199787008/nD-FYIEB_normal.jpg" TargetMode="External" /><Relationship Id="rId386" Type="http://schemas.openxmlformats.org/officeDocument/2006/relationships/hyperlink" Target="http://pbs.twimg.com/profile_images/785772179199787008/nD-FYIEB_normal.jpg" TargetMode="External" /><Relationship Id="rId387" Type="http://schemas.openxmlformats.org/officeDocument/2006/relationships/hyperlink" Target="http://pbs.twimg.com/profile_images/641689830032834560/3MRcstyB_normal.jpg" TargetMode="External" /><Relationship Id="rId388" Type="http://schemas.openxmlformats.org/officeDocument/2006/relationships/hyperlink" Target="http://pbs.twimg.com/profile_images/641689830032834560/3MRcstyB_normal.jpg" TargetMode="External" /><Relationship Id="rId389" Type="http://schemas.openxmlformats.org/officeDocument/2006/relationships/hyperlink" Target="http://pbs.twimg.com/profile_images/641689830032834560/3MRcstyB_normal.jpg" TargetMode="External" /><Relationship Id="rId390" Type="http://schemas.openxmlformats.org/officeDocument/2006/relationships/hyperlink" Target="http://pbs.twimg.com/profile_images/1687885094/BrookFamily__370_of_290__normal.jpg" TargetMode="External" /><Relationship Id="rId391" Type="http://schemas.openxmlformats.org/officeDocument/2006/relationships/hyperlink" Target="http://pbs.twimg.com/profile_images/1687885094/BrookFamily__370_of_290__normal.jpg" TargetMode="External" /><Relationship Id="rId392" Type="http://schemas.openxmlformats.org/officeDocument/2006/relationships/hyperlink" Target="http://pbs.twimg.com/profile_images/1687885094/BrookFamily__370_of_290__normal.jpg" TargetMode="External" /><Relationship Id="rId393" Type="http://schemas.openxmlformats.org/officeDocument/2006/relationships/hyperlink" Target="http://pbs.twimg.com/profile_images/1216397629149655043/e2_QzU0V_normal.jpg" TargetMode="External" /><Relationship Id="rId394" Type="http://schemas.openxmlformats.org/officeDocument/2006/relationships/hyperlink" Target="http://pbs.twimg.com/profile_images/1216397629149655043/e2_QzU0V_normal.jpg" TargetMode="External" /><Relationship Id="rId395" Type="http://schemas.openxmlformats.org/officeDocument/2006/relationships/hyperlink" Target="http://pbs.twimg.com/profile_images/1216397629149655043/e2_QzU0V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2465322325/235u3tnjhz5q4meffg00_normal.jpeg" TargetMode="External" /><Relationship Id="rId400" Type="http://schemas.openxmlformats.org/officeDocument/2006/relationships/hyperlink" Target="http://pbs.twimg.com/profile_images/2465322325/235u3tnjhz5q4meffg00_normal.jpeg" TargetMode="External" /><Relationship Id="rId401" Type="http://schemas.openxmlformats.org/officeDocument/2006/relationships/hyperlink" Target="http://pbs.twimg.com/profile_images/2465322325/235u3tnjhz5q4meffg00_normal.jpeg" TargetMode="External" /><Relationship Id="rId402" Type="http://schemas.openxmlformats.org/officeDocument/2006/relationships/hyperlink" Target="http://pbs.twimg.com/profile_images/737974441087488000/l4JgFGrX_normal.jpg" TargetMode="External" /><Relationship Id="rId403" Type="http://schemas.openxmlformats.org/officeDocument/2006/relationships/hyperlink" Target="http://pbs.twimg.com/profile_images/737974441087488000/l4JgFGrX_normal.jpg" TargetMode="External" /><Relationship Id="rId404" Type="http://schemas.openxmlformats.org/officeDocument/2006/relationships/hyperlink" Target="http://pbs.twimg.com/profile_images/737974441087488000/l4JgFGrX_normal.jpg" TargetMode="External" /><Relationship Id="rId405" Type="http://schemas.openxmlformats.org/officeDocument/2006/relationships/hyperlink" Target="http://pbs.twimg.com/profile_images/594622225069776897/n61-NOhC_normal.jpg" TargetMode="External" /><Relationship Id="rId406" Type="http://schemas.openxmlformats.org/officeDocument/2006/relationships/hyperlink" Target="http://pbs.twimg.com/profile_images/594622225069776897/n61-NOhC_normal.jpg" TargetMode="External" /><Relationship Id="rId407" Type="http://schemas.openxmlformats.org/officeDocument/2006/relationships/hyperlink" Target="http://pbs.twimg.com/profile_images/594622225069776897/n61-NOhC_normal.jpg" TargetMode="External" /><Relationship Id="rId408" Type="http://schemas.openxmlformats.org/officeDocument/2006/relationships/hyperlink" Target="http://pbs.twimg.com/profile_images/1510997663/Bovaird_Luebeck_Cropped_normal.JPG" TargetMode="External" /><Relationship Id="rId409" Type="http://schemas.openxmlformats.org/officeDocument/2006/relationships/hyperlink" Target="http://pbs.twimg.com/profile_images/1510997663/Bovaird_Luebeck_Cropped_normal.JPG" TargetMode="External" /><Relationship Id="rId410" Type="http://schemas.openxmlformats.org/officeDocument/2006/relationships/hyperlink" Target="http://pbs.twimg.com/profile_images/1510997663/Bovaird_Luebeck_Cropped_normal.JPG" TargetMode="External" /><Relationship Id="rId411" Type="http://schemas.openxmlformats.org/officeDocument/2006/relationships/hyperlink" Target="http://pbs.twimg.com/profile_images/793165960287023104/Z2410yXs_normal.jpg" TargetMode="External" /><Relationship Id="rId412" Type="http://schemas.openxmlformats.org/officeDocument/2006/relationships/hyperlink" Target="http://pbs.twimg.com/profile_images/793165960287023104/Z2410yXs_normal.jpg" TargetMode="External" /><Relationship Id="rId413" Type="http://schemas.openxmlformats.org/officeDocument/2006/relationships/hyperlink" Target="http://pbs.twimg.com/profile_images/793165960287023104/Z2410yXs_normal.jpg" TargetMode="External" /><Relationship Id="rId414" Type="http://schemas.openxmlformats.org/officeDocument/2006/relationships/hyperlink" Target="http://pbs.twimg.com/profile_images/2812189046/cbed2efab34baf80cd8a5199141cf00c_normal.jpeg" TargetMode="External" /><Relationship Id="rId415" Type="http://schemas.openxmlformats.org/officeDocument/2006/relationships/hyperlink" Target="http://pbs.twimg.com/profile_images/2812189046/cbed2efab34baf80cd8a5199141cf00c_normal.jpeg" TargetMode="External" /><Relationship Id="rId416" Type="http://schemas.openxmlformats.org/officeDocument/2006/relationships/hyperlink" Target="http://pbs.twimg.com/profile_images/2812189046/cbed2efab34baf80cd8a5199141cf00c_normal.jpeg" TargetMode="External" /><Relationship Id="rId417" Type="http://schemas.openxmlformats.org/officeDocument/2006/relationships/hyperlink" Target="http://pbs.twimg.com/profile_images/876794828067131392/9qlnI1x5_normal.jpg" TargetMode="External" /><Relationship Id="rId418" Type="http://schemas.openxmlformats.org/officeDocument/2006/relationships/hyperlink" Target="http://pbs.twimg.com/profile_images/876794828067131392/9qlnI1x5_normal.jpg" TargetMode="External" /><Relationship Id="rId419" Type="http://schemas.openxmlformats.org/officeDocument/2006/relationships/hyperlink" Target="http://pbs.twimg.com/profile_images/876794828067131392/9qlnI1x5_normal.jpg" TargetMode="External" /><Relationship Id="rId420" Type="http://schemas.openxmlformats.org/officeDocument/2006/relationships/hyperlink" Target="http://pbs.twimg.com/profile_images/1161788741918367745/51nqRy25_normal.jpg" TargetMode="External" /><Relationship Id="rId421" Type="http://schemas.openxmlformats.org/officeDocument/2006/relationships/hyperlink" Target="http://pbs.twimg.com/profile_images/1161788741918367745/51nqRy25_normal.jpg" TargetMode="External" /><Relationship Id="rId422" Type="http://schemas.openxmlformats.org/officeDocument/2006/relationships/hyperlink" Target="http://pbs.twimg.com/profile_images/1161788741918367745/51nqRy25_normal.jpg" TargetMode="External" /><Relationship Id="rId423" Type="http://schemas.openxmlformats.org/officeDocument/2006/relationships/hyperlink" Target="http://pbs.twimg.com/profile_images/3193364490/be656b378bed7dd61ff27ff530327e5d_normal.jpeg" TargetMode="External" /><Relationship Id="rId424" Type="http://schemas.openxmlformats.org/officeDocument/2006/relationships/hyperlink" Target="http://pbs.twimg.com/profile_images/3193364490/be656b378bed7dd61ff27ff530327e5d_normal.jpeg" TargetMode="External" /><Relationship Id="rId425" Type="http://schemas.openxmlformats.org/officeDocument/2006/relationships/hyperlink" Target="http://pbs.twimg.com/profile_images/3193364490/be656b378bed7dd61ff27ff530327e5d_normal.jpeg" TargetMode="External" /><Relationship Id="rId426" Type="http://schemas.openxmlformats.org/officeDocument/2006/relationships/hyperlink" Target="http://pbs.twimg.com/profile_images/1386349540/LBRCC_normal.jpg" TargetMode="External" /><Relationship Id="rId427" Type="http://schemas.openxmlformats.org/officeDocument/2006/relationships/hyperlink" Target="http://pbs.twimg.com/profile_images/1386349540/LBRCC_normal.jpg" TargetMode="External" /><Relationship Id="rId428" Type="http://schemas.openxmlformats.org/officeDocument/2006/relationships/hyperlink" Target="http://pbs.twimg.com/profile_images/1386349540/LBRCC_normal.jpg" TargetMode="External" /><Relationship Id="rId429" Type="http://schemas.openxmlformats.org/officeDocument/2006/relationships/hyperlink" Target="http://pbs.twimg.com/profile_images/1208518366056587264/MBMI_HTz_normal.jpg" TargetMode="External" /><Relationship Id="rId430" Type="http://schemas.openxmlformats.org/officeDocument/2006/relationships/hyperlink" Target="http://pbs.twimg.com/profile_images/1208518366056587264/MBMI_HTz_normal.jpg" TargetMode="External" /><Relationship Id="rId431" Type="http://schemas.openxmlformats.org/officeDocument/2006/relationships/hyperlink" Target="http://pbs.twimg.com/profile_images/1208518366056587264/MBMI_HTz_normal.jpg" TargetMode="External" /><Relationship Id="rId432" Type="http://schemas.openxmlformats.org/officeDocument/2006/relationships/hyperlink" Target="http://pbs.twimg.com/profile_images/597816656816173056/1GkJV9-4_normal.jpg" TargetMode="External" /><Relationship Id="rId433" Type="http://schemas.openxmlformats.org/officeDocument/2006/relationships/hyperlink" Target="http://pbs.twimg.com/profile_images/597816656816173056/1GkJV9-4_normal.jpg" TargetMode="External" /><Relationship Id="rId434" Type="http://schemas.openxmlformats.org/officeDocument/2006/relationships/hyperlink" Target="http://pbs.twimg.com/profile_images/597816656816173056/1GkJV9-4_normal.jpg" TargetMode="External" /><Relationship Id="rId435" Type="http://schemas.openxmlformats.org/officeDocument/2006/relationships/hyperlink" Target="http://pbs.twimg.com/profile_images/835229706849030145/0UUtYu2n_normal.jpg" TargetMode="External" /><Relationship Id="rId436" Type="http://schemas.openxmlformats.org/officeDocument/2006/relationships/hyperlink" Target="http://pbs.twimg.com/profile_images/835229706849030145/0UUtYu2n_normal.jpg" TargetMode="External" /><Relationship Id="rId437" Type="http://schemas.openxmlformats.org/officeDocument/2006/relationships/hyperlink" Target="http://pbs.twimg.com/profile_images/835229706849030145/0UUtYu2n_normal.jpg" TargetMode="External" /><Relationship Id="rId438" Type="http://schemas.openxmlformats.org/officeDocument/2006/relationships/hyperlink" Target="http://pbs.twimg.com/profile_images/1186363034387845120/_QXW0O6-_normal.jpg" TargetMode="External" /><Relationship Id="rId439" Type="http://schemas.openxmlformats.org/officeDocument/2006/relationships/hyperlink" Target="http://pbs.twimg.com/profile_images/1186363034387845120/_QXW0O6-_normal.jpg" TargetMode="External" /><Relationship Id="rId440" Type="http://schemas.openxmlformats.org/officeDocument/2006/relationships/hyperlink" Target="http://pbs.twimg.com/profile_images/1186363034387845120/_QXW0O6-_normal.jpg" TargetMode="External" /><Relationship Id="rId441" Type="http://schemas.openxmlformats.org/officeDocument/2006/relationships/hyperlink" Target="http://pbs.twimg.com/profile_images/1196933935206408192/NDrSfYQ8_normal.jpg" TargetMode="External" /><Relationship Id="rId442" Type="http://schemas.openxmlformats.org/officeDocument/2006/relationships/hyperlink" Target="http://pbs.twimg.com/profile_images/1196933935206408192/NDrSfYQ8_normal.jpg" TargetMode="External" /><Relationship Id="rId443" Type="http://schemas.openxmlformats.org/officeDocument/2006/relationships/hyperlink" Target="http://pbs.twimg.com/profile_images/1196933935206408192/NDrSfYQ8_normal.jpg" TargetMode="External" /><Relationship Id="rId444" Type="http://schemas.openxmlformats.org/officeDocument/2006/relationships/hyperlink" Target="http://pbs.twimg.com/profile_images/587531641649811457/mJRurBGA_normal.jpg" TargetMode="External" /><Relationship Id="rId445" Type="http://schemas.openxmlformats.org/officeDocument/2006/relationships/hyperlink" Target="http://pbs.twimg.com/profile_images/587531641649811457/mJRurBGA_normal.jpg" TargetMode="External" /><Relationship Id="rId446" Type="http://schemas.openxmlformats.org/officeDocument/2006/relationships/hyperlink" Target="http://pbs.twimg.com/profile_images/587531641649811457/mJRurBGA_normal.jpg" TargetMode="External" /><Relationship Id="rId447" Type="http://schemas.openxmlformats.org/officeDocument/2006/relationships/hyperlink" Target="http://pbs.twimg.com/profile_images/811864796417101824/hKlrooZf_normal.jpg" TargetMode="External" /><Relationship Id="rId448" Type="http://schemas.openxmlformats.org/officeDocument/2006/relationships/hyperlink" Target="http://pbs.twimg.com/profile_images/811864796417101824/hKlrooZf_normal.jpg" TargetMode="External" /><Relationship Id="rId449" Type="http://schemas.openxmlformats.org/officeDocument/2006/relationships/hyperlink" Target="http://pbs.twimg.com/profile_images/811864796417101824/hKlrooZf_normal.jpg" TargetMode="External" /><Relationship Id="rId450" Type="http://schemas.openxmlformats.org/officeDocument/2006/relationships/hyperlink" Target="http://pbs.twimg.com/profile_images/1762627569/evey_normal.jpg" TargetMode="External" /><Relationship Id="rId451" Type="http://schemas.openxmlformats.org/officeDocument/2006/relationships/hyperlink" Target="http://pbs.twimg.com/profile_images/1762627569/evey_normal.jpg" TargetMode="External" /><Relationship Id="rId452" Type="http://schemas.openxmlformats.org/officeDocument/2006/relationships/hyperlink" Target="http://pbs.twimg.com/profile_images/1762627569/evey_normal.jpg" TargetMode="External" /><Relationship Id="rId453" Type="http://schemas.openxmlformats.org/officeDocument/2006/relationships/hyperlink" Target="http://pbs.twimg.com/profile_images/1148969253/23554_402419033689_540298689_4834055_2425507_n_normal.jpg" TargetMode="External" /><Relationship Id="rId454" Type="http://schemas.openxmlformats.org/officeDocument/2006/relationships/hyperlink" Target="http://pbs.twimg.com/profile_images/1148969253/23554_402419033689_540298689_4834055_2425507_n_normal.jpg" TargetMode="External" /><Relationship Id="rId455" Type="http://schemas.openxmlformats.org/officeDocument/2006/relationships/hyperlink" Target="http://pbs.twimg.com/profile_images/1148969253/23554_402419033689_540298689_4834055_2425507_n_normal.jpg" TargetMode="External" /><Relationship Id="rId456" Type="http://schemas.openxmlformats.org/officeDocument/2006/relationships/hyperlink" Target="http://pbs.twimg.com/profile_images/3465988289/0675146123f17c484502aae425c9c9b2_normal.png" TargetMode="External" /><Relationship Id="rId457" Type="http://schemas.openxmlformats.org/officeDocument/2006/relationships/hyperlink" Target="http://pbs.twimg.com/profile_images/3465988289/0675146123f17c484502aae425c9c9b2_normal.png" TargetMode="External" /><Relationship Id="rId458" Type="http://schemas.openxmlformats.org/officeDocument/2006/relationships/hyperlink" Target="http://pbs.twimg.com/profile_images/3465988289/0675146123f17c484502aae425c9c9b2_normal.png" TargetMode="External" /><Relationship Id="rId459" Type="http://schemas.openxmlformats.org/officeDocument/2006/relationships/hyperlink" Target="http://pbs.twimg.com/profile_images/436863142518210560/BQxjdLwy_normal.jpeg" TargetMode="External" /><Relationship Id="rId460" Type="http://schemas.openxmlformats.org/officeDocument/2006/relationships/hyperlink" Target="http://pbs.twimg.com/profile_images/436863142518210560/BQxjdLwy_normal.jpeg" TargetMode="External" /><Relationship Id="rId461" Type="http://schemas.openxmlformats.org/officeDocument/2006/relationships/hyperlink" Target="http://pbs.twimg.com/profile_images/436863142518210560/BQxjdLwy_normal.jpeg" TargetMode="External" /><Relationship Id="rId462" Type="http://schemas.openxmlformats.org/officeDocument/2006/relationships/hyperlink" Target="http://pbs.twimg.com/profile_images/1029019634073300995/wjG2ac4Y_normal.jpg" TargetMode="External" /><Relationship Id="rId463" Type="http://schemas.openxmlformats.org/officeDocument/2006/relationships/hyperlink" Target="http://pbs.twimg.com/profile_images/1029019634073300995/wjG2ac4Y_normal.jpg" TargetMode="External" /><Relationship Id="rId464" Type="http://schemas.openxmlformats.org/officeDocument/2006/relationships/hyperlink" Target="http://pbs.twimg.com/profile_images/1029019634073300995/wjG2ac4Y_normal.jpg" TargetMode="External" /><Relationship Id="rId465" Type="http://schemas.openxmlformats.org/officeDocument/2006/relationships/hyperlink" Target="http://pbs.twimg.com/profile_images/1113189441139507200/LMFc0sfq_normal.png" TargetMode="External" /><Relationship Id="rId466" Type="http://schemas.openxmlformats.org/officeDocument/2006/relationships/hyperlink" Target="http://pbs.twimg.com/profile_images/1113189441139507200/LMFc0sfq_normal.png" TargetMode="External" /><Relationship Id="rId467" Type="http://schemas.openxmlformats.org/officeDocument/2006/relationships/hyperlink" Target="http://pbs.twimg.com/profile_images/1113189441139507200/LMFc0sfq_normal.png" TargetMode="External" /><Relationship Id="rId468" Type="http://schemas.openxmlformats.org/officeDocument/2006/relationships/hyperlink" Target="http://pbs.twimg.com/profile_images/1121444601389363200/cpQ6BQ3K_normal.jpg" TargetMode="External" /><Relationship Id="rId469" Type="http://schemas.openxmlformats.org/officeDocument/2006/relationships/hyperlink" Target="http://pbs.twimg.com/profile_images/1121444601389363200/cpQ6BQ3K_normal.jpg" TargetMode="External" /><Relationship Id="rId470" Type="http://schemas.openxmlformats.org/officeDocument/2006/relationships/hyperlink" Target="http://pbs.twimg.com/profile_images/1121444601389363200/cpQ6BQ3K_normal.jpg" TargetMode="External" /><Relationship Id="rId471" Type="http://schemas.openxmlformats.org/officeDocument/2006/relationships/hyperlink" Target="http://pbs.twimg.com/profile_images/1205390016693886976/hY7G5lmq_normal.jpg" TargetMode="External" /><Relationship Id="rId472" Type="http://schemas.openxmlformats.org/officeDocument/2006/relationships/hyperlink" Target="http://pbs.twimg.com/profile_images/1205390016693886976/hY7G5lmq_normal.jpg" TargetMode="External" /><Relationship Id="rId473" Type="http://schemas.openxmlformats.org/officeDocument/2006/relationships/hyperlink" Target="http://pbs.twimg.com/profile_images/1205390016693886976/hY7G5lmq_normal.jpg" TargetMode="External" /><Relationship Id="rId474" Type="http://schemas.openxmlformats.org/officeDocument/2006/relationships/hyperlink" Target="http://pbs.twimg.com/profile_images/942008828824051712/I2UvK4YU_normal.jpg" TargetMode="External" /><Relationship Id="rId475" Type="http://schemas.openxmlformats.org/officeDocument/2006/relationships/hyperlink" Target="http://pbs.twimg.com/profile_images/942008828824051712/I2UvK4YU_normal.jpg" TargetMode="External" /><Relationship Id="rId476" Type="http://schemas.openxmlformats.org/officeDocument/2006/relationships/hyperlink" Target="http://pbs.twimg.com/profile_images/942008828824051712/I2UvK4YU_normal.jpg" TargetMode="External" /><Relationship Id="rId477" Type="http://schemas.openxmlformats.org/officeDocument/2006/relationships/hyperlink" Target="http://pbs.twimg.com/profile_images/378800000028940322/2262c6f545d379ff5eee0490d3cbf70a_normal.jpeg" TargetMode="External" /><Relationship Id="rId478" Type="http://schemas.openxmlformats.org/officeDocument/2006/relationships/hyperlink" Target="http://pbs.twimg.com/profile_images/378800000028940322/2262c6f545d379ff5eee0490d3cbf70a_normal.jpeg" TargetMode="External" /><Relationship Id="rId479" Type="http://schemas.openxmlformats.org/officeDocument/2006/relationships/hyperlink" Target="http://pbs.twimg.com/profile_images/378800000028940322/2262c6f545d379ff5eee0490d3cbf70a_normal.jpeg" TargetMode="External" /><Relationship Id="rId480" Type="http://schemas.openxmlformats.org/officeDocument/2006/relationships/hyperlink" Target="http://pbs.twimg.com/profile_images/801440758985330688/IbntdYYk_normal.jpg" TargetMode="External" /><Relationship Id="rId481" Type="http://schemas.openxmlformats.org/officeDocument/2006/relationships/hyperlink" Target="http://pbs.twimg.com/profile_images/801440758985330688/IbntdYYk_normal.jpg" TargetMode="External" /><Relationship Id="rId482" Type="http://schemas.openxmlformats.org/officeDocument/2006/relationships/hyperlink" Target="http://pbs.twimg.com/profile_images/801440758985330688/IbntdYYk_normal.jpg" TargetMode="External" /><Relationship Id="rId483" Type="http://schemas.openxmlformats.org/officeDocument/2006/relationships/hyperlink" Target="http://pbs.twimg.com/profile_images/779785865593749506/PWxqD7wz_normal.jpg" TargetMode="External" /><Relationship Id="rId484" Type="http://schemas.openxmlformats.org/officeDocument/2006/relationships/hyperlink" Target="http://pbs.twimg.com/profile_images/779785865593749506/PWxqD7wz_normal.jpg" TargetMode="External" /><Relationship Id="rId485" Type="http://schemas.openxmlformats.org/officeDocument/2006/relationships/hyperlink" Target="http://pbs.twimg.com/profile_images/779785865593749506/PWxqD7wz_normal.jpg" TargetMode="External" /><Relationship Id="rId486" Type="http://schemas.openxmlformats.org/officeDocument/2006/relationships/hyperlink" Target="http://pbs.twimg.com/profile_images/1134345994622185472/S8c_Mngo_normal.jpg" TargetMode="External" /><Relationship Id="rId487" Type="http://schemas.openxmlformats.org/officeDocument/2006/relationships/hyperlink" Target="http://pbs.twimg.com/profile_images/1134345994622185472/S8c_Mngo_normal.jpg" TargetMode="External" /><Relationship Id="rId488" Type="http://schemas.openxmlformats.org/officeDocument/2006/relationships/hyperlink" Target="http://pbs.twimg.com/profile_images/1134345994622185472/S8c_Mngo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abs.twimg.com/sticky/default_profile_images/default_profile_normal.png" TargetMode="External" /><Relationship Id="rId492" Type="http://schemas.openxmlformats.org/officeDocument/2006/relationships/hyperlink" Target="http://pbs.twimg.com/profile_images/378800000793119012/f4f30b61b87c8248169e6233828d28c5_normal.jpeg" TargetMode="External" /><Relationship Id="rId493" Type="http://schemas.openxmlformats.org/officeDocument/2006/relationships/hyperlink" Target="http://pbs.twimg.com/profile_images/378800000793119012/f4f30b61b87c8248169e6233828d28c5_normal.jpeg" TargetMode="External" /><Relationship Id="rId494" Type="http://schemas.openxmlformats.org/officeDocument/2006/relationships/hyperlink" Target="http://pbs.twimg.com/profile_images/378800000793119012/f4f30b61b87c8248169e6233828d28c5_normal.jpeg" TargetMode="External" /><Relationship Id="rId495" Type="http://schemas.openxmlformats.org/officeDocument/2006/relationships/hyperlink" Target="http://pbs.twimg.com/profile_images/746375622188900352/iAckgS5R_normal.jpg" TargetMode="External" /><Relationship Id="rId496" Type="http://schemas.openxmlformats.org/officeDocument/2006/relationships/hyperlink" Target="http://pbs.twimg.com/profile_images/746375622188900352/iAckgS5R_normal.jpg" TargetMode="External" /><Relationship Id="rId497" Type="http://schemas.openxmlformats.org/officeDocument/2006/relationships/hyperlink" Target="http://pbs.twimg.com/profile_images/746375622188900352/iAckgS5R_normal.jpg" TargetMode="External" /><Relationship Id="rId498" Type="http://schemas.openxmlformats.org/officeDocument/2006/relationships/hyperlink" Target="http://pbs.twimg.com/profile_images/412187697394880512/vGm6mn-O_normal.jpeg" TargetMode="External" /><Relationship Id="rId499" Type="http://schemas.openxmlformats.org/officeDocument/2006/relationships/hyperlink" Target="http://pbs.twimg.com/profile_images/412187697394880512/vGm6mn-O_normal.jpeg" TargetMode="External" /><Relationship Id="rId500" Type="http://schemas.openxmlformats.org/officeDocument/2006/relationships/hyperlink" Target="http://pbs.twimg.com/profile_images/412187697394880512/vGm6mn-O_normal.jpeg" TargetMode="External" /><Relationship Id="rId501" Type="http://schemas.openxmlformats.org/officeDocument/2006/relationships/hyperlink" Target="http://pbs.twimg.com/profile_images/694234707345559552/mtrqMUfQ_normal.png" TargetMode="External" /><Relationship Id="rId502" Type="http://schemas.openxmlformats.org/officeDocument/2006/relationships/hyperlink" Target="http://pbs.twimg.com/profile_images/694234707345559552/mtrqMUfQ_normal.png" TargetMode="External" /><Relationship Id="rId503" Type="http://schemas.openxmlformats.org/officeDocument/2006/relationships/hyperlink" Target="http://pbs.twimg.com/profile_images/694234707345559552/mtrqMUfQ_normal.png" TargetMode="External" /><Relationship Id="rId504" Type="http://schemas.openxmlformats.org/officeDocument/2006/relationships/hyperlink" Target="http://pbs.twimg.com/profile_images/642783896728375296/LFxo0vEu_normal.jpg" TargetMode="External" /><Relationship Id="rId505" Type="http://schemas.openxmlformats.org/officeDocument/2006/relationships/hyperlink" Target="http://pbs.twimg.com/profile_images/642783896728375296/LFxo0vEu_normal.jpg" TargetMode="External" /><Relationship Id="rId506" Type="http://schemas.openxmlformats.org/officeDocument/2006/relationships/hyperlink" Target="http://pbs.twimg.com/profile_images/642783896728375296/LFxo0vEu_normal.jpg" TargetMode="External" /><Relationship Id="rId507" Type="http://schemas.openxmlformats.org/officeDocument/2006/relationships/hyperlink" Target="http://pbs.twimg.com/profile_images/3511787893/177d3cfb331264b61de40659e856f3dd_normal.jpeg" TargetMode="External" /><Relationship Id="rId508" Type="http://schemas.openxmlformats.org/officeDocument/2006/relationships/hyperlink" Target="http://pbs.twimg.com/profile_images/3511787893/177d3cfb331264b61de40659e856f3dd_normal.jpeg" TargetMode="External" /><Relationship Id="rId509" Type="http://schemas.openxmlformats.org/officeDocument/2006/relationships/hyperlink" Target="http://pbs.twimg.com/profile_images/3511787893/177d3cfb331264b61de40659e856f3dd_normal.jpeg" TargetMode="External" /><Relationship Id="rId510" Type="http://schemas.openxmlformats.org/officeDocument/2006/relationships/hyperlink" Target="http://pbs.twimg.com/profile_images/941638250430717952/2N_yi4n7_normal.jpg" TargetMode="External" /><Relationship Id="rId511" Type="http://schemas.openxmlformats.org/officeDocument/2006/relationships/hyperlink" Target="http://pbs.twimg.com/profile_images/941638250430717952/2N_yi4n7_normal.jpg" TargetMode="External" /><Relationship Id="rId512" Type="http://schemas.openxmlformats.org/officeDocument/2006/relationships/hyperlink" Target="http://pbs.twimg.com/profile_images/941638250430717952/2N_yi4n7_normal.jpg" TargetMode="External" /><Relationship Id="rId513" Type="http://schemas.openxmlformats.org/officeDocument/2006/relationships/hyperlink" Target="http://pbs.twimg.com/profile_images/1207047423605870592/2-1F_aBU_normal.jpg" TargetMode="External" /><Relationship Id="rId514" Type="http://schemas.openxmlformats.org/officeDocument/2006/relationships/hyperlink" Target="http://pbs.twimg.com/profile_images/1207047423605870592/2-1F_aBU_normal.jpg" TargetMode="External" /><Relationship Id="rId515" Type="http://schemas.openxmlformats.org/officeDocument/2006/relationships/hyperlink" Target="http://pbs.twimg.com/profile_images/1207047423605870592/2-1F_aBU_normal.jpg" TargetMode="External" /><Relationship Id="rId516" Type="http://schemas.openxmlformats.org/officeDocument/2006/relationships/hyperlink" Target="http://pbs.twimg.com/profile_images/1183295564965994497/2ilJAvUQ_normal.jpg" TargetMode="External" /><Relationship Id="rId517" Type="http://schemas.openxmlformats.org/officeDocument/2006/relationships/hyperlink" Target="http://pbs.twimg.com/profile_images/1183295564965994497/2ilJAvUQ_normal.jpg" TargetMode="External" /><Relationship Id="rId518" Type="http://schemas.openxmlformats.org/officeDocument/2006/relationships/hyperlink" Target="http://pbs.twimg.com/profile_images/1183295564965994497/2ilJAvUQ_normal.jpg" TargetMode="External" /><Relationship Id="rId519" Type="http://schemas.openxmlformats.org/officeDocument/2006/relationships/hyperlink" Target="http://pbs.twimg.com/profile_images/746840000407478272/fvThcNd5_normal.jpg" TargetMode="External" /><Relationship Id="rId520" Type="http://schemas.openxmlformats.org/officeDocument/2006/relationships/hyperlink" Target="http://pbs.twimg.com/profile_images/746840000407478272/fvThcNd5_normal.jpg" TargetMode="External" /><Relationship Id="rId521" Type="http://schemas.openxmlformats.org/officeDocument/2006/relationships/hyperlink" Target="http://pbs.twimg.com/profile_images/746840000407478272/fvThcNd5_normal.jpg" TargetMode="External" /><Relationship Id="rId522" Type="http://schemas.openxmlformats.org/officeDocument/2006/relationships/hyperlink" Target="http://pbs.twimg.com/profile_images/3771832779/8d933e59b34bc111cc2b97cc43c956d8_normal.jpeg" TargetMode="External" /><Relationship Id="rId523" Type="http://schemas.openxmlformats.org/officeDocument/2006/relationships/hyperlink" Target="http://pbs.twimg.com/profile_images/3771832779/8d933e59b34bc111cc2b97cc43c956d8_normal.jpeg" TargetMode="External" /><Relationship Id="rId524" Type="http://schemas.openxmlformats.org/officeDocument/2006/relationships/hyperlink" Target="http://pbs.twimg.com/profile_images/3771832779/8d933e59b34bc111cc2b97cc43c956d8_normal.jpeg" TargetMode="External" /><Relationship Id="rId525" Type="http://schemas.openxmlformats.org/officeDocument/2006/relationships/hyperlink" Target="http://pbs.twimg.com/profile_images/1097611084045996032/ghfhnV1d_normal.jpg" TargetMode="External" /><Relationship Id="rId526" Type="http://schemas.openxmlformats.org/officeDocument/2006/relationships/hyperlink" Target="http://pbs.twimg.com/profile_images/1097611084045996032/ghfhnV1d_normal.jpg" TargetMode="External" /><Relationship Id="rId527" Type="http://schemas.openxmlformats.org/officeDocument/2006/relationships/hyperlink" Target="http://pbs.twimg.com/profile_images/1097611084045996032/ghfhnV1d_normal.jpg" TargetMode="External" /><Relationship Id="rId528" Type="http://schemas.openxmlformats.org/officeDocument/2006/relationships/hyperlink" Target="http://pbs.twimg.com/profile_images/1944735042/wheel36_normal.gif" TargetMode="External" /><Relationship Id="rId529" Type="http://schemas.openxmlformats.org/officeDocument/2006/relationships/hyperlink" Target="http://pbs.twimg.com/profile_images/1944735042/wheel36_normal.gif" TargetMode="External" /><Relationship Id="rId530" Type="http://schemas.openxmlformats.org/officeDocument/2006/relationships/hyperlink" Target="http://pbs.twimg.com/profile_images/1944735042/wheel36_normal.gif" TargetMode="External" /><Relationship Id="rId531" Type="http://schemas.openxmlformats.org/officeDocument/2006/relationships/hyperlink" Target="http://pbs.twimg.com/profile_images/1165489829943087104/Za5pI3_2_normal.jpg" TargetMode="External" /><Relationship Id="rId532" Type="http://schemas.openxmlformats.org/officeDocument/2006/relationships/hyperlink" Target="http://pbs.twimg.com/profile_images/1165489829943087104/Za5pI3_2_normal.jpg" TargetMode="External" /><Relationship Id="rId533" Type="http://schemas.openxmlformats.org/officeDocument/2006/relationships/hyperlink" Target="http://pbs.twimg.com/profile_images/1165489829943087104/Za5pI3_2_normal.jpg" TargetMode="External" /><Relationship Id="rId534" Type="http://schemas.openxmlformats.org/officeDocument/2006/relationships/hyperlink" Target="http://pbs.twimg.com/profile_images/1208506643811573760/kqEX8aqy_normal.jpg" TargetMode="External" /><Relationship Id="rId535" Type="http://schemas.openxmlformats.org/officeDocument/2006/relationships/hyperlink" Target="http://pbs.twimg.com/profile_images/1208506643811573760/kqEX8aqy_normal.jpg" TargetMode="External" /><Relationship Id="rId536" Type="http://schemas.openxmlformats.org/officeDocument/2006/relationships/hyperlink" Target="http://pbs.twimg.com/profile_images/1208506643811573760/kqEX8aqy_normal.jpg" TargetMode="External" /><Relationship Id="rId537" Type="http://schemas.openxmlformats.org/officeDocument/2006/relationships/hyperlink" Target="http://pbs.twimg.com/profile_images/1024679396773453824/3bDB0e1X_normal.jpg" TargetMode="External" /><Relationship Id="rId538" Type="http://schemas.openxmlformats.org/officeDocument/2006/relationships/hyperlink" Target="http://pbs.twimg.com/profile_images/1024679396773453824/3bDB0e1X_normal.jpg" TargetMode="External" /><Relationship Id="rId539" Type="http://schemas.openxmlformats.org/officeDocument/2006/relationships/hyperlink" Target="http://pbs.twimg.com/profile_images/1024679396773453824/3bDB0e1X_normal.jpg" TargetMode="External" /><Relationship Id="rId540" Type="http://schemas.openxmlformats.org/officeDocument/2006/relationships/hyperlink" Target="http://pbs.twimg.com/profile_images/785777829367648256/3ucnLyz2_normal.jpg" TargetMode="External" /><Relationship Id="rId541" Type="http://schemas.openxmlformats.org/officeDocument/2006/relationships/hyperlink" Target="http://pbs.twimg.com/profile_images/785777829367648256/3ucnLyz2_normal.jpg" TargetMode="External" /><Relationship Id="rId542" Type="http://schemas.openxmlformats.org/officeDocument/2006/relationships/hyperlink" Target="http://pbs.twimg.com/profile_images/785777829367648256/3ucnLyz2_normal.jpg" TargetMode="External" /><Relationship Id="rId543" Type="http://schemas.openxmlformats.org/officeDocument/2006/relationships/hyperlink" Target="http://pbs.twimg.com/profile_images/848905258474627072/ueFcdqk2_normal.jpg" TargetMode="External" /><Relationship Id="rId544" Type="http://schemas.openxmlformats.org/officeDocument/2006/relationships/hyperlink" Target="http://pbs.twimg.com/profile_images/848905258474627072/ueFcdqk2_normal.jpg" TargetMode="External" /><Relationship Id="rId545" Type="http://schemas.openxmlformats.org/officeDocument/2006/relationships/hyperlink" Target="http://pbs.twimg.com/profile_images/848905258474627072/ueFcdqk2_normal.jpg" TargetMode="External" /><Relationship Id="rId546" Type="http://schemas.openxmlformats.org/officeDocument/2006/relationships/hyperlink" Target="http://pbs.twimg.com/profile_images/1205893080886501377/wWJRHotY_normal.jpg" TargetMode="External" /><Relationship Id="rId547" Type="http://schemas.openxmlformats.org/officeDocument/2006/relationships/hyperlink" Target="http://pbs.twimg.com/profile_images/1205893080886501377/wWJRHotY_normal.jpg" TargetMode="External" /><Relationship Id="rId548" Type="http://schemas.openxmlformats.org/officeDocument/2006/relationships/hyperlink" Target="http://pbs.twimg.com/profile_images/1205893080886501377/wWJRHotY_normal.jpg" TargetMode="External" /><Relationship Id="rId549" Type="http://schemas.openxmlformats.org/officeDocument/2006/relationships/hyperlink" Target="http://pbs.twimg.com/profile_images/785390651659677696/qPXCYpqP_normal.jpg" TargetMode="External" /><Relationship Id="rId550" Type="http://schemas.openxmlformats.org/officeDocument/2006/relationships/hyperlink" Target="http://pbs.twimg.com/profile_images/785390651659677696/qPXCYpqP_normal.jpg" TargetMode="External" /><Relationship Id="rId551" Type="http://schemas.openxmlformats.org/officeDocument/2006/relationships/hyperlink" Target="http://pbs.twimg.com/profile_images/486792724/Spokeslogo.colour_normal.jpg" TargetMode="External" /><Relationship Id="rId552" Type="http://schemas.openxmlformats.org/officeDocument/2006/relationships/hyperlink" Target="http://pbs.twimg.com/profile_images/473037883603841024/fQhZh0Jf_normal.jpeg" TargetMode="External" /><Relationship Id="rId553" Type="http://schemas.openxmlformats.org/officeDocument/2006/relationships/hyperlink" Target="http://pbs.twimg.com/profile_images/486792724/Spokeslogo.colour_normal.jpg" TargetMode="External" /><Relationship Id="rId554" Type="http://schemas.openxmlformats.org/officeDocument/2006/relationships/hyperlink" Target="http://pbs.twimg.com/profile_images/473037883603841024/fQhZh0Jf_normal.jpeg" TargetMode="External" /><Relationship Id="rId555" Type="http://schemas.openxmlformats.org/officeDocument/2006/relationships/hyperlink" Target="http://pbs.twimg.com/profile_images/473037883603841024/fQhZh0Jf_normal.jpeg" TargetMode="External" /><Relationship Id="rId556" Type="http://schemas.openxmlformats.org/officeDocument/2006/relationships/hyperlink" Target="https://twitter.com/gmacscotland/status/1218594832874188800" TargetMode="External" /><Relationship Id="rId557" Type="http://schemas.openxmlformats.org/officeDocument/2006/relationships/hyperlink" Target="https://twitter.com/gmacscotland/status/1218594832874188800" TargetMode="External" /><Relationship Id="rId558" Type="http://schemas.openxmlformats.org/officeDocument/2006/relationships/hyperlink" Target="https://twitter.com/gmacscotland/status/1218594832874188800" TargetMode="External" /><Relationship Id="rId559" Type="http://schemas.openxmlformats.org/officeDocument/2006/relationships/hyperlink" Target="https://twitter.com/bccletts/status/1218669878065811456" TargetMode="External" /><Relationship Id="rId560" Type="http://schemas.openxmlformats.org/officeDocument/2006/relationships/hyperlink" Target="https://twitter.com/bccletts/status/1218669878065811456" TargetMode="External" /><Relationship Id="rId561" Type="http://schemas.openxmlformats.org/officeDocument/2006/relationships/hyperlink" Target="https://twitter.com/bccletts/status/1218669878065811456" TargetMode="External" /><Relationship Id="rId562" Type="http://schemas.openxmlformats.org/officeDocument/2006/relationships/hyperlink" Target="https://twitter.com/2_wheeled_wolf/status/1218854838047510528" TargetMode="External" /><Relationship Id="rId563" Type="http://schemas.openxmlformats.org/officeDocument/2006/relationships/hyperlink" Target="https://twitter.com/2_wheeled_wolf/status/1218854838047510528" TargetMode="External" /><Relationship Id="rId564" Type="http://schemas.openxmlformats.org/officeDocument/2006/relationships/hyperlink" Target="https://twitter.com/2_wheeled_wolf/status/1218854838047510528" TargetMode="External" /><Relationship Id="rId565" Type="http://schemas.openxmlformats.org/officeDocument/2006/relationships/hyperlink" Target="https://twitter.com/avdevilliers/status/1219400745470042112" TargetMode="External" /><Relationship Id="rId566" Type="http://schemas.openxmlformats.org/officeDocument/2006/relationships/hyperlink" Target="https://twitter.com/avdevilliers/status/1219400745470042112" TargetMode="External" /><Relationship Id="rId567" Type="http://schemas.openxmlformats.org/officeDocument/2006/relationships/hyperlink" Target="https://twitter.com/avdevilliers/status/1219400745470042112" TargetMode="External" /><Relationship Id="rId568" Type="http://schemas.openxmlformats.org/officeDocument/2006/relationships/hyperlink" Target="https://twitter.com/amderrington/status/1218820146917187584" TargetMode="External" /><Relationship Id="rId569" Type="http://schemas.openxmlformats.org/officeDocument/2006/relationships/hyperlink" Target="https://twitter.com/amderrington/status/1218820146917187584" TargetMode="External" /><Relationship Id="rId570" Type="http://schemas.openxmlformats.org/officeDocument/2006/relationships/hyperlink" Target="https://twitter.com/amderrington/status/1218820146917187584" TargetMode="External" /><Relationship Id="rId571" Type="http://schemas.openxmlformats.org/officeDocument/2006/relationships/hyperlink" Target="https://twitter.com/rozemerson/status/1218646575553093632" TargetMode="External" /><Relationship Id="rId572" Type="http://schemas.openxmlformats.org/officeDocument/2006/relationships/hyperlink" Target="https://twitter.com/rozemerson/status/1218646575553093632" TargetMode="External" /><Relationship Id="rId573" Type="http://schemas.openxmlformats.org/officeDocument/2006/relationships/hyperlink" Target="https://twitter.com/rozemerson/status/1218646575553093632" TargetMode="External" /><Relationship Id="rId574" Type="http://schemas.openxmlformats.org/officeDocument/2006/relationships/hyperlink" Target="https://twitter.com/annihamilton/status/1218623972738322432" TargetMode="External" /><Relationship Id="rId575" Type="http://schemas.openxmlformats.org/officeDocument/2006/relationships/hyperlink" Target="https://twitter.com/annihamilton/status/1218623972738322432" TargetMode="External" /><Relationship Id="rId576" Type="http://schemas.openxmlformats.org/officeDocument/2006/relationships/hyperlink" Target="https://twitter.com/annihamilton/status/1218623972738322432" TargetMode="External" /><Relationship Id="rId577" Type="http://schemas.openxmlformats.org/officeDocument/2006/relationships/hyperlink" Target="https://twitter.com/edinbronian/status/1218644594537259015" TargetMode="External" /><Relationship Id="rId578" Type="http://schemas.openxmlformats.org/officeDocument/2006/relationships/hyperlink" Target="https://twitter.com/edinbronian/status/1218644594537259015" TargetMode="External" /><Relationship Id="rId579" Type="http://schemas.openxmlformats.org/officeDocument/2006/relationships/hyperlink" Target="https://twitter.com/edinbronian/status/1218644594537259015" TargetMode="External" /><Relationship Id="rId580" Type="http://schemas.openxmlformats.org/officeDocument/2006/relationships/hyperlink" Target="https://twitter.com/goshiftscheme/status/1218614633877188615" TargetMode="External" /><Relationship Id="rId581" Type="http://schemas.openxmlformats.org/officeDocument/2006/relationships/hyperlink" Target="https://twitter.com/goshiftscheme/status/1218614633877188615" TargetMode="External" /><Relationship Id="rId582" Type="http://schemas.openxmlformats.org/officeDocument/2006/relationships/hyperlink" Target="https://twitter.com/goshiftscheme/status/1218614633877188615" TargetMode="External" /><Relationship Id="rId583" Type="http://schemas.openxmlformats.org/officeDocument/2006/relationships/hyperlink" Target="https://twitter.com/ljcarter15/status/1218943668477943808" TargetMode="External" /><Relationship Id="rId584" Type="http://schemas.openxmlformats.org/officeDocument/2006/relationships/hyperlink" Target="https://twitter.com/ljcarter15/status/1218943668477943808" TargetMode="External" /><Relationship Id="rId585" Type="http://schemas.openxmlformats.org/officeDocument/2006/relationships/hyperlink" Target="https://twitter.com/ljcarter15/status/1218943668477943808" TargetMode="External" /><Relationship Id="rId586" Type="http://schemas.openxmlformats.org/officeDocument/2006/relationships/hyperlink" Target="https://twitter.com/renalrutherford/status/1218655042414284805" TargetMode="External" /><Relationship Id="rId587" Type="http://schemas.openxmlformats.org/officeDocument/2006/relationships/hyperlink" Target="https://twitter.com/renalrutherford/status/1218655042414284805" TargetMode="External" /><Relationship Id="rId588" Type="http://schemas.openxmlformats.org/officeDocument/2006/relationships/hyperlink" Target="https://twitter.com/renalrutherford/status/1218655042414284805" TargetMode="External" /><Relationship Id="rId589" Type="http://schemas.openxmlformats.org/officeDocument/2006/relationships/hyperlink" Target="https://twitter.com/grahamallsopp/status/1218661791909269504" TargetMode="External" /><Relationship Id="rId590" Type="http://schemas.openxmlformats.org/officeDocument/2006/relationships/hyperlink" Target="https://twitter.com/grahamallsopp/status/1218661791909269504" TargetMode="External" /><Relationship Id="rId591" Type="http://schemas.openxmlformats.org/officeDocument/2006/relationships/hyperlink" Target="https://twitter.com/grahamallsopp/status/1218661791909269504" TargetMode="External" /><Relationship Id="rId592" Type="http://schemas.openxmlformats.org/officeDocument/2006/relationships/hyperlink" Target="https://twitter.com/bwmnetwork/status/1218708464538509314" TargetMode="External" /><Relationship Id="rId593" Type="http://schemas.openxmlformats.org/officeDocument/2006/relationships/hyperlink" Target="https://twitter.com/bwmnetwork/status/1218708464538509314" TargetMode="External" /><Relationship Id="rId594" Type="http://schemas.openxmlformats.org/officeDocument/2006/relationships/hyperlink" Target="https://twitter.com/bwmnetwork/status/1218708464538509314" TargetMode="External" /><Relationship Id="rId595" Type="http://schemas.openxmlformats.org/officeDocument/2006/relationships/hyperlink" Target="https://twitter.com/dizzywiggins/status/1218953695469219847" TargetMode="External" /><Relationship Id="rId596" Type="http://schemas.openxmlformats.org/officeDocument/2006/relationships/hyperlink" Target="https://twitter.com/dizzywiggins/status/1218953695469219847" TargetMode="External" /><Relationship Id="rId597" Type="http://schemas.openxmlformats.org/officeDocument/2006/relationships/hyperlink" Target="https://twitter.com/dizzywiggins/status/1218953695469219847" TargetMode="External" /><Relationship Id="rId598" Type="http://schemas.openxmlformats.org/officeDocument/2006/relationships/hyperlink" Target="https://twitter.com/rpdcraddock/status/1218827607157944322" TargetMode="External" /><Relationship Id="rId599" Type="http://schemas.openxmlformats.org/officeDocument/2006/relationships/hyperlink" Target="https://twitter.com/rpdcraddock/status/1218827607157944322" TargetMode="External" /><Relationship Id="rId600" Type="http://schemas.openxmlformats.org/officeDocument/2006/relationships/hyperlink" Target="https://twitter.com/rpdcraddock/status/1218827607157944322" TargetMode="External" /><Relationship Id="rId601" Type="http://schemas.openxmlformats.org/officeDocument/2006/relationships/hyperlink" Target="https://twitter.com/ka83k/status/1218644573188186113" TargetMode="External" /><Relationship Id="rId602" Type="http://schemas.openxmlformats.org/officeDocument/2006/relationships/hyperlink" Target="https://twitter.com/ka83k/status/1218644573188186113" TargetMode="External" /><Relationship Id="rId603" Type="http://schemas.openxmlformats.org/officeDocument/2006/relationships/hyperlink" Target="https://twitter.com/ka83k/status/1218644573188186113" TargetMode="External" /><Relationship Id="rId604" Type="http://schemas.openxmlformats.org/officeDocument/2006/relationships/hyperlink" Target="https://twitter.com/thebonnieloon/status/1219283785121923072" TargetMode="External" /><Relationship Id="rId605" Type="http://schemas.openxmlformats.org/officeDocument/2006/relationships/hyperlink" Target="https://twitter.com/thebonnieloon/status/1219283785121923072" TargetMode="External" /><Relationship Id="rId606" Type="http://schemas.openxmlformats.org/officeDocument/2006/relationships/hyperlink" Target="https://twitter.com/thebonnieloon/status/1219283785121923072" TargetMode="External" /><Relationship Id="rId607" Type="http://schemas.openxmlformats.org/officeDocument/2006/relationships/hyperlink" Target="https://twitter.com/carolgilham/status/1218822892512796674" TargetMode="External" /><Relationship Id="rId608" Type="http://schemas.openxmlformats.org/officeDocument/2006/relationships/hyperlink" Target="https://twitter.com/carolgilham/status/1218822892512796674" TargetMode="External" /><Relationship Id="rId609" Type="http://schemas.openxmlformats.org/officeDocument/2006/relationships/hyperlink" Target="https://twitter.com/carolgilham/status/1218822892512796674" TargetMode="External" /><Relationship Id="rId610" Type="http://schemas.openxmlformats.org/officeDocument/2006/relationships/hyperlink" Target="https://twitter.com/helsonwheels/status/1218853301539618816" TargetMode="External" /><Relationship Id="rId611" Type="http://schemas.openxmlformats.org/officeDocument/2006/relationships/hyperlink" Target="https://twitter.com/helsonwheels/status/1218853301539618816" TargetMode="External" /><Relationship Id="rId612" Type="http://schemas.openxmlformats.org/officeDocument/2006/relationships/hyperlink" Target="https://twitter.com/helsonwheels/status/1218853301539618816" TargetMode="External" /><Relationship Id="rId613" Type="http://schemas.openxmlformats.org/officeDocument/2006/relationships/hyperlink" Target="https://twitter.com/holledge/status/1218621157227757569" TargetMode="External" /><Relationship Id="rId614" Type="http://schemas.openxmlformats.org/officeDocument/2006/relationships/hyperlink" Target="https://twitter.com/holledge/status/1218621157227757569" TargetMode="External" /><Relationship Id="rId615" Type="http://schemas.openxmlformats.org/officeDocument/2006/relationships/hyperlink" Target="https://twitter.com/holledge/status/1218621157227757569" TargetMode="External" /><Relationship Id="rId616" Type="http://schemas.openxmlformats.org/officeDocument/2006/relationships/hyperlink" Target="https://twitter.com/dendrochronicle/status/1218869053684699137" TargetMode="External" /><Relationship Id="rId617" Type="http://schemas.openxmlformats.org/officeDocument/2006/relationships/hyperlink" Target="https://twitter.com/dendrochronicle/status/1218869053684699137" TargetMode="External" /><Relationship Id="rId618" Type="http://schemas.openxmlformats.org/officeDocument/2006/relationships/hyperlink" Target="https://twitter.com/dendrochronicle/status/1218869053684699137" TargetMode="External" /><Relationship Id="rId619" Type="http://schemas.openxmlformats.org/officeDocument/2006/relationships/hyperlink" Target="https://twitter.com/lesleytotten/status/1218881481772281857" TargetMode="External" /><Relationship Id="rId620" Type="http://schemas.openxmlformats.org/officeDocument/2006/relationships/hyperlink" Target="https://twitter.com/lesleytotten/status/1218881481772281857" TargetMode="External" /><Relationship Id="rId621" Type="http://schemas.openxmlformats.org/officeDocument/2006/relationships/hyperlink" Target="https://twitter.com/lesleytotten/status/1218881481772281857" TargetMode="External" /><Relationship Id="rId622" Type="http://schemas.openxmlformats.org/officeDocument/2006/relationships/hyperlink" Target="https://twitter.com/deryck_csgn/status/1219253063992651776" TargetMode="External" /><Relationship Id="rId623" Type="http://schemas.openxmlformats.org/officeDocument/2006/relationships/hyperlink" Target="https://twitter.com/deryck_csgn/status/1219253063992651776" TargetMode="External" /><Relationship Id="rId624" Type="http://schemas.openxmlformats.org/officeDocument/2006/relationships/hyperlink" Target="https://twitter.com/deryck_csgn/status/1219253063992651776" TargetMode="External" /><Relationship Id="rId625" Type="http://schemas.openxmlformats.org/officeDocument/2006/relationships/hyperlink" Target="https://twitter.com/monachopsis7/status/1218648710059642880" TargetMode="External" /><Relationship Id="rId626" Type="http://schemas.openxmlformats.org/officeDocument/2006/relationships/hyperlink" Target="https://twitter.com/monachopsis7/status/1218648710059642880" TargetMode="External" /><Relationship Id="rId627" Type="http://schemas.openxmlformats.org/officeDocument/2006/relationships/hyperlink" Target="https://twitter.com/monachopsis7/status/1218648710059642880" TargetMode="External" /><Relationship Id="rId628" Type="http://schemas.openxmlformats.org/officeDocument/2006/relationships/hyperlink" Target="https://twitter.com/enlightenededin/status/1218735450912849920" TargetMode="External" /><Relationship Id="rId629" Type="http://schemas.openxmlformats.org/officeDocument/2006/relationships/hyperlink" Target="https://twitter.com/enlightenededin/status/1218735450912849920" TargetMode="External" /><Relationship Id="rId630" Type="http://schemas.openxmlformats.org/officeDocument/2006/relationships/hyperlink" Target="https://twitter.com/enlightenededin/status/1218735450912849920" TargetMode="External" /><Relationship Id="rId631" Type="http://schemas.openxmlformats.org/officeDocument/2006/relationships/hyperlink" Target="https://twitter.com/bianchimick/status/1219315572284043266" TargetMode="External" /><Relationship Id="rId632" Type="http://schemas.openxmlformats.org/officeDocument/2006/relationships/hyperlink" Target="https://twitter.com/bianchimick/status/1219315572284043266" TargetMode="External" /><Relationship Id="rId633" Type="http://schemas.openxmlformats.org/officeDocument/2006/relationships/hyperlink" Target="https://twitter.com/bianchimick/status/1219315572284043266" TargetMode="External" /><Relationship Id="rId634" Type="http://schemas.openxmlformats.org/officeDocument/2006/relationships/hyperlink" Target="https://twitter.com/baoigheallain/status/1218853143628390400" TargetMode="External" /><Relationship Id="rId635" Type="http://schemas.openxmlformats.org/officeDocument/2006/relationships/hyperlink" Target="https://twitter.com/baoigheallain/status/1218853143628390400" TargetMode="External" /><Relationship Id="rId636" Type="http://schemas.openxmlformats.org/officeDocument/2006/relationships/hyperlink" Target="https://twitter.com/baoigheallain/status/1218853143628390400" TargetMode="External" /><Relationship Id="rId637" Type="http://schemas.openxmlformats.org/officeDocument/2006/relationships/hyperlink" Target="https://twitter.com/devine_reb/status/1218843233364692992" TargetMode="External" /><Relationship Id="rId638" Type="http://schemas.openxmlformats.org/officeDocument/2006/relationships/hyperlink" Target="https://twitter.com/devine_reb/status/1218843233364692992" TargetMode="External" /><Relationship Id="rId639" Type="http://schemas.openxmlformats.org/officeDocument/2006/relationships/hyperlink" Target="https://twitter.com/devine_reb/status/1218843233364692992" TargetMode="External" /><Relationship Id="rId640" Type="http://schemas.openxmlformats.org/officeDocument/2006/relationships/hyperlink" Target="https://twitter.com/cyclinstructor/status/1218634147478020096" TargetMode="External" /><Relationship Id="rId641" Type="http://schemas.openxmlformats.org/officeDocument/2006/relationships/hyperlink" Target="https://twitter.com/cyclinstructor/status/1218634147478020096" TargetMode="External" /><Relationship Id="rId642" Type="http://schemas.openxmlformats.org/officeDocument/2006/relationships/hyperlink" Target="https://twitter.com/cyclinstructor/status/1218634147478020096" TargetMode="External" /><Relationship Id="rId643" Type="http://schemas.openxmlformats.org/officeDocument/2006/relationships/hyperlink" Target="https://twitter.com/arvnagra/status/1218976090523340802" TargetMode="External" /><Relationship Id="rId644" Type="http://schemas.openxmlformats.org/officeDocument/2006/relationships/hyperlink" Target="https://twitter.com/arvnagra/status/1218976090523340802" TargetMode="External" /><Relationship Id="rId645" Type="http://schemas.openxmlformats.org/officeDocument/2006/relationships/hyperlink" Target="https://twitter.com/arvnagra/status/1218976090523340802" TargetMode="External" /><Relationship Id="rId646" Type="http://schemas.openxmlformats.org/officeDocument/2006/relationships/hyperlink" Target="https://twitter.com/katalinscherer/status/1218662006833602562" TargetMode="External" /><Relationship Id="rId647" Type="http://schemas.openxmlformats.org/officeDocument/2006/relationships/hyperlink" Target="https://twitter.com/katalinscherer/status/1218662006833602562" TargetMode="External" /><Relationship Id="rId648" Type="http://schemas.openxmlformats.org/officeDocument/2006/relationships/hyperlink" Target="https://twitter.com/katalinscherer/status/1218662006833602562" TargetMode="External" /><Relationship Id="rId649" Type="http://schemas.openxmlformats.org/officeDocument/2006/relationships/hyperlink" Target="https://twitter.com/louise_bev/status/1218639057229680640" TargetMode="External" /><Relationship Id="rId650" Type="http://schemas.openxmlformats.org/officeDocument/2006/relationships/hyperlink" Target="https://twitter.com/louise_bev/status/1218639057229680640" TargetMode="External" /><Relationship Id="rId651" Type="http://schemas.openxmlformats.org/officeDocument/2006/relationships/hyperlink" Target="https://twitter.com/louise_bev/status/1218639057229680640" TargetMode="External" /><Relationship Id="rId652" Type="http://schemas.openxmlformats.org/officeDocument/2006/relationships/hyperlink" Target="https://twitter.com/derekrad/status/1219003689286995969" TargetMode="External" /><Relationship Id="rId653" Type="http://schemas.openxmlformats.org/officeDocument/2006/relationships/hyperlink" Target="https://twitter.com/derekrad/status/1219003689286995969" TargetMode="External" /><Relationship Id="rId654" Type="http://schemas.openxmlformats.org/officeDocument/2006/relationships/hyperlink" Target="https://twitter.com/derekrad/status/1219003689286995969" TargetMode="External" /><Relationship Id="rId655" Type="http://schemas.openxmlformats.org/officeDocument/2006/relationships/hyperlink" Target="https://twitter.com/lescrichton/status/1218875755846950912" TargetMode="External" /><Relationship Id="rId656" Type="http://schemas.openxmlformats.org/officeDocument/2006/relationships/hyperlink" Target="https://twitter.com/lescrichton/status/1218875755846950912" TargetMode="External" /><Relationship Id="rId657" Type="http://schemas.openxmlformats.org/officeDocument/2006/relationships/hyperlink" Target="https://twitter.com/lescrichton/status/1218875755846950912" TargetMode="External" /><Relationship Id="rId658" Type="http://schemas.openxmlformats.org/officeDocument/2006/relationships/hyperlink" Target="https://twitter.com/annette_preest/status/1219046295593259010" TargetMode="External" /><Relationship Id="rId659" Type="http://schemas.openxmlformats.org/officeDocument/2006/relationships/hyperlink" Target="https://twitter.com/annette_preest/status/1219046295593259010" TargetMode="External" /><Relationship Id="rId660" Type="http://schemas.openxmlformats.org/officeDocument/2006/relationships/hyperlink" Target="https://twitter.com/annette_preest/status/1219046295593259010" TargetMode="External" /><Relationship Id="rId661" Type="http://schemas.openxmlformats.org/officeDocument/2006/relationships/hyperlink" Target="https://twitter.com/dundeesportsmed/status/1218666430981341184" TargetMode="External" /><Relationship Id="rId662" Type="http://schemas.openxmlformats.org/officeDocument/2006/relationships/hyperlink" Target="https://twitter.com/dundeesportsmed/status/1218666430981341184" TargetMode="External" /><Relationship Id="rId663" Type="http://schemas.openxmlformats.org/officeDocument/2006/relationships/hyperlink" Target="https://twitter.com/dundeesportsmed/status/1218666430981341184" TargetMode="External" /><Relationship Id="rId664" Type="http://schemas.openxmlformats.org/officeDocument/2006/relationships/hyperlink" Target="https://twitter.com/leach_mick/status/1218939456310456327" TargetMode="External" /><Relationship Id="rId665" Type="http://schemas.openxmlformats.org/officeDocument/2006/relationships/hyperlink" Target="https://twitter.com/leach_mick/status/1218939456310456327" TargetMode="External" /><Relationship Id="rId666" Type="http://schemas.openxmlformats.org/officeDocument/2006/relationships/hyperlink" Target="https://twitter.com/leach_mick/status/1218939456310456327" TargetMode="External" /><Relationship Id="rId667" Type="http://schemas.openxmlformats.org/officeDocument/2006/relationships/hyperlink" Target="https://twitter.com/haslerkat/status/1219416575637409792" TargetMode="External" /><Relationship Id="rId668" Type="http://schemas.openxmlformats.org/officeDocument/2006/relationships/hyperlink" Target="https://twitter.com/haslerkat/status/1219416575637409792" TargetMode="External" /><Relationship Id="rId669" Type="http://schemas.openxmlformats.org/officeDocument/2006/relationships/hyperlink" Target="https://twitter.com/haslerkat/status/1219416575637409792" TargetMode="External" /><Relationship Id="rId670" Type="http://schemas.openxmlformats.org/officeDocument/2006/relationships/hyperlink" Target="https://twitter.com/johnpalmer8/status/1218815688560857088" TargetMode="External" /><Relationship Id="rId671" Type="http://schemas.openxmlformats.org/officeDocument/2006/relationships/hyperlink" Target="https://twitter.com/johnpalmer8/status/1218815688560857088" TargetMode="External" /><Relationship Id="rId672" Type="http://schemas.openxmlformats.org/officeDocument/2006/relationships/hyperlink" Target="https://twitter.com/johnpalmer8/status/1218815688560857088" TargetMode="External" /><Relationship Id="rId673" Type="http://schemas.openxmlformats.org/officeDocument/2006/relationships/hyperlink" Target="https://twitter.com/biberbach/status/1218794995081187328" TargetMode="External" /><Relationship Id="rId674" Type="http://schemas.openxmlformats.org/officeDocument/2006/relationships/hyperlink" Target="https://twitter.com/biberbach/status/1218794995081187328" TargetMode="External" /><Relationship Id="rId675" Type="http://schemas.openxmlformats.org/officeDocument/2006/relationships/hyperlink" Target="https://twitter.com/biberbach/status/1218794995081187328" TargetMode="External" /><Relationship Id="rId676" Type="http://schemas.openxmlformats.org/officeDocument/2006/relationships/hyperlink" Target="https://twitter.com/jarlathflynn/status/1218947083522187264" TargetMode="External" /><Relationship Id="rId677" Type="http://schemas.openxmlformats.org/officeDocument/2006/relationships/hyperlink" Target="https://twitter.com/jarlathflynn/status/1218947083522187264" TargetMode="External" /><Relationship Id="rId678" Type="http://schemas.openxmlformats.org/officeDocument/2006/relationships/hyperlink" Target="https://twitter.com/jarlathflynn/status/1218947083522187264" TargetMode="External" /><Relationship Id="rId679" Type="http://schemas.openxmlformats.org/officeDocument/2006/relationships/hyperlink" Target="https://twitter.com/cleokenington/status/1218824209528508417" TargetMode="External" /><Relationship Id="rId680" Type="http://schemas.openxmlformats.org/officeDocument/2006/relationships/hyperlink" Target="https://twitter.com/cleokenington/status/1218824209528508417" TargetMode="External" /><Relationship Id="rId681" Type="http://schemas.openxmlformats.org/officeDocument/2006/relationships/hyperlink" Target="https://twitter.com/cleokenington/status/1218824209528508417" TargetMode="External" /><Relationship Id="rId682" Type="http://schemas.openxmlformats.org/officeDocument/2006/relationships/hyperlink" Target="https://twitter.com/peterqbrook/status/1218629786433658880" TargetMode="External" /><Relationship Id="rId683" Type="http://schemas.openxmlformats.org/officeDocument/2006/relationships/hyperlink" Target="https://twitter.com/peterqbrook/status/1218629786433658880" TargetMode="External" /><Relationship Id="rId684" Type="http://schemas.openxmlformats.org/officeDocument/2006/relationships/hyperlink" Target="https://twitter.com/peterqbrook/status/1218629786433658880" TargetMode="External" /><Relationship Id="rId685" Type="http://schemas.openxmlformats.org/officeDocument/2006/relationships/hyperlink" Target="https://twitter.com/cocteautriplets/status/1218597061576351745" TargetMode="External" /><Relationship Id="rId686" Type="http://schemas.openxmlformats.org/officeDocument/2006/relationships/hyperlink" Target="https://twitter.com/cocteautriplets/status/1218597061576351745" TargetMode="External" /><Relationship Id="rId687" Type="http://schemas.openxmlformats.org/officeDocument/2006/relationships/hyperlink" Target="https://twitter.com/cocteautriplets/status/1218597061576351745" TargetMode="External" /><Relationship Id="rId688" Type="http://schemas.openxmlformats.org/officeDocument/2006/relationships/hyperlink" Target="https://twitter.com/mckenna_jill/status/1218675766973562880" TargetMode="External" /><Relationship Id="rId689" Type="http://schemas.openxmlformats.org/officeDocument/2006/relationships/hyperlink" Target="https://twitter.com/mckenna_jill/status/1218675766973562880" TargetMode="External" /><Relationship Id="rId690" Type="http://schemas.openxmlformats.org/officeDocument/2006/relationships/hyperlink" Target="https://twitter.com/mckenna_jill/status/1218675766973562880" TargetMode="External" /><Relationship Id="rId691" Type="http://schemas.openxmlformats.org/officeDocument/2006/relationships/hyperlink" Target="https://twitter.com/orgtim/status/1218648509072756738" TargetMode="External" /><Relationship Id="rId692" Type="http://schemas.openxmlformats.org/officeDocument/2006/relationships/hyperlink" Target="https://twitter.com/orgtim/status/1218648509072756738" TargetMode="External" /><Relationship Id="rId693" Type="http://schemas.openxmlformats.org/officeDocument/2006/relationships/hyperlink" Target="https://twitter.com/orgtim/status/1218648509072756738" TargetMode="External" /><Relationship Id="rId694" Type="http://schemas.openxmlformats.org/officeDocument/2006/relationships/hyperlink" Target="https://twitter.com/heroicleisure/status/1218933661359386624" TargetMode="External" /><Relationship Id="rId695" Type="http://schemas.openxmlformats.org/officeDocument/2006/relationships/hyperlink" Target="https://twitter.com/heroicleisure/status/1218933661359386624" TargetMode="External" /><Relationship Id="rId696" Type="http://schemas.openxmlformats.org/officeDocument/2006/relationships/hyperlink" Target="https://twitter.com/heroicleisure/status/1218933661359386624" TargetMode="External" /><Relationship Id="rId697" Type="http://schemas.openxmlformats.org/officeDocument/2006/relationships/hyperlink" Target="https://twitter.com/eddieobeng/status/1218611555211862017" TargetMode="External" /><Relationship Id="rId698" Type="http://schemas.openxmlformats.org/officeDocument/2006/relationships/hyperlink" Target="https://twitter.com/eddieobeng/status/1218611555211862017" TargetMode="External" /><Relationship Id="rId699" Type="http://schemas.openxmlformats.org/officeDocument/2006/relationships/hyperlink" Target="https://twitter.com/eddieobeng/status/1218611555211862017" TargetMode="External" /><Relationship Id="rId700" Type="http://schemas.openxmlformats.org/officeDocument/2006/relationships/hyperlink" Target="https://twitter.com/tonybovaird/status/1218596298439495680" TargetMode="External" /><Relationship Id="rId701" Type="http://schemas.openxmlformats.org/officeDocument/2006/relationships/hyperlink" Target="https://twitter.com/tonybovaird/status/1218596298439495680" TargetMode="External" /><Relationship Id="rId702" Type="http://schemas.openxmlformats.org/officeDocument/2006/relationships/hyperlink" Target="https://twitter.com/tonybovaird/status/1218596298439495680" TargetMode="External" /><Relationship Id="rId703" Type="http://schemas.openxmlformats.org/officeDocument/2006/relationships/hyperlink" Target="https://twitter.com/drdavidwarriner/status/1218820967000133632" TargetMode="External" /><Relationship Id="rId704" Type="http://schemas.openxmlformats.org/officeDocument/2006/relationships/hyperlink" Target="https://twitter.com/drdavidwarriner/status/1218820967000133632" TargetMode="External" /><Relationship Id="rId705" Type="http://schemas.openxmlformats.org/officeDocument/2006/relationships/hyperlink" Target="https://twitter.com/drdavidwarriner/status/1218820967000133632" TargetMode="External" /><Relationship Id="rId706" Type="http://schemas.openxmlformats.org/officeDocument/2006/relationships/hyperlink" Target="https://twitter.com/marafikisally/status/1218680200143278080" TargetMode="External" /><Relationship Id="rId707" Type="http://schemas.openxmlformats.org/officeDocument/2006/relationships/hyperlink" Target="https://twitter.com/marafikisally/status/1218680200143278080" TargetMode="External" /><Relationship Id="rId708" Type="http://schemas.openxmlformats.org/officeDocument/2006/relationships/hyperlink" Target="https://twitter.com/marafikisally/status/1218680200143278080" TargetMode="External" /><Relationship Id="rId709" Type="http://schemas.openxmlformats.org/officeDocument/2006/relationships/hyperlink" Target="https://twitter.com/jeanodonoghue/status/1218618703421616128" TargetMode="External" /><Relationship Id="rId710" Type="http://schemas.openxmlformats.org/officeDocument/2006/relationships/hyperlink" Target="https://twitter.com/jeanodonoghue/status/1218618703421616128" TargetMode="External" /><Relationship Id="rId711" Type="http://schemas.openxmlformats.org/officeDocument/2006/relationships/hyperlink" Target="https://twitter.com/jeanodonoghue/status/1218618703421616128" TargetMode="External" /><Relationship Id="rId712" Type="http://schemas.openxmlformats.org/officeDocument/2006/relationships/hyperlink" Target="https://twitter.com/cmkhealthatwork/status/1218613474684735489" TargetMode="External" /><Relationship Id="rId713" Type="http://schemas.openxmlformats.org/officeDocument/2006/relationships/hyperlink" Target="https://twitter.com/cmkhealthatwork/status/1218613474684735489" TargetMode="External" /><Relationship Id="rId714" Type="http://schemas.openxmlformats.org/officeDocument/2006/relationships/hyperlink" Target="https://twitter.com/cmkhealthatwork/status/1218613474684735489" TargetMode="External" /><Relationship Id="rId715" Type="http://schemas.openxmlformats.org/officeDocument/2006/relationships/hyperlink" Target="https://twitter.com/jrpcomp/status/1218871762861072384" TargetMode="External" /><Relationship Id="rId716" Type="http://schemas.openxmlformats.org/officeDocument/2006/relationships/hyperlink" Target="https://twitter.com/jrpcomp/status/1218871762861072384" TargetMode="External" /><Relationship Id="rId717" Type="http://schemas.openxmlformats.org/officeDocument/2006/relationships/hyperlink" Target="https://twitter.com/jrpcomp/status/1218871762861072384" TargetMode="External" /><Relationship Id="rId718" Type="http://schemas.openxmlformats.org/officeDocument/2006/relationships/hyperlink" Target="https://twitter.com/lbrcc/status/1219143238399004678" TargetMode="External" /><Relationship Id="rId719" Type="http://schemas.openxmlformats.org/officeDocument/2006/relationships/hyperlink" Target="https://twitter.com/lbrcc/status/1219143238399004678" TargetMode="External" /><Relationship Id="rId720" Type="http://schemas.openxmlformats.org/officeDocument/2006/relationships/hyperlink" Target="https://twitter.com/lbrcc/status/1219143238399004678" TargetMode="External" /><Relationship Id="rId721" Type="http://schemas.openxmlformats.org/officeDocument/2006/relationships/hyperlink" Target="https://twitter.com/rachelhammond__/status/1219328480426500097" TargetMode="External" /><Relationship Id="rId722" Type="http://schemas.openxmlformats.org/officeDocument/2006/relationships/hyperlink" Target="https://twitter.com/rachelhammond__/status/1219328480426500097" TargetMode="External" /><Relationship Id="rId723" Type="http://schemas.openxmlformats.org/officeDocument/2006/relationships/hyperlink" Target="https://twitter.com/rachelhammond__/status/1219328480426500097" TargetMode="External" /><Relationship Id="rId724" Type="http://schemas.openxmlformats.org/officeDocument/2006/relationships/hyperlink" Target="https://twitter.com/highlandsigar/status/1218655623728050176" TargetMode="External" /><Relationship Id="rId725" Type="http://schemas.openxmlformats.org/officeDocument/2006/relationships/hyperlink" Target="https://twitter.com/highlandsigar/status/1218655623728050176" TargetMode="External" /><Relationship Id="rId726" Type="http://schemas.openxmlformats.org/officeDocument/2006/relationships/hyperlink" Target="https://twitter.com/highlandsigar/status/1218655623728050176" TargetMode="External" /><Relationship Id="rId727" Type="http://schemas.openxmlformats.org/officeDocument/2006/relationships/hyperlink" Target="https://twitter.com/_mmaritima/status/1218596744155607043" TargetMode="External" /><Relationship Id="rId728" Type="http://schemas.openxmlformats.org/officeDocument/2006/relationships/hyperlink" Target="https://twitter.com/_mmaritima/status/1218596744155607043" TargetMode="External" /><Relationship Id="rId729" Type="http://schemas.openxmlformats.org/officeDocument/2006/relationships/hyperlink" Target="https://twitter.com/_mmaritima/status/1218596744155607043" TargetMode="External" /><Relationship Id="rId730" Type="http://schemas.openxmlformats.org/officeDocument/2006/relationships/hyperlink" Target="https://twitter.com/simpsonmairi/status/1218610450075738114" TargetMode="External" /><Relationship Id="rId731" Type="http://schemas.openxmlformats.org/officeDocument/2006/relationships/hyperlink" Target="https://twitter.com/simpsonmairi/status/1218610450075738114" TargetMode="External" /><Relationship Id="rId732" Type="http://schemas.openxmlformats.org/officeDocument/2006/relationships/hyperlink" Target="https://twitter.com/simpsonmairi/status/1218610450075738114" TargetMode="External" /><Relationship Id="rId733" Type="http://schemas.openxmlformats.org/officeDocument/2006/relationships/hyperlink" Target="https://twitter.com/riotrudy1/status/1219389224392306689" TargetMode="External" /><Relationship Id="rId734" Type="http://schemas.openxmlformats.org/officeDocument/2006/relationships/hyperlink" Target="https://twitter.com/riotrudy1/status/1219389224392306689" TargetMode="External" /><Relationship Id="rId735" Type="http://schemas.openxmlformats.org/officeDocument/2006/relationships/hyperlink" Target="https://twitter.com/riotrudy1/status/1219389224392306689" TargetMode="External" /><Relationship Id="rId736" Type="http://schemas.openxmlformats.org/officeDocument/2006/relationships/hyperlink" Target="https://twitter.com/m_stanley/status/1218673064474554368" TargetMode="External" /><Relationship Id="rId737" Type="http://schemas.openxmlformats.org/officeDocument/2006/relationships/hyperlink" Target="https://twitter.com/m_stanley/status/1218673064474554368" TargetMode="External" /><Relationship Id="rId738" Type="http://schemas.openxmlformats.org/officeDocument/2006/relationships/hyperlink" Target="https://twitter.com/m_stanley/status/1218673064474554368" TargetMode="External" /><Relationship Id="rId739" Type="http://schemas.openxmlformats.org/officeDocument/2006/relationships/hyperlink" Target="https://twitter.com/eidynconnect/status/1218846359945732096" TargetMode="External" /><Relationship Id="rId740" Type="http://schemas.openxmlformats.org/officeDocument/2006/relationships/hyperlink" Target="https://twitter.com/eidynconnect/status/1218846359945732096" TargetMode="External" /><Relationship Id="rId741" Type="http://schemas.openxmlformats.org/officeDocument/2006/relationships/hyperlink" Target="https://twitter.com/eidynconnect/status/1218846359945732096" TargetMode="External" /><Relationship Id="rId742" Type="http://schemas.openxmlformats.org/officeDocument/2006/relationships/hyperlink" Target="https://twitter.com/fatbadger442/status/1218869968458125312" TargetMode="External" /><Relationship Id="rId743" Type="http://schemas.openxmlformats.org/officeDocument/2006/relationships/hyperlink" Target="https://twitter.com/fatbadger442/status/1218869968458125312" TargetMode="External" /><Relationship Id="rId744" Type="http://schemas.openxmlformats.org/officeDocument/2006/relationships/hyperlink" Target="https://twitter.com/fatbadger442/status/1218869968458125312" TargetMode="External" /><Relationship Id="rId745" Type="http://schemas.openxmlformats.org/officeDocument/2006/relationships/hyperlink" Target="https://twitter.com/jcl30/status/1218789750762606592" TargetMode="External" /><Relationship Id="rId746" Type="http://schemas.openxmlformats.org/officeDocument/2006/relationships/hyperlink" Target="https://twitter.com/jcl30/status/1218789750762606592" TargetMode="External" /><Relationship Id="rId747" Type="http://schemas.openxmlformats.org/officeDocument/2006/relationships/hyperlink" Target="https://twitter.com/jcl30/status/1218789750762606592" TargetMode="External" /><Relationship Id="rId748" Type="http://schemas.openxmlformats.org/officeDocument/2006/relationships/hyperlink" Target="https://twitter.com/dnmnsmith/status/1218603954470293506" TargetMode="External" /><Relationship Id="rId749" Type="http://schemas.openxmlformats.org/officeDocument/2006/relationships/hyperlink" Target="https://twitter.com/dnmnsmith/status/1218603954470293506" TargetMode="External" /><Relationship Id="rId750" Type="http://schemas.openxmlformats.org/officeDocument/2006/relationships/hyperlink" Target="https://twitter.com/dnmnsmith/status/1218603954470293506" TargetMode="External" /><Relationship Id="rId751" Type="http://schemas.openxmlformats.org/officeDocument/2006/relationships/hyperlink" Target="https://twitter.com/kimnimmo2/status/1218626260512931842" TargetMode="External" /><Relationship Id="rId752" Type="http://schemas.openxmlformats.org/officeDocument/2006/relationships/hyperlink" Target="https://twitter.com/kimnimmo2/status/1218626260512931842" TargetMode="External" /><Relationship Id="rId753" Type="http://schemas.openxmlformats.org/officeDocument/2006/relationships/hyperlink" Target="https://twitter.com/kimnimmo2/status/1218626260512931842" TargetMode="External" /><Relationship Id="rId754" Type="http://schemas.openxmlformats.org/officeDocument/2006/relationships/hyperlink" Target="https://twitter.com/ljford83/status/1218998749160267781" TargetMode="External" /><Relationship Id="rId755" Type="http://schemas.openxmlformats.org/officeDocument/2006/relationships/hyperlink" Target="https://twitter.com/ljford83/status/1218998749160267781" TargetMode="External" /><Relationship Id="rId756" Type="http://schemas.openxmlformats.org/officeDocument/2006/relationships/hyperlink" Target="https://twitter.com/ljford83/status/1218998749160267781" TargetMode="External" /><Relationship Id="rId757" Type="http://schemas.openxmlformats.org/officeDocument/2006/relationships/hyperlink" Target="https://twitter.com/mikeycycling/status/1219347972972040196" TargetMode="External" /><Relationship Id="rId758" Type="http://schemas.openxmlformats.org/officeDocument/2006/relationships/hyperlink" Target="https://twitter.com/mikeycycling/status/1219347972972040196" TargetMode="External" /><Relationship Id="rId759" Type="http://schemas.openxmlformats.org/officeDocument/2006/relationships/hyperlink" Target="https://twitter.com/mikeycycling/status/1219347972972040196" TargetMode="External" /><Relationship Id="rId760" Type="http://schemas.openxmlformats.org/officeDocument/2006/relationships/hyperlink" Target="https://twitter.com/nicovel0/status/1218851893310566400" TargetMode="External" /><Relationship Id="rId761" Type="http://schemas.openxmlformats.org/officeDocument/2006/relationships/hyperlink" Target="https://twitter.com/nicovel0/status/1218851893310566400" TargetMode="External" /><Relationship Id="rId762" Type="http://schemas.openxmlformats.org/officeDocument/2006/relationships/hyperlink" Target="https://twitter.com/nicovel0/status/1218851893310566400" TargetMode="External" /><Relationship Id="rId763" Type="http://schemas.openxmlformats.org/officeDocument/2006/relationships/hyperlink" Target="https://twitter.com/simoncjay/status/1218702479786946566" TargetMode="External" /><Relationship Id="rId764" Type="http://schemas.openxmlformats.org/officeDocument/2006/relationships/hyperlink" Target="https://twitter.com/simoncjay/status/1218702479786946566" TargetMode="External" /><Relationship Id="rId765" Type="http://schemas.openxmlformats.org/officeDocument/2006/relationships/hyperlink" Target="https://twitter.com/simoncjay/status/1218702479786946566" TargetMode="External" /><Relationship Id="rId766" Type="http://schemas.openxmlformats.org/officeDocument/2006/relationships/hyperlink" Target="https://twitter.com/knitbikenom/status/1218615819858522112" TargetMode="External" /><Relationship Id="rId767" Type="http://schemas.openxmlformats.org/officeDocument/2006/relationships/hyperlink" Target="https://twitter.com/knitbikenom/status/1218615819858522112" TargetMode="External" /><Relationship Id="rId768" Type="http://schemas.openxmlformats.org/officeDocument/2006/relationships/hyperlink" Target="https://twitter.com/knitbikenom/status/1218615819858522112" TargetMode="External" /><Relationship Id="rId769" Type="http://schemas.openxmlformats.org/officeDocument/2006/relationships/hyperlink" Target="https://twitter.com/citzgirl/status/1218607198093414406" TargetMode="External" /><Relationship Id="rId770" Type="http://schemas.openxmlformats.org/officeDocument/2006/relationships/hyperlink" Target="https://twitter.com/citzgirl/status/1218607198093414406" TargetMode="External" /><Relationship Id="rId771" Type="http://schemas.openxmlformats.org/officeDocument/2006/relationships/hyperlink" Target="https://twitter.com/citzgirl/status/1218607198093414406" TargetMode="External" /><Relationship Id="rId772" Type="http://schemas.openxmlformats.org/officeDocument/2006/relationships/hyperlink" Target="https://twitter.com/gordon1304/status/1218689862016126977" TargetMode="External" /><Relationship Id="rId773" Type="http://schemas.openxmlformats.org/officeDocument/2006/relationships/hyperlink" Target="https://twitter.com/gordon1304/status/1218689862016126977" TargetMode="External" /><Relationship Id="rId774" Type="http://schemas.openxmlformats.org/officeDocument/2006/relationships/hyperlink" Target="https://twitter.com/gordon1304/status/1218689862016126977" TargetMode="External" /><Relationship Id="rId775" Type="http://schemas.openxmlformats.org/officeDocument/2006/relationships/hyperlink" Target="https://twitter.com/keats83/status/1218799726188990464" TargetMode="External" /><Relationship Id="rId776" Type="http://schemas.openxmlformats.org/officeDocument/2006/relationships/hyperlink" Target="https://twitter.com/keats83/status/1218799726188990464" TargetMode="External" /><Relationship Id="rId777" Type="http://schemas.openxmlformats.org/officeDocument/2006/relationships/hyperlink" Target="https://twitter.com/keats83/status/1218799726188990464" TargetMode="External" /><Relationship Id="rId778" Type="http://schemas.openxmlformats.org/officeDocument/2006/relationships/hyperlink" Target="https://twitter.com/bewleyhenrietta/status/1218636727121776642" TargetMode="External" /><Relationship Id="rId779" Type="http://schemas.openxmlformats.org/officeDocument/2006/relationships/hyperlink" Target="https://twitter.com/bewleyhenrietta/status/1218636727121776642" TargetMode="External" /><Relationship Id="rId780" Type="http://schemas.openxmlformats.org/officeDocument/2006/relationships/hyperlink" Target="https://twitter.com/bewleyhenrietta/status/1218636727121776642" TargetMode="External" /><Relationship Id="rId781" Type="http://schemas.openxmlformats.org/officeDocument/2006/relationships/hyperlink" Target="https://twitter.com/butchartniall/status/1218623861132009472" TargetMode="External" /><Relationship Id="rId782" Type="http://schemas.openxmlformats.org/officeDocument/2006/relationships/hyperlink" Target="https://twitter.com/butchartniall/status/1218623861132009472" TargetMode="External" /><Relationship Id="rId783" Type="http://schemas.openxmlformats.org/officeDocument/2006/relationships/hyperlink" Target="https://twitter.com/butchartniall/status/1218623861132009472" TargetMode="External" /><Relationship Id="rId784" Type="http://schemas.openxmlformats.org/officeDocument/2006/relationships/hyperlink" Target="https://twitter.com/kim_harding/status/1219312499604049922" TargetMode="External" /><Relationship Id="rId785" Type="http://schemas.openxmlformats.org/officeDocument/2006/relationships/hyperlink" Target="https://twitter.com/kim_harding/status/1219312499604049922" TargetMode="External" /><Relationship Id="rId786" Type="http://schemas.openxmlformats.org/officeDocument/2006/relationships/hyperlink" Target="https://twitter.com/kim_harding/status/1219312499604049922" TargetMode="External" /><Relationship Id="rId787" Type="http://schemas.openxmlformats.org/officeDocument/2006/relationships/hyperlink" Target="https://twitter.com/campbelldonny/status/1218620605429428224" TargetMode="External" /><Relationship Id="rId788" Type="http://schemas.openxmlformats.org/officeDocument/2006/relationships/hyperlink" Target="https://twitter.com/campbelldonny/status/1218620605429428224" TargetMode="External" /><Relationship Id="rId789" Type="http://schemas.openxmlformats.org/officeDocument/2006/relationships/hyperlink" Target="https://twitter.com/campbelldonny/status/1218620605429428224" TargetMode="External" /><Relationship Id="rId790" Type="http://schemas.openxmlformats.org/officeDocument/2006/relationships/hyperlink" Target="https://twitter.com/higsywigsy/status/1218821246743465984" TargetMode="External" /><Relationship Id="rId791" Type="http://schemas.openxmlformats.org/officeDocument/2006/relationships/hyperlink" Target="https://twitter.com/higsywigsy/status/1218821246743465984" TargetMode="External" /><Relationship Id="rId792" Type="http://schemas.openxmlformats.org/officeDocument/2006/relationships/hyperlink" Target="https://twitter.com/higsywigsy/status/1218821246743465984" TargetMode="External" /><Relationship Id="rId793" Type="http://schemas.openxmlformats.org/officeDocument/2006/relationships/hyperlink" Target="https://twitter.com/maria_hdezf/status/1218877728604262401" TargetMode="External" /><Relationship Id="rId794" Type="http://schemas.openxmlformats.org/officeDocument/2006/relationships/hyperlink" Target="https://twitter.com/maria_hdezf/status/1218877728604262401" TargetMode="External" /><Relationship Id="rId795" Type="http://schemas.openxmlformats.org/officeDocument/2006/relationships/hyperlink" Target="https://twitter.com/maria_hdezf/status/1218877728604262401" TargetMode="External" /><Relationship Id="rId796" Type="http://schemas.openxmlformats.org/officeDocument/2006/relationships/hyperlink" Target="https://twitter.com/_kieransweeney/status/1218848995637899264" TargetMode="External" /><Relationship Id="rId797" Type="http://schemas.openxmlformats.org/officeDocument/2006/relationships/hyperlink" Target="https://twitter.com/_kieransweeney/status/1218848995637899264" TargetMode="External" /><Relationship Id="rId798" Type="http://schemas.openxmlformats.org/officeDocument/2006/relationships/hyperlink" Target="https://twitter.com/_kieransweeney/status/1218848995637899264" TargetMode="External" /><Relationship Id="rId799" Type="http://schemas.openxmlformats.org/officeDocument/2006/relationships/hyperlink" Target="https://twitter.com/backonmybike/status/1218609105381863425" TargetMode="External" /><Relationship Id="rId800" Type="http://schemas.openxmlformats.org/officeDocument/2006/relationships/hyperlink" Target="https://twitter.com/backonmybike/status/1218609105381863425" TargetMode="External" /><Relationship Id="rId801" Type="http://schemas.openxmlformats.org/officeDocument/2006/relationships/hyperlink" Target="https://twitter.com/backonmybike/status/1218609105381863425" TargetMode="External" /><Relationship Id="rId802" Type="http://schemas.openxmlformats.org/officeDocument/2006/relationships/hyperlink" Target="https://twitter.com/drhelenhare/status/1218615809188270085" TargetMode="External" /><Relationship Id="rId803" Type="http://schemas.openxmlformats.org/officeDocument/2006/relationships/hyperlink" Target="https://twitter.com/drhelenhare/status/1218615809188270085" TargetMode="External" /><Relationship Id="rId804" Type="http://schemas.openxmlformats.org/officeDocument/2006/relationships/hyperlink" Target="https://twitter.com/drhelenhare/status/1218615809188270085" TargetMode="External" /><Relationship Id="rId805" Type="http://schemas.openxmlformats.org/officeDocument/2006/relationships/hyperlink" Target="https://twitter.com/skorcahq/status/1219556211692957696" TargetMode="External" /><Relationship Id="rId806" Type="http://schemas.openxmlformats.org/officeDocument/2006/relationships/hyperlink" Target="https://twitter.com/skorcahq/status/1219556211692957696" TargetMode="External" /><Relationship Id="rId807" Type="http://schemas.openxmlformats.org/officeDocument/2006/relationships/hyperlink" Target="https://twitter.com/skorcahq/status/1219556211692957696" TargetMode="External" /><Relationship Id="rId808" Type="http://schemas.openxmlformats.org/officeDocument/2006/relationships/hyperlink" Target="https://twitter.com/laurencecarmich/status/1218748722185719816" TargetMode="External" /><Relationship Id="rId809" Type="http://schemas.openxmlformats.org/officeDocument/2006/relationships/hyperlink" Target="https://twitter.com/laurencecarmich/status/1218748722185719816" TargetMode="External" /><Relationship Id="rId810" Type="http://schemas.openxmlformats.org/officeDocument/2006/relationships/hyperlink" Target="https://twitter.com/laurencecarmich/status/1218748722185719816" TargetMode="External" /><Relationship Id="rId811" Type="http://schemas.openxmlformats.org/officeDocument/2006/relationships/hyperlink" Target="https://twitter.com/baroncols/status/1219189232276733952" TargetMode="External" /><Relationship Id="rId812" Type="http://schemas.openxmlformats.org/officeDocument/2006/relationships/hyperlink" Target="https://twitter.com/baroncols/status/1219189232276733952" TargetMode="External" /><Relationship Id="rId813" Type="http://schemas.openxmlformats.org/officeDocument/2006/relationships/hyperlink" Target="https://twitter.com/baroncols/status/1219189232276733952" TargetMode="External" /><Relationship Id="rId814" Type="http://schemas.openxmlformats.org/officeDocument/2006/relationships/hyperlink" Target="https://twitter.com/kernowprawn/status/1218635623566921728" TargetMode="External" /><Relationship Id="rId815" Type="http://schemas.openxmlformats.org/officeDocument/2006/relationships/hyperlink" Target="https://twitter.com/kernowprawn/status/1218635623566921728" TargetMode="External" /><Relationship Id="rId816" Type="http://schemas.openxmlformats.org/officeDocument/2006/relationships/hyperlink" Target="https://twitter.com/kernowprawn/status/1218635623566921728" TargetMode="External" /><Relationship Id="rId817" Type="http://schemas.openxmlformats.org/officeDocument/2006/relationships/hyperlink" Target="https://twitter.com/jnormcore/status/1218631233455960072" TargetMode="External" /><Relationship Id="rId818" Type="http://schemas.openxmlformats.org/officeDocument/2006/relationships/hyperlink" Target="https://twitter.com/jnormcore/status/1218631233455960072" TargetMode="External" /><Relationship Id="rId819" Type="http://schemas.openxmlformats.org/officeDocument/2006/relationships/hyperlink" Target="https://twitter.com/jnormcore/status/1218631233455960072" TargetMode="External" /><Relationship Id="rId820" Type="http://schemas.openxmlformats.org/officeDocument/2006/relationships/hyperlink" Target="https://twitter.com/soon_slim_craig/status/1218796547758002176" TargetMode="External" /><Relationship Id="rId821" Type="http://schemas.openxmlformats.org/officeDocument/2006/relationships/hyperlink" Target="https://twitter.com/soon_slim_craig/status/1218796547758002176" TargetMode="External" /><Relationship Id="rId822" Type="http://schemas.openxmlformats.org/officeDocument/2006/relationships/hyperlink" Target="https://twitter.com/soon_slim_craig/status/1218796547758002176" TargetMode="External" /><Relationship Id="rId823" Type="http://schemas.openxmlformats.org/officeDocument/2006/relationships/hyperlink" Target="https://twitter.com/ryan_lhr_27l/status/1219351283984936962" TargetMode="External" /><Relationship Id="rId824" Type="http://schemas.openxmlformats.org/officeDocument/2006/relationships/hyperlink" Target="https://twitter.com/ryan_lhr_27l/status/1219351283984936962" TargetMode="External" /><Relationship Id="rId825" Type="http://schemas.openxmlformats.org/officeDocument/2006/relationships/hyperlink" Target="https://twitter.com/ryan_lhr_27l/status/1219351283984936962" TargetMode="External" /><Relationship Id="rId826" Type="http://schemas.openxmlformats.org/officeDocument/2006/relationships/hyperlink" Target="https://twitter.com/byjingo/status/1218666952782229504" TargetMode="External" /><Relationship Id="rId827" Type="http://schemas.openxmlformats.org/officeDocument/2006/relationships/hyperlink" Target="https://twitter.com/byjingo/status/1218666952782229504" TargetMode="External" /><Relationship Id="rId828" Type="http://schemas.openxmlformats.org/officeDocument/2006/relationships/hyperlink" Target="https://twitter.com/byjingo/status/1218666952782229504" TargetMode="External" /><Relationship Id="rId829" Type="http://schemas.openxmlformats.org/officeDocument/2006/relationships/hyperlink" Target="https://twitter.com/drpaddymark/status/1218629911319121920" TargetMode="External" /><Relationship Id="rId830" Type="http://schemas.openxmlformats.org/officeDocument/2006/relationships/hyperlink" Target="https://twitter.com/drpaddymark/status/1218629911319121920" TargetMode="External" /><Relationship Id="rId831" Type="http://schemas.openxmlformats.org/officeDocument/2006/relationships/hyperlink" Target="https://twitter.com/drpaddymark/status/1218629911319121920" TargetMode="External" /><Relationship Id="rId832" Type="http://schemas.openxmlformats.org/officeDocument/2006/relationships/hyperlink" Target="https://twitter.com/stepram/status/1218620170404618241" TargetMode="External" /><Relationship Id="rId833" Type="http://schemas.openxmlformats.org/officeDocument/2006/relationships/hyperlink" Target="https://twitter.com/stepram/status/1218620170404618241" TargetMode="External" /><Relationship Id="rId834" Type="http://schemas.openxmlformats.org/officeDocument/2006/relationships/hyperlink" Target="https://twitter.com/stepram/status/1218620170404618241" TargetMode="External" /><Relationship Id="rId835" Type="http://schemas.openxmlformats.org/officeDocument/2006/relationships/hyperlink" Target="https://twitter.com/bakinbikr/status/1218841275316822016" TargetMode="External" /><Relationship Id="rId836" Type="http://schemas.openxmlformats.org/officeDocument/2006/relationships/hyperlink" Target="https://twitter.com/bakinbikr/status/1218841275316822016" TargetMode="External" /><Relationship Id="rId837" Type="http://schemas.openxmlformats.org/officeDocument/2006/relationships/hyperlink" Target="https://twitter.com/bakinbikr/status/1218841275316822016" TargetMode="External" /><Relationship Id="rId838" Type="http://schemas.openxmlformats.org/officeDocument/2006/relationships/hyperlink" Target="https://twitter.com/fisch108/status/1218988385785860096" TargetMode="External" /><Relationship Id="rId839" Type="http://schemas.openxmlformats.org/officeDocument/2006/relationships/hyperlink" Target="https://twitter.com/fisch108/status/1218988385785860096" TargetMode="External" /><Relationship Id="rId840" Type="http://schemas.openxmlformats.org/officeDocument/2006/relationships/hyperlink" Target="https://twitter.com/fisch108/status/1218988385785860096" TargetMode="External" /><Relationship Id="rId841" Type="http://schemas.openxmlformats.org/officeDocument/2006/relationships/hyperlink" Target="https://twitter.com/cyclingsurgeon/status/1218648113721806854" TargetMode="External" /><Relationship Id="rId842" Type="http://schemas.openxmlformats.org/officeDocument/2006/relationships/hyperlink" Target="https://twitter.com/cyclingsurgeon/status/1218648113721806854" TargetMode="External" /><Relationship Id="rId843" Type="http://schemas.openxmlformats.org/officeDocument/2006/relationships/hyperlink" Target="https://twitter.com/spokeslothian/status/1218616845592297473" TargetMode="External" /><Relationship Id="rId844" Type="http://schemas.openxmlformats.org/officeDocument/2006/relationships/hyperlink" Target="https://twitter.com/hexhome/status/1218673104773361670" TargetMode="External" /><Relationship Id="rId845" Type="http://schemas.openxmlformats.org/officeDocument/2006/relationships/hyperlink" Target="https://twitter.com/spokeslothian/status/1218616845592297473" TargetMode="External" /><Relationship Id="rId846" Type="http://schemas.openxmlformats.org/officeDocument/2006/relationships/hyperlink" Target="https://twitter.com/hexhome/status/1218673104773361670" TargetMode="External" /><Relationship Id="rId847" Type="http://schemas.openxmlformats.org/officeDocument/2006/relationships/hyperlink" Target="https://twitter.com/hexhome/status/1218673104773361670" TargetMode="External" /><Relationship Id="rId848" Type="http://schemas.openxmlformats.org/officeDocument/2006/relationships/comments" Target="../comments1.xml" /><Relationship Id="rId849" Type="http://schemas.openxmlformats.org/officeDocument/2006/relationships/vmlDrawing" Target="../drawings/vmlDrawing1.vml" /><Relationship Id="rId850" Type="http://schemas.openxmlformats.org/officeDocument/2006/relationships/table" Target="../tables/table1.xml" /><Relationship Id="rId8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NbXnzykqN" TargetMode="External" /><Relationship Id="rId2" Type="http://schemas.openxmlformats.org/officeDocument/2006/relationships/hyperlink" Target="https://t.co/OmDm69P85E" TargetMode="External" /><Relationship Id="rId3" Type="http://schemas.openxmlformats.org/officeDocument/2006/relationships/hyperlink" Target="https://t.co/Sqk2Y2jBW6" TargetMode="External" /><Relationship Id="rId4" Type="http://schemas.openxmlformats.org/officeDocument/2006/relationships/hyperlink" Target="https://t.co/oyiWRZBDZv" TargetMode="External" /><Relationship Id="rId5" Type="http://schemas.openxmlformats.org/officeDocument/2006/relationships/hyperlink" Target="https://t.co/zn2H6HYQC7" TargetMode="External" /><Relationship Id="rId6" Type="http://schemas.openxmlformats.org/officeDocument/2006/relationships/hyperlink" Target="http://t.co/SWmpam9OuR" TargetMode="External" /><Relationship Id="rId7" Type="http://schemas.openxmlformats.org/officeDocument/2006/relationships/hyperlink" Target="https://t.co/MgrC1cwKJm" TargetMode="External" /><Relationship Id="rId8" Type="http://schemas.openxmlformats.org/officeDocument/2006/relationships/hyperlink" Target="https://t.co/PX0tsUmQPz" TargetMode="External" /><Relationship Id="rId9" Type="http://schemas.openxmlformats.org/officeDocument/2006/relationships/hyperlink" Target="https://t.co/SlwFE1N35J" TargetMode="External" /><Relationship Id="rId10" Type="http://schemas.openxmlformats.org/officeDocument/2006/relationships/hyperlink" Target="https://t.co/PxaGERx0i5" TargetMode="External" /><Relationship Id="rId11" Type="http://schemas.openxmlformats.org/officeDocument/2006/relationships/hyperlink" Target="https://t.co/CGREk5M4aU" TargetMode="External" /><Relationship Id="rId12" Type="http://schemas.openxmlformats.org/officeDocument/2006/relationships/hyperlink" Target="https://t.co/pwKk6Vmt96" TargetMode="External" /><Relationship Id="rId13" Type="http://schemas.openxmlformats.org/officeDocument/2006/relationships/hyperlink" Target="https://t.co/1eKjSgIbtv" TargetMode="External" /><Relationship Id="rId14" Type="http://schemas.openxmlformats.org/officeDocument/2006/relationships/hyperlink" Target="https://t.co/mQ6nbdTPzU" TargetMode="External" /><Relationship Id="rId15" Type="http://schemas.openxmlformats.org/officeDocument/2006/relationships/hyperlink" Target="http://t.co/ZoiiVNJsxH" TargetMode="External" /><Relationship Id="rId16" Type="http://schemas.openxmlformats.org/officeDocument/2006/relationships/hyperlink" Target="http://t.co/Yb2stUWQYr" TargetMode="External" /><Relationship Id="rId17" Type="http://schemas.openxmlformats.org/officeDocument/2006/relationships/hyperlink" Target="https://t.co/K7SCdBgkec" TargetMode="External" /><Relationship Id="rId18" Type="http://schemas.openxmlformats.org/officeDocument/2006/relationships/hyperlink" Target="http://t.co/lK1tuAYYH5" TargetMode="External" /><Relationship Id="rId19" Type="http://schemas.openxmlformats.org/officeDocument/2006/relationships/hyperlink" Target="http://t.co/QQxH7lFfJ6" TargetMode="External" /><Relationship Id="rId20" Type="http://schemas.openxmlformats.org/officeDocument/2006/relationships/hyperlink" Target="https://t.co/wwfUyueNuJ" TargetMode="External" /><Relationship Id="rId21" Type="http://schemas.openxmlformats.org/officeDocument/2006/relationships/hyperlink" Target="http://t.co/XGPdcYw4wV" TargetMode="External" /><Relationship Id="rId22" Type="http://schemas.openxmlformats.org/officeDocument/2006/relationships/hyperlink" Target="https://t.co/zb4XYO1Q4h" TargetMode="External" /><Relationship Id="rId23" Type="http://schemas.openxmlformats.org/officeDocument/2006/relationships/hyperlink" Target="https://t.co/NXnRD8zpnh" TargetMode="External" /><Relationship Id="rId24" Type="http://schemas.openxmlformats.org/officeDocument/2006/relationships/hyperlink" Target="https://t.co/bWjgnkUEuJ" TargetMode="External" /><Relationship Id="rId25" Type="http://schemas.openxmlformats.org/officeDocument/2006/relationships/hyperlink" Target="https://t.co/jIZQLsahR5" TargetMode="External" /><Relationship Id="rId26" Type="http://schemas.openxmlformats.org/officeDocument/2006/relationships/hyperlink" Target="https://t.co/177njUHwyH" TargetMode="External" /><Relationship Id="rId27" Type="http://schemas.openxmlformats.org/officeDocument/2006/relationships/hyperlink" Target="https://t.co/YpeUWX1BIB" TargetMode="External" /><Relationship Id="rId28" Type="http://schemas.openxmlformats.org/officeDocument/2006/relationships/hyperlink" Target="https://t.co/69F3uuAcVq" TargetMode="External" /><Relationship Id="rId29" Type="http://schemas.openxmlformats.org/officeDocument/2006/relationships/hyperlink" Target="https://t.co/xdrvcksGUu" TargetMode="External" /><Relationship Id="rId30" Type="http://schemas.openxmlformats.org/officeDocument/2006/relationships/hyperlink" Target="https://t.co/i1QjR1KcGF" TargetMode="External" /><Relationship Id="rId31" Type="http://schemas.openxmlformats.org/officeDocument/2006/relationships/hyperlink" Target="http://t.co/5Z0nG07Pml" TargetMode="External" /><Relationship Id="rId32" Type="http://schemas.openxmlformats.org/officeDocument/2006/relationships/hyperlink" Target="https://t.co/oojFdWRWvo" TargetMode="External" /><Relationship Id="rId33" Type="http://schemas.openxmlformats.org/officeDocument/2006/relationships/hyperlink" Target="http://t.co/4K2T7vdq4x" TargetMode="External" /><Relationship Id="rId34" Type="http://schemas.openxmlformats.org/officeDocument/2006/relationships/hyperlink" Target="https://t.co/2OVRsb7EIW" TargetMode="External" /><Relationship Id="rId35" Type="http://schemas.openxmlformats.org/officeDocument/2006/relationships/hyperlink" Target="https://t.co/nMyHxqeAPb" TargetMode="External" /><Relationship Id="rId36" Type="http://schemas.openxmlformats.org/officeDocument/2006/relationships/hyperlink" Target="https://t.co/yy7eSpEqZy" TargetMode="External" /><Relationship Id="rId37" Type="http://schemas.openxmlformats.org/officeDocument/2006/relationships/hyperlink" Target="https://pbs.twimg.com/profile_banners/2151590670/1569908217" TargetMode="External" /><Relationship Id="rId38" Type="http://schemas.openxmlformats.org/officeDocument/2006/relationships/hyperlink" Target="https://pbs.twimg.com/profile_banners/1118810935626555392/1557308214" TargetMode="External" /><Relationship Id="rId39" Type="http://schemas.openxmlformats.org/officeDocument/2006/relationships/hyperlink" Target="https://pbs.twimg.com/profile_banners/313306238/1529641876" TargetMode="External" /><Relationship Id="rId40" Type="http://schemas.openxmlformats.org/officeDocument/2006/relationships/hyperlink" Target="https://pbs.twimg.com/profile_banners/518838727/1577985584" TargetMode="External" /><Relationship Id="rId41" Type="http://schemas.openxmlformats.org/officeDocument/2006/relationships/hyperlink" Target="https://pbs.twimg.com/profile_banners/1163880432099872769/1576057664" TargetMode="External" /><Relationship Id="rId42" Type="http://schemas.openxmlformats.org/officeDocument/2006/relationships/hyperlink" Target="https://pbs.twimg.com/profile_banners/184732662/1538600693" TargetMode="External" /><Relationship Id="rId43" Type="http://schemas.openxmlformats.org/officeDocument/2006/relationships/hyperlink" Target="https://pbs.twimg.com/profile_banners/19336007/1439372024" TargetMode="External" /><Relationship Id="rId44" Type="http://schemas.openxmlformats.org/officeDocument/2006/relationships/hyperlink" Target="https://pbs.twimg.com/profile_banners/15857549/1355363044" TargetMode="External" /><Relationship Id="rId45" Type="http://schemas.openxmlformats.org/officeDocument/2006/relationships/hyperlink" Target="https://pbs.twimg.com/profile_banners/795459894514171904/1508973688" TargetMode="External" /><Relationship Id="rId46" Type="http://schemas.openxmlformats.org/officeDocument/2006/relationships/hyperlink" Target="https://pbs.twimg.com/profile_banners/831089338272317440/1492225315" TargetMode="External" /><Relationship Id="rId47" Type="http://schemas.openxmlformats.org/officeDocument/2006/relationships/hyperlink" Target="https://pbs.twimg.com/profile_banners/1095999942/1569387867" TargetMode="External" /><Relationship Id="rId48" Type="http://schemas.openxmlformats.org/officeDocument/2006/relationships/hyperlink" Target="https://pbs.twimg.com/profile_banners/2262187566/1553379107" TargetMode="External" /><Relationship Id="rId49" Type="http://schemas.openxmlformats.org/officeDocument/2006/relationships/hyperlink" Target="https://pbs.twimg.com/profile_banners/743703094035263489/1549833143" TargetMode="External" /><Relationship Id="rId50" Type="http://schemas.openxmlformats.org/officeDocument/2006/relationships/hyperlink" Target="https://pbs.twimg.com/profile_banners/2174983842/1551572185" TargetMode="External" /><Relationship Id="rId51" Type="http://schemas.openxmlformats.org/officeDocument/2006/relationships/hyperlink" Target="https://pbs.twimg.com/profile_banners/1180210168765833221/1570269867" TargetMode="External" /><Relationship Id="rId52" Type="http://schemas.openxmlformats.org/officeDocument/2006/relationships/hyperlink" Target="https://pbs.twimg.com/profile_banners/221392610/1512368279" TargetMode="External" /><Relationship Id="rId53" Type="http://schemas.openxmlformats.org/officeDocument/2006/relationships/hyperlink" Target="https://pbs.twimg.com/profile_banners/3769484542/1500975443" TargetMode="External" /><Relationship Id="rId54" Type="http://schemas.openxmlformats.org/officeDocument/2006/relationships/hyperlink" Target="https://pbs.twimg.com/profile_banners/1101061813167247360/1551348942" TargetMode="External" /><Relationship Id="rId55" Type="http://schemas.openxmlformats.org/officeDocument/2006/relationships/hyperlink" Target="https://pbs.twimg.com/profile_banners/848323338116227072/1491094448" TargetMode="External" /><Relationship Id="rId56" Type="http://schemas.openxmlformats.org/officeDocument/2006/relationships/hyperlink" Target="https://pbs.twimg.com/profile_banners/20423699/1533937759" TargetMode="External" /><Relationship Id="rId57" Type="http://schemas.openxmlformats.org/officeDocument/2006/relationships/hyperlink" Target="https://pbs.twimg.com/profile_banners/157996395/1553191672" TargetMode="External" /><Relationship Id="rId58" Type="http://schemas.openxmlformats.org/officeDocument/2006/relationships/hyperlink" Target="https://pbs.twimg.com/profile_banners/606560810/1439161975" TargetMode="External" /><Relationship Id="rId59" Type="http://schemas.openxmlformats.org/officeDocument/2006/relationships/hyperlink" Target="https://pbs.twimg.com/profile_banners/3198827563/1431846605" TargetMode="External" /><Relationship Id="rId60" Type="http://schemas.openxmlformats.org/officeDocument/2006/relationships/hyperlink" Target="https://pbs.twimg.com/profile_banners/18622714/1509123098" TargetMode="External" /><Relationship Id="rId61" Type="http://schemas.openxmlformats.org/officeDocument/2006/relationships/hyperlink" Target="https://pbs.twimg.com/profile_banners/155337569/1353709500" TargetMode="External" /><Relationship Id="rId62" Type="http://schemas.openxmlformats.org/officeDocument/2006/relationships/hyperlink" Target="https://pbs.twimg.com/profile_banners/3075482098/1576008677" TargetMode="External" /><Relationship Id="rId63" Type="http://schemas.openxmlformats.org/officeDocument/2006/relationships/hyperlink" Target="https://pbs.twimg.com/profile_banners/877520276/1382521914" TargetMode="External" /><Relationship Id="rId64" Type="http://schemas.openxmlformats.org/officeDocument/2006/relationships/hyperlink" Target="https://pbs.twimg.com/profile_banners/53013813/1472473199" TargetMode="External" /><Relationship Id="rId65" Type="http://schemas.openxmlformats.org/officeDocument/2006/relationships/hyperlink" Target="https://pbs.twimg.com/profile_banners/131282783/1576791929" TargetMode="External" /><Relationship Id="rId66" Type="http://schemas.openxmlformats.org/officeDocument/2006/relationships/hyperlink" Target="https://pbs.twimg.com/profile_banners/77206599/1398279120" TargetMode="External" /><Relationship Id="rId67" Type="http://schemas.openxmlformats.org/officeDocument/2006/relationships/hyperlink" Target="https://pbs.twimg.com/profile_banners/1119510084/1492080287" TargetMode="External" /><Relationship Id="rId68" Type="http://schemas.openxmlformats.org/officeDocument/2006/relationships/hyperlink" Target="https://pbs.twimg.com/profile_banners/442081146/1466428907" TargetMode="External" /><Relationship Id="rId69" Type="http://schemas.openxmlformats.org/officeDocument/2006/relationships/hyperlink" Target="https://pbs.twimg.com/profile_banners/82358429/1353439772" TargetMode="External" /><Relationship Id="rId70" Type="http://schemas.openxmlformats.org/officeDocument/2006/relationships/hyperlink" Target="https://pbs.twimg.com/profile_banners/10858472/1555179913" TargetMode="External" /><Relationship Id="rId71" Type="http://schemas.openxmlformats.org/officeDocument/2006/relationships/hyperlink" Target="https://pbs.twimg.com/profile_banners/262178588/1565180827" TargetMode="External" /><Relationship Id="rId72" Type="http://schemas.openxmlformats.org/officeDocument/2006/relationships/hyperlink" Target="https://pbs.twimg.com/profile_banners/997107368847642624/1543585879" TargetMode="External" /><Relationship Id="rId73" Type="http://schemas.openxmlformats.org/officeDocument/2006/relationships/hyperlink" Target="https://pbs.twimg.com/profile_banners/488309364/1446230502" TargetMode="External" /><Relationship Id="rId74" Type="http://schemas.openxmlformats.org/officeDocument/2006/relationships/hyperlink" Target="https://pbs.twimg.com/profile_banners/1208038165535248390/1576855003" TargetMode="External" /><Relationship Id="rId75" Type="http://schemas.openxmlformats.org/officeDocument/2006/relationships/hyperlink" Target="https://pbs.twimg.com/profile_banners/415406337/1576087038" TargetMode="External" /><Relationship Id="rId76" Type="http://schemas.openxmlformats.org/officeDocument/2006/relationships/hyperlink" Target="https://pbs.twimg.com/profile_banners/1206145507/1572203900" TargetMode="External" /><Relationship Id="rId77" Type="http://schemas.openxmlformats.org/officeDocument/2006/relationships/hyperlink" Target="https://pbs.twimg.com/profile_banners/1113091864738103296/1554920278" TargetMode="External" /><Relationship Id="rId78" Type="http://schemas.openxmlformats.org/officeDocument/2006/relationships/hyperlink" Target="https://pbs.twimg.com/profile_banners/954526350/1490637973" TargetMode="External" /><Relationship Id="rId79" Type="http://schemas.openxmlformats.org/officeDocument/2006/relationships/hyperlink" Target="https://pbs.twimg.com/profile_banners/21338982/1355304059" TargetMode="External" /><Relationship Id="rId80" Type="http://schemas.openxmlformats.org/officeDocument/2006/relationships/hyperlink" Target="https://pbs.twimg.com/profile_banners/88883947/1573738057" TargetMode="External" /><Relationship Id="rId81" Type="http://schemas.openxmlformats.org/officeDocument/2006/relationships/hyperlink" Target="https://pbs.twimg.com/profile_banners/732584754210562048/1497736485" TargetMode="External" /><Relationship Id="rId82" Type="http://schemas.openxmlformats.org/officeDocument/2006/relationships/hyperlink" Target="https://pbs.twimg.com/profile_banners/19866722/1432016796" TargetMode="External" /><Relationship Id="rId83" Type="http://schemas.openxmlformats.org/officeDocument/2006/relationships/hyperlink" Target="https://pbs.twimg.com/profile_banners/36685364/1562750684" TargetMode="External" /><Relationship Id="rId84" Type="http://schemas.openxmlformats.org/officeDocument/2006/relationships/hyperlink" Target="https://pbs.twimg.com/profile_banners/96784454/1577744398" TargetMode="External" /><Relationship Id="rId85" Type="http://schemas.openxmlformats.org/officeDocument/2006/relationships/hyperlink" Target="https://pbs.twimg.com/profile_banners/246096806/1427424220" TargetMode="External" /><Relationship Id="rId86" Type="http://schemas.openxmlformats.org/officeDocument/2006/relationships/hyperlink" Target="https://pbs.twimg.com/profile_banners/898796535370141696/1555743672" TargetMode="External" /><Relationship Id="rId87" Type="http://schemas.openxmlformats.org/officeDocument/2006/relationships/hyperlink" Target="https://pbs.twimg.com/profile_banners/869876610866065408/1497530375" TargetMode="External" /><Relationship Id="rId88" Type="http://schemas.openxmlformats.org/officeDocument/2006/relationships/hyperlink" Target="https://pbs.twimg.com/profile_banners/4063749028/1460601869" TargetMode="External" /><Relationship Id="rId89" Type="http://schemas.openxmlformats.org/officeDocument/2006/relationships/hyperlink" Target="https://pbs.twimg.com/profile_banners/225536437/1358025186"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4/bg.gif"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6/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9/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2/bg.gif"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5/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5/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6/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2/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2/bg.gif" TargetMode="External" /><Relationship Id="rId139" Type="http://schemas.openxmlformats.org/officeDocument/2006/relationships/hyperlink" Target="http://pbs.twimg.com/profile_images/1205507473282609152/zX4Lst_4_normal.jpg" TargetMode="External" /><Relationship Id="rId140" Type="http://schemas.openxmlformats.org/officeDocument/2006/relationships/hyperlink" Target="http://pbs.twimg.com/profile_images/1126058075985723392/0l7g_RIP_normal.png" TargetMode="External" /><Relationship Id="rId141" Type="http://schemas.openxmlformats.org/officeDocument/2006/relationships/hyperlink" Target="http://pbs.twimg.com/profile_images/1201463351399927810/PU62cg6__normal.jpg" TargetMode="External" /><Relationship Id="rId142" Type="http://schemas.openxmlformats.org/officeDocument/2006/relationships/hyperlink" Target="http://pbs.twimg.com/profile_images/1108419906427670529/4MNkwf91_normal.png" TargetMode="External" /><Relationship Id="rId143" Type="http://schemas.openxmlformats.org/officeDocument/2006/relationships/hyperlink" Target="http://pbs.twimg.com/profile_images/1163880832794333184/kjFfTNT0_normal.jpg" TargetMode="External" /><Relationship Id="rId144" Type="http://schemas.openxmlformats.org/officeDocument/2006/relationships/hyperlink" Target="http://pbs.twimg.com/profile_images/700447409793560576/fzg815QH_normal.jpg" TargetMode="External" /><Relationship Id="rId145" Type="http://schemas.openxmlformats.org/officeDocument/2006/relationships/hyperlink" Target="http://pbs.twimg.com/profile_images/439512713002496001/W3rgK2bH_normal.jpeg" TargetMode="External" /><Relationship Id="rId146" Type="http://schemas.openxmlformats.org/officeDocument/2006/relationships/hyperlink" Target="http://pbs.twimg.com/profile_images/1201467067398053888/UWG5lwzk_normal.jpg" TargetMode="External" /><Relationship Id="rId147" Type="http://schemas.openxmlformats.org/officeDocument/2006/relationships/hyperlink" Target="http://pbs.twimg.com/profile_images/474098091658715137/0myMg1lq_normal.png" TargetMode="External" /><Relationship Id="rId148" Type="http://schemas.openxmlformats.org/officeDocument/2006/relationships/hyperlink" Target="http://pbs.twimg.com/profile_images/775293575504470016/3n_n0Gsp_normal.jpg" TargetMode="External" /><Relationship Id="rId149" Type="http://schemas.openxmlformats.org/officeDocument/2006/relationships/hyperlink" Target="http://pbs.twimg.com/profile_images/924688304708243456/EfExrhU__normal.jpg" TargetMode="External" /><Relationship Id="rId150" Type="http://schemas.openxmlformats.org/officeDocument/2006/relationships/hyperlink" Target="http://pbs.twimg.com/profile_images/1192065371924312064/Qljyn9Ni_normal.png" TargetMode="External" /><Relationship Id="rId151" Type="http://schemas.openxmlformats.org/officeDocument/2006/relationships/hyperlink" Target="http://pbs.twimg.com/profile_images/1064537377320792064/2_m_U0P8_normal.jpg" TargetMode="External" /><Relationship Id="rId152" Type="http://schemas.openxmlformats.org/officeDocument/2006/relationships/hyperlink" Target="http://pbs.twimg.com/profile_images/1125329714724392961/d79xS4GB_normal.png" TargetMode="External" /><Relationship Id="rId153" Type="http://schemas.openxmlformats.org/officeDocument/2006/relationships/hyperlink" Target="http://pbs.twimg.com/profile_images/1192509808999571457/PqZMD7nj_normal.jpg" TargetMode="External" /><Relationship Id="rId154" Type="http://schemas.openxmlformats.org/officeDocument/2006/relationships/hyperlink" Target="http://pbs.twimg.com/profile_images/1149089784100524032/Mdv7Ep_5_normal.png" TargetMode="External" /><Relationship Id="rId155" Type="http://schemas.openxmlformats.org/officeDocument/2006/relationships/hyperlink" Target="http://pbs.twimg.com/profile_images/941302111563911169/SXzV9iQD_normal.jpg" TargetMode="External" /><Relationship Id="rId156" Type="http://schemas.openxmlformats.org/officeDocument/2006/relationships/hyperlink" Target="http://pbs.twimg.com/profile_images/1180442820798222337/84QBwmHv_normal.jpg" TargetMode="External" /><Relationship Id="rId157" Type="http://schemas.openxmlformats.org/officeDocument/2006/relationships/hyperlink" Target="http://pbs.twimg.com/profile_images/937565158016036864/FY7PKnbK_normal.jpg" TargetMode="External" /><Relationship Id="rId158" Type="http://schemas.openxmlformats.org/officeDocument/2006/relationships/hyperlink" Target="http://pbs.twimg.com/profile_images/1008089581378588674/JdE7DpHl_normal.jpg" TargetMode="External" /><Relationship Id="rId159" Type="http://schemas.openxmlformats.org/officeDocument/2006/relationships/hyperlink" Target="http://pbs.twimg.com/profile_images/1101062523044847617/Yn-nRpHm_normal.jpg" TargetMode="External" /><Relationship Id="rId160" Type="http://schemas.openxmlformats.org/officeDocument/2006/relationships/hyperlink" Target="http://pbs.twimg.com/profile_images/848330644950327296/GaKbL3Bu_normal.jpg" TargetMode="External" /><Relationship Id="rId161" Type="http://schemas.openxmlformats.org/officeDocument/2006/relationships/hyperlink" Target="http://pbs.twimg.com/profile_images/1157203006603059201/Ke9Tm2i5_normal.jpg" TargetMode="External" /><Relationship Id="rId162" Type="http://schemas.openxmlformats.org/officeDocument/2006/relationships/hyperlink" Target="http://pbs.twimg.com/profile_images/1148124852643094528/Av9kDiT__normal.jpg" TargetMode="External" /><Relationship Id="rId163" Type="http://schemas.openxmlformats.org/officeDocument/2006/relationships/hyperlink" Target="http://pbs.twimg.com/profile_images/630517632299597824/nO9UOBOV_normal.jpg" TargetMode="External" /><Relationship Id="rId164" Type="http://schemas.openxmlformats.org/officeDocument/2006/relationships/hyperlink" Target="http://pbs.twimg.com/profile_images/599833856242384898/DwlJPL70_normal.jpg" TargetMode="External" /><Relationship Id="rId165" Type="http://schemas.openxmlformats.org/officeDocument/2006/relationships/hyperlink" Target="http://pbs.twimg.com/profile_images/1215058967015149573/RZ6NpLhQ_normal.jpg" TargetMode="External" /><Relationship Id="rId166" Type="http://schemas.openxmlformats.org/officeDocument/2006/relationships/hyperlink" Target="http://pbs.twimg.com/profile_images/655497640940040192/mjrx_6R-_normal.jpg" TargetMode="External" /><Relationship Id="rId167" Type="http://schemas.openxmlformats.org/officeDocument/2006/relationships/hyperlink" Target="http://pbs.twimg.com/profile_images/378800000552891319/2beb9f4779f70f84e654c030b64ec2ad_normal.jpeg" TargetMode="External" /><Relationship Id="rId168" Type="http://schemas.openxmlformats.org/officeDocument/2006/relationships/hyperlink" Target="http://pbs.twimg.com/profile_images/1024010713814257670/OV6KqaV2_normal.jpg" TargetMode="External" /><Relationship Id="rId169" Type="http://schemas.openxmlformats.org/officeDocument/2006/relationships/hyperlink" Target="http://pbs.twimg.com/profile_images/535806259966914563/hg23JFUM_normal.jpeg" TargetMode="External" /><Relationship Id="rId170" Type="http://schemas.openxmlformats.org/officeDocument/2006/relationships/hyperlink" Target="http://pbs.twimg.com/profile_images/3210744588/07b7e0346a589c8c03d08dc18dd9cce5_normal.jpeg" TargetMode="External" /><Relationship Id="rId171" Type="http://schemas.openxmlformats.org/officeDocument/2006/relationships/hyperlink" Target="http://pbs.twimg.com/profile_images/293533450/DSCN3241_normal.jpg" TargetMode="External" /><Relationship Id="rId172" Type="http://schemas.openxmlformats.org/officeDocument/2006/relationships/hyperlink" Target="http://pbs.twimg.com/profile_images/1150745324048343040/woNh800s_normal.jpg" TargetMode="External" /><Relationship Id="rId173" Type="http://schemas.openxmlformats.org/officeDocument/2006/relationships/hyperlink" Target="http://pbs.twimg.com/profile_images/486792724/Spokeslogo.colour_normal.jpg" TargetMode="External" /><Relationship Id="rId174" Type="http://schemas.openxmlformats.org/officeDocument/2006/relationships/hyperlink" Target="http://pbs.twimg.com/profile_images/203053789/pinkbraes_normal.jpg" TargetMode="External" /><Relationship Id="rId175" Type="http://schemas.openxmlformats.org/officeDocument/2006/relationships/hyperlink" Target="http://pbs.twimg.com/profile_images/852463752247169024/-K0jWcU1_normal.jpg" TargetMode="External" /><Relationship Id="rId176" Type="http://schemas.openxmlformats.org/officeDocument/2006/relationships/hyperlink" Target="http://pbs.twimg.com/profile_images/1023177828676902913/ufZovYSB_normal.jpg" TargetMode="External" /><Relationship Id="rId177" Type="http://schemas.openxmlformats.org/officeDocument/2006/relationships/hyperlink" Target="http://pbs.twimg.com/profile_images/378800000793119012/f4f30b61b87c8248169e6233828d28c5_normal.jpeg" TargetMode="External" /><Relationship Id="rId178" Type="http://schemas.openxmlformats.org/officeDocument/2006/relationships/hyperlink" Target="http://pbs.twimg.com/profile_images/1184185768148815872/5nPYWmRd_normal.jpg" TargetMode="External" /><Relationship Id="rId179" Type="http://schemas.openxmlformats.org/officeDocument/2006/relationships/hyperlink" Target="http://pbs.twimg.com/profile_images/1188119949811863552/XiFt3pdC_normal.jpg" TargetMode="External" /><Relationship Id="rId180" Type="http://schemas.openxmlformats.org/officeDocument/2006/relationships/hyperlink" Target="http://pbs.twimg.com/profile_images/1068502851054391296/FACAYW5t_normal.jpg" TargetMode="External" /><Relationship Id="rId181" Type="http://schemas.openxmlformats.org/officeDocument/2006/relationships/hyperlink" Target="http://pbs.twimg.com/profile_images/845247651331301384/F553xWhP_normal.jpg" TargetMode="External" /><Relationship Id="rId182" Type="http://schemas.openxmlformats.org/officeDocument/2006/relationships/hyperlink" Target="http://pbs.twimg.com/profile_images/849965402079858688/99Ih-GE0_normal.jpg" TargetMode="External" /><Relationship Id="rId183" Type="http://schemas.openxmlformats.org/officeDocument/2006/relationships/hyperlink" Target="http://pbs.twimg.com/profile_images/1208038843246632961/ojDyxw2x_normal.jpg" TargetMode="External" /><Relationship Id="rId184" Type="http://schemas.openxmlformats.org/officeDocument/2006/relationships/hyperlink" Target="http://pbs.twimg.com/profile_images/785390651659677696/qPXCYpqP_normal.jpg" TargetMode="External" /><Relationship Id="rId185" Type="http://schemas.openxmlformats.org/officeDocument/2006/relationships/hyperlink" Target="http://pbs.twimg.com/profile_images/1188535807361142790/MfE4gEY0_normal.jpg" TargetMode="External" /><Relationship Id="rId186" Type="http://schemas.openxmlformats.org/officeDocument/2006/relationships/hyperlink" Target="http://pbs.twimg.com/profile_images/1113189441139507200/LMFc0sfq_normal.png" TargetMode="External" /><Relationship Id="rId187" Type="http://schemas.openxmlformats.org/officeDocument/2006/relationships/hyperlink" Target="http://pbs.twimg.com/profile_images/793165960287023104/Z2410yXs_normal.jpg" TargetMode="External" /><Relationship Id="rId188" Type="http://schemas.openxmlformats.org/officeDocument/2006/relationships/hyperlink" Target="http://pbs.twimg.com/profile_images/2965141940/32d854fc8168377a204da4de198ae700_normal.jpeg" TargetMode="External" /><Relationship Id="rId189" Type="http://schemas.openxmlformats.org/officeDocument/2006/relationships/hyperlink" Target="http://pbs.twimg.com/profile_images/473037883603841024/fQhZh0Jf_normal.jpeg" TargetMode="External" /><Relationship Id="rId190" Type="http://schemas.openxmlformats.org/officeDocument/2006/relationships/hyperlink" Target="http://pbs.twimg.com/profile_images/1101112035008487424/4mH9zy2Q_normal.jpg" TargetMode="External" /><Relationship Id="rId191" Type="http://schemas.openxmlformats.org/officeDocument/2006/relationships/hyperlink" Target="http://pbs.twimg.com/profile_images/903502755074998272/kSTJ31sY_normal.png" TargetMode="External" /><Relationship Id="rId192" Type="http://schemas.openxmlformats.org/officeDocument/2006/relationships/hyperlink" Target="http://pbs.twimg.com/profile_images/1687885094/BrookFamily__370_of_290__normal.jpg" TargetMode="External" /><Relationship Id="rId193" Type="http://schemas.openxmlformats.org/officeDocument/2006/relationships/hyperlink" Target="http://pbs.twimg.com/profile_images/441355621544116224/UII4zNAw_normal.jpeg" TargetMode="External" /><Relationship Id="rId194" Type="http://schemas.openxmlformats.org/officeDocument/2006/relationships/hyperlink" Target="http://pbs.twimg.com/profile_images/594622225069776897/n61-NOhC_normal.jpg" TargetMode="External" /><Relationship Id="rId195" Type="http://schemas.openxmlformats.org/officeDocument/2006/relationships/hyperlink" Target="http://pbs.twimg.com/profile_images/419190003374505984/XLXY0RU4_normal.jpeg" TargetMode="External" /><Relationship Id="rId196" Type="http://schemas.openxmlformats.org/officeDocument/2006/relationships/hyperlink" Target="http://pbs.twimg.com/profile_images/581285277139742721/NDY0Uc3A_normal.jpg" TargetMode="External" /><Relationship Id="rId197" Type="http://schemas.openxmlformats.org/officeDocument/2006/relationships/hyperlink" Target="http://pbs.twimg.com/profile_images/1119496666430758912/MvHk_N30_normal.jpg" TargetMode="External" /><Relationship Id="rId198" Type="http://schemas.openxmlformats.org/officeDocument/2006/relationships/hyperlink" Target="http://pbs.twimg.com/profile_images/883077248152215554/KMsRM99I_normal.jpg" TargetMode="External" /><Relationship Id="rId199" Type="http://schemas.openxmlformats.org/officeDocument/2006/relationships/hyperlink" Target="http://pbs.twimg.com/profile_images/633146989069369345/ZJ_g3rrf_normal.jpg" TargetMode="External" /><Relationship Id="rId200" Type="http://schemas.openxmlformats.org/officeDocument/2006/relationships/hyperlink" Target="http://pbs.twimg.com/profile_images/748878787916488704/XWzdw0IP_normal.jpg" TargetMode="External" /><Relationship Id="rId201" Type="http://schemas.openxmlformats.org/officeDocument/2006/relationships/hyperlink" Target="http://pbs.twimg.com/profile_images/3100271889/adb481685e3a3d521e16dcb4509dbf32_normal.jpeg" TargetMode="External" /><Relationship Id="rId202" Type="http://schemas.openxmlformats.org/officeDocument/2006/relationships/hyperlink" Target="https://twitter.com/employeehealth2" TargetMode="External" /><Relationship Id="rId203" Type="http://schemas.openxmlformats.org/officeDocument/2006/relationships/hyperlink" Target="https://twitter.com/libertonassoc" TargetMode="External" /><Relationship Id="rId204" Type="http://schemas.openxmlformats.org/officeDocument/2006/relationships/hyperlink" Target="https://twitter.com/lner" TargetMode="External" /><Relationship Id="rId205" Type="http://schemas.openxmlformats.org/officeDocument/2006/relationships/hyperlink" Target="https://twitter.com/iainbethune" TargetMode="External" /><Relationship Id="rId206" Type="http://schemas.openxmlformats.org/officeDocument/2006/relationships/hyperlink" Target="https://twitter.com/perthcyclist" TargetMode="External" /><Relationship Id="rId207" Type="http://schemas.openxmlformats.org/officeDocument/2006/relationships/hyperlink" Target="https://twitter.com/karincannons" TargetMode="External" /><Relationship Id="rId208" Type="http://schemas.openxmlformats.org/officeDocument/2006/relationships/hyperlink" Target="https://twitter.com/reesyalroy" TargetMode="External" /><Relationship Id="rId209" Type="http://schemas.openxmlformats.org/officeDocument/2006/relationships/hyperlink" Target="https://twitter.com/frazergoodwin" TargetMode="External" /><Relationship Id="rId210" Type="http://schemas.openxmlformats.org/officeDocument/2006/relationships/hyperlink" Target="https://twitter.com/roadcc" TargetMode="External" /><Relationship Id="rId211" Type="http://schemas.openxmlformats.org/officeDocument/2006/relationships/hyperlink" Target="https://twitter.com/_richuk" TargetMode="External" /><Relationship Id="rId212" Type="http://schemas.openxmlformats.org/officeDocument/2006/relationships/hyperlink" Target="https://twitter.com/accmobility" TargetMode="External" /><Relationship Id="rId213" Type="http://schemas.openxmlformats.org/officeDocument/2006/relationships/hyperlink" Target="https://twitter.com/cyclerat2019" TargetMode="External" /><Relationship Id="rId214" Type="http://schemas.openxmlformats.org/officeDocument/2006/relationships/hyperlink" Target="https://twitter.com/donnachadhmc" TargetMode="External" /><Relationship Id="rId215" Type="http://schemas.openxmlformats.org/officeDocument/2006/relationships/hyperlink" Target="https://twitter.com/harryclax" TargetMode="External" /><Relationship Id="rId216" Type="http://schemas.openxmlformats.org/officeDocument/2006/relationships/hyperlink" Target="https://twitter.com/psych_onabike" TargetMode="External" /><Relationship Id="rId217" Type="http://schemas.openxmlformats.org/officeDocument/2006/relationships/hyperlink" Target="https://twitter.com/2_wheeled_wolf" TargetMode="External" /><Relationship Id="rId218" Type="http://schemas.openxmlformats.org/officeDocument/2006/relationships/hyperlink" Target="https://twitter.com/seanlondonandon" TargetMode="External" /><Relationship Id="rId219" Type="http://schemas.openxmlformats.org/officeDocument/2006/relationships/hyperlink" Target="https://twitter.com/davepick8" TargetMode="External" /><Relationship Id="rId220" Type="http://schemas.openxmlformats.org/officeDocument/2006/relationships/hyperlink" Target="https://twitter.com/cyclecollective" TargetMode="External" /><Relationship Id="rId221" Type="http://schemas.openxmlformats.org/officeDocument/2006/relationships/hyperlink" Target="https://twitter.com/spacepootler" TargetMode="External" /><Relationship Id="rId222" Type="http://schemas.openxmlformats.org/officeDocument/2006/relationships/hyperlink" Target="https://twitter.com/andrewrussel15" TargetMode="External" /><Relationship Id="rId223" Type="http://schemas.openxmlformats.org/officeDocument/2006/relationships/hyperlink" Target="https://twitter.com/accbiking" TargetMode="External" /><Relationship Id="rId224" Type="http://schemas.openxmlformats.org/officeDocument/2006/relationships/hyperlink" Target="https://twitter.com/charlie_latto" TargetMode="External" /><Relationship Id="rId225" Type="http://schemas.openxmlformats.org/officeDocument/2006/relationships/hyperlink" Target="https://twitter.com/greateranglia" TargetMode="External" /><Relationship Id="rId226" Type="http://schemas.openxmlformats.org/officeDocument/2006/relationships/hyperlink" Target="https://twitter.com/bikeymcbikeface" TargetMode="External" /><Relationship Id="rId227" Type="http://schemas.openxmlformats.org/officeDocument/2006/relationships/hyperlink" Target="https://twitter.com/cyclingcities" TargetMode="External" /><Relationship Id="rId228" Type="http://schemas.openxmlformats.org/officeDocument/2006/relationships/hyperlink" Target="https://twitter.com/curtdenham" TargetMode="External" /><Relationship Id="rId229" Type="http://schemas.openxmlformats.org/officeDocument/2006/relationships/hyperlink" Target="https://twitter.com/gastrocycler" TargetMode="External" /><Relationship Id="rId230" Type="http://schemas.openxmlformats.org/officeDocument/2006/relationships/hyperlink" Target="https://twitter.com/stephenmedlock" TargetMode="External" /><Relationship Id="rId231" Type="http://schemas.openxmlformats.org/officeDocument/2006/relationships/hyperlink" Target="https://twitter.com/140charterror" TargetMode="External" /><Relationship Id="rId232" Type="http://schemas.openxmlformats.org/officeDocument/2006/relationships/hyperlink" Target="https://twitter.com/shropshiretri" TargetMode="External" /><Relationship Id="rId233" Type="http://schemas.openxmlformats.org/officeDocument/2006/relationships/hyperlink" Target="https://twitter.com/fordgra" TargetMode="External" /><Relationship Id="rId234" Type="http://schemas.openxmlformats.org/officeDocument/2006/relationships/hyperlink" Target="https://twitter.com/laidbackbikes" TargetMode="External" /><Relationship Id="rId235" Type="http://schemas.openxmlformats.org/officeDocument/2006/relationships/hyperlink" Target="https://twitter.com/scotgp" TargetMode="External" /><Relationship Id="rId236" Type="http://schemas.openxmlformats.org/officeDocument/2006/relationships/hyperlink" Target="https://twitter.com/spokeslothian" TargetMode="External" /><Relationship Id="rId237" Type="http://schemas.openxmlformats.org/officeDocument/2006/relationships/hyperlink" Target="https://twitter.com/cyclingedin" TargetMode="External" /><Relationship Id="rId238" Type="http://schemas.openxmlformats.org/officeDocument/2006/relationships/hyperlink" Target="https://twitter.com/bikeit_uk" TargetMode="External" /><Relationship Id="rId239" Type="http://schemas.openxmlformats.org/officeDocument/2006/relationships/hyperlink" Target="https://twitter.com/maureenchild1" TargetMode="External" /><Relationship Id="rId240" Type="http://schemas.openxmlformats.org/officeDocument/2006/relationships/hyperlink" Target="https://twitter.com/kim_harding" TargetMode="External" /><Relationship Id="rId241" Type="http://schemas.openxmlformats.org/officeDocument/2006/relationships/hyperlink" Target="https://twitter.com/soundscaper" TargetMode="External" /><Relationship Id="rId242" Type="http://schemas.openxmlformats.org/officeDocument/2006/relationships/hyperlink" Target="https://twitter.com/privatecarfree" TargetMode="External" /><Relationship Id="rId243" Type="http://schemas.openxmlformats.org/officeDocument/2006/relationships/hyperlink" Target="https://twitter.com/plasticplanners" TargetMode="External" /><Relationship Id="rId244" Type="http://schemas.openxmlformats.org/officeDocument/2006/relationships/hyperlink" Target="https://twitter.com/evelynwestonx" TargetMode="External" /><Relationship Id="rId245" Type="http://schemas.openxmlformats.org/officeDocument/2006/relationships/hyperlink" Target="https://twitter.com/srdorman" TargetMode="External" /><Relationship Id="rId246" Type="http://schemas.openxmlformats.org/officeDocument/2006/relationships/hyperlink" Target="https://twitter.com/mancockthat" TargetMode="External" /><Relationship Id="rId247" Type="http://schemas.openxmlformats.org/officeDocument/2006/relationships/hyperlink" Target="https://twitter.com/cyclingsurgeon" TargetMode="External" /><Relationship Id="rId248" Type="http://schemas.openxmlformats.org/officeDocument/2006/relationships/hyperlink" Target="https://twitter.com/gmacscotland" TargetMode="External" /><Relationship Id="rId249" Type="http://schemas.openxmlformats.org/officeDocument/2006/relationships/hyperlink" Target="https://twitter.com/mikeycycling" TargetMode="External" /><Relationship Id="rId250" Type="http://schemas.openxmlformats.org/officeDocument/2006/relationships/hyperlink" Target="https://twitter.com/drdavidwarriner" TargetMode="External" /><Relationship Id="rId251" Type="http://schemas.openxmlformats.org/officeDocument/2006/relationships/hyperlink" Target="https://twitter.com/andyosira" TargetMode="External" /><Relationship Id="rId252" Type="http://schemas.openxmlformats.org/officeDocument/2006/relationships/hyperlink" Target="https://twitter.com/hexhome" TargetMode="External" /><Relationship Id="rId253" Type="http://schemas.openxmlformats.org/officeDocument/2006/relationships/hyperlink" Target="https://twitter.com/xenopoesis3" TargetMode="External" /><Relationship Id="rId254" Type="http://schemas.openxmlformats.org/officeDocument/2006/relationships/hyperlink" Target="https://twitter.com/olops" TargetMode="External" /><Relationship Id="rId255" Type="http://schemas.openxmlformats.org/officeDocument/2006/relationships/hyperlink" Target="https://twitter.com/peterqbrook" TargetMode="External" /><Relationship Id="rId256" Type="http://schemas.openxmlformats.org/officeDocument/2006/relationships/hyperlink" Target="https://twitter.com/obrienoonagh" TargetMode="External" /><Relationship Id="rId257" Type="http://schemas.openxmlformats.org/officeDocument/2006/relationships/hyperlink" Target="https://twitter.com/eddieobeng" TargetMode="External" /><Relationship Id="rId258" Type="http://schemas.openxmlformats.org/officeDocument/2006/relationships/hyperlink" Target="https://twitter.com/dangemonty" TargetMode="External" /><Relationship Id="rId259" Type="http://schemas.openxmlformats.org/officeDocument/2006/relationships/hyperlink" Target="https://twitter.com/goiuebbikes" TargetMode="External" /><Relationship Id="rId260" Type="http://schemas.openxmlformats.org/officeDocument/2006/relationships/hyperlink" Target="https://twitter.com/wlbikelibrary" TargetMode="External" /><Relationship Id="rId261" Type="http://schemas.openxmlformats.org/officeDocument/2006/relationships/hyperlink" Target="https://twitter.com/haslerkat" TargetMode="External" /><Relationship Id="rId262" Type="http://schemas.openxmlformats.org/officeDocument/2006/relationships/hyperlink" Target="https://twitter.com/jasonro67783980" TargetMode="External" /><Relationship Id="rId263" Type="http://schemas.openxmlformats.org/officeDocument/2006/relationships/hyperlink" Target="https://twitter.com/ljcarter15" TargetMode="External" /><Relationship Id="rId264" Type="http://schemas.openxmlformats.org/officeDocument/2006/relationships/hyperlink" Target="https://twitter.com/bouybilly" TargetMode="External" /><Relationship Id="rId265" Type="http://schemas.openxmlformats.org/officeDocument/2006/relationships/hyperlink" Target="http://t.co/yxROdXgX" TargetMode="External" /><Relationship Id="rId266" Type="http://schemas.openxmlformats.org/officeDocument/2006/relationships/hyperlink" Target="https://t.co/7hJf7hPpG6" TargetMode="External" /><Relationship Id="rId267" Type="http://schemas.openxmlformats.org/officeDocument/2006/relationships/hyperlink" Target="https://t.co/KzlIKsRoQB" TargetMode="External" /><Relationship Id="rId268" Type="http://schemas.openxmlformats.org/officeDocument/2006/relationships/hyperlink" Target="https://t.co/IYbMviudWy" TargetMode="External" /><Relationship Id="rId269" Type="http://schemas.openxmlformats.org/officeDocument/2006/relationships/hyperlink" Target="https://t.co/12FwQ2cVOQ" TargetMode="External" /><Relationship Id="rId270" Type="http://schemas.openxmlformats.org/officeDocument/2006/relationships/hyperlink" Target="http://t.co/AVtBGMeKLD" TargetMode="External" /><Relationship Id="rId271" Type="http://schemas.openxmlformats.org/officeDocument/2006/relationships/hyperlink" Target="https://t.co/UhEGw5LVpN" TargetMode="External" /><Relationship Id="rId272" Type="http://schemas.openxmlformats.org/officeDocument/2006/relationships/hyperlink" Target="https://t.co/ocIExmcv5w" TargetMode="External" /><Relationship Id="rId273" Type="http://schemas.openxmlformats.org/officeDocument/2006/relationships/hyperlink" Target="https://t.co/PWNIc4JwAH" TargetMode="External" /><Relationship Id="rId274" Type="http://schemas.openxmlformats.org/officeDocument/2006/relationships/hyperlink" Target="https://t.co/QTVC6iaXZ4" TargetMode="External" /><Relationship Id="rId275" Type="http://schemas.openxmlformats.org/officeDocument/2006/relationships/hyperlink" Target="https://t.co/TGkAhlLVr5" TargetMode="External" /><Relationship Id="rId276" Type="http://schemas.openxmlformats.org/officeDocument/2006/relationships/hyperlink" Target="https://t.co/R8KVQWjMEy" TargetMode="External" /><Relationship Id="rId277" Type="http://schemas.openxmlformats.org/officeDocument/2006/relationships/hyperlink" Target="https://t.co/x9Rfbczsr1" TargetMode="External" /><Relationship Id="rId278" Type="http://schemas.openxmlformats.org/officeDocument/2006/relationships/hyperlink" Target="https://t.co/lVirFu9ZeK" TargetMode="External" /><Relationship Id="rId279" Type="http://schemas.openxmlformats.org/officeDocument/2006/relationships/hyperlink" Target="https://t.co/WbX0FCejp2" TargetMode="External" /><Relationship Id="rId280" Type="http://schemas.openxmlformats.org/officeDocument/2006/relationships/hyperlink" Target="https://t.co/HCzHxgmF94" TargetMode="External" /><Relationship Id="rId281" Type="http://schemas.openxmlformats.org/officeDocument/2006/relationships/hyperlink" Target="http://t.co/VCFVKvBii2" TargetMode="External" /><Relationship Id="rId282" Type="http://schemas.openxmlformats.org/officeDocument/2006/relationships/hyperlink" Target="https://t.co/bwqcTzoJlU" TargetMode="External" /><Relationship Id="rId283" Type="http://schemas.openxmlformats.org/officeDocument/2006/relationships/hyperlink" Target="https://t.co/lvCUkJM5NV" TargetMode="External" /><Relationship Id="rId284" Type="http://schemas.openxmlformats.org/officeDocument/2006/relationships/hyperlink" Target="https://t.co/RoVseV1nCx" TargetMode="External" /><Relationship Id="rId285" Type="http://schemas.openxmlformats.org/officeDocument/2006/relationships/hyperlink" Target="https://t.co/5ZHm41KFvS" TargetMode="External" /><Relationship Id="rId286" Type="http://schemas.openxmlformats.org/officeDocument/2006/relationships/hyperlink" Target="https://t.co/CmElfqQTiE" TargetMode="External" /><Relationship Id="rId287" Type="http://schemas.openxmlformats.org/officeDocument/2006/relationships/hyperlink" Target="https://t.co/AzDskNjvJ4" TargetMode="External" /><Relationship Id="rId288" Type="http://schemas.openxmlformats.org/officeDocument/2006/relationships/hyperlink" Target="https://t.co/Uo2HpwYJd4" TargetMode="External" /><Relationship Id="rId289" Type="http://schemas.openxmlformats.org/officeDocument/2006/relationships/hyperlink" Target="https://t.co/C6QG6iPvyq" TargetMode="External" /><Relationship Id="rId290" Type="http://schemas.openxmlformats.org/officeDocument/2006/relationships/hyperlink" Target="https://pbs.twimg.com/profile_banners/1175144934/1398460264" TargetMode="External" /><Relationship Id="rId291" Type="http://schemas.openxmlformats.org/officeDocument/2006/relationships/hyperlink" Target="https://pbs.twimg.com/profile_banners/102299308/1409378723" TargetMode="External" /><Relationship Id="rId292" Type="http://schemas.openxmlformats.org/officeDocument/2006/relationships/hyperlink" Target="https://pbs.twimg.com/profile_banners/964568354/1406996058" TargetMode="External" /><Relationship Id="rId293" Type="http://schemas.openxmlformats.org/officeDocument/2006/relationships/hyperlink" Target="https://pbs.twimg.com/profile_banners/1194331590933045248/1573587123" TargetMode="External" /><Relationship Id="rId294" Type="http://schemas.openxmlformats.org/officeDocument/2006/relationships/hyperlink" Target="https://pbs.twimg.com/profile_banners/903002024257753090/1504128576" TargetMode="External" /><Relationship Id="rId295" Type="http://schemas.openxmlformats.org/officeDocument/2006/relationships/hyperlink" Target="https://pbs.twimg.com/profile_banners/102666646/1412955047" TargetMode="External" /><Relationship Id="rId296" Type="http://schemas.openxmlformats.org/officeDocument/2006/relationships/hyperlink" Target="https://pbs.twimg.com/profile_banners/1177782169/1461272464" TargetMode="External" /><Relationship Id="rId297" Type="http://schemas.openxmlformats.org/officeDocument/2006/relationships/hyperlink" Target="https://pbs.twimg.com/profile_banners/19085398/1535925521" TargetMode="External" /><Relationship Id="rId298" Type="http://schemas.openxmlformats.org/officeDocument/2006/relationships/hyperlink" Target="https://pbs.twimg.com/profile_banners/1868682062/1469717995" TargetMode="External" /><Relationship Id="rId299" Type="http://schemas.openxmlformats.org/officeDocument/2006/relationships/hyperlink" Target="https://pbs.twimg.com/profile_banners/272959565/1353756006" TargetMode="External" /><Relationship Id="rId300" Type="http://schemas.openxmlformats.org/officeDocument/2006/relationships/hyperlink" Target="https://pbs.twimg.com/profile_banners/3337523189/1516263923" TargetMode="External" /><Relationship Id="rId301" Type="http://schemas.openxmlformats.org/officeDocument/2006/relationships/hyperlink" Target="https://pbs.twimg.com/profile_banners/20039661/1537175631" TargetMode="External" /><Relationship Id="rId302" Type="http://schemas.openxmlformats.org/officeDocument/2006/relationships/hyperlink" Target="https://pbs.twimg.com/profile_banners/211286979/1357745310" TargetMode="External" /><Relationship Id="rId303" Type="http://schemas.openxmlformats.org/officeDocument/2006/relationships/hyperlink" Target="https://pbs.twimg.com/profile_banners/303437351/1540304229" TargetMode="External" /><Relationship Id="rId304" Type="http://schemas.openxmlformats.org/officeDocument/2006/relationships/hyperlink" Target="https://pbs.twimg.com/profile_banners/984739934560030720/1524663821" TargetMode="External" /><Relationship Id="rId305" Type="http://schemas.openxmlformats.org/officeDocument/2006/relationships/hyperlink" Target="https://pbs.twimg.com/profile_banners/1000465056780480518/1527365720" TargetMode="External" /><Relationship Id="rId306" Type="http://schemas.openxmlformats.org/officeDocument/2006/relationships/hyperlink" Target="https://pbs.twimg.com/profile_banners/3131362331/1428011347" TargetMode="External" /><Relationship Id="rId307" Type="http://schemas.openxmlformats.org/officeDocument/2006/relationships/hyperlink" Target="https://pbs.twimg.com/profile_banners/44982150/1391212301" TargetMode="External" /><Relationship Id="rId308" Type="http://schemas.openxmlformats.org/officeDocument/2006/relationships/hyperlink" Target="https://pbs.twimg.com/profile_banners/2435244853/1557744289" TargetMode="External" /><Relationship Id="rId309" Type="http://schemas.openxmlformats.org/officeDocument/2006/relationships/hyperlink" Target="https://pbs.twimg.com/profile_banners/871353006025060352/1564688891" TargetMode="External" /><Relationship Id="rId310" Type="http://schemas.openxmlformats.org/officeDocument/2006/relationships/hyperlink" Target="https://pbs.twimg.com/profile_banners/730844114/1503088267" TargetMode="External" /><Relationship Id="rId311" Type="http://schemas.openxmlformats.org/officeDocument/2006/relationships/hyperlink" Target="https://pbs.twimg.com/profile_banners/2172247913/1489133226" TargetMode="External" /><Relationship Id="rId312" Type="http://schemas.openxmlformats.org/officeDocument/2006/relationships/hyperlink" Target="https://pbs.twimg.com/profile_banners/28961998/1531000860" TargetMode="External" /><Relationship Id="rId313" Type="http://schemas.openxmlformats.org/officeDocument/2006/relationships/hyperlink" Target="https://pbs.twimg.com/profile_banners/172733594/1521447726" TargetMode="External" /><Relationship Id="rId314" Type="http://schemas.openxmlformats.org/officeDocument/2006/relationships/hyperlink" Target="https://pbs.twimg.com/profile_banners/788855508002344961/1476914213" TargetMode="External" /><Relationship Id="rId315" Type="http://schemas.openxmlformats.org/officeDocument/2006/relationships/hyperlink" Target="https://pbs.twimg.com/profile_banners/427626821/1421700972" TargetMode="External" /><Relationship Id="rId316" Type="http://schemas.openxmlformats.org/officeDocument/2006/relationships/hyperlink" Target="https://pbs.twimg.com/profile_banners/1009772238/1398240694" TargetMode="External" /><Relationship Id="rId317" Type="http://schemas.openxmlformats.org/officeDocument/2006/relationships/hyperlink" Target="https://pbs.twimg.com/profile_banners/381471670/1413295782" TargetMode="External" /><Relationship Id="rId318" Type="http://schemas.openxmlformats.org/officeDocument/2006/relationships/hyperlink" Target="https://pbs.twimg.com/profile_banners/389357734/1476176679" TargetMode="External" /><Relationship Id="rId319" Type="http://schemas.openxmlformats.org/officeDocument/2006/relationships/hyperlink" Target="https://pbs.twimg.com/profile_banners/3601213223/1441831073" TargetMode="External" /><Relationship Id="rId320" Type="http://schemas.openxmlformats.org/officeDocument/2006/relationships/hyperlink" Target="https://pbs.twimg.com/profile_banners/98947395/1485813054" TargetMode="External" /><Relationship Id="rId321" Type="http://schemas.openxmlformats.org/officeDocument/2006/relationships/hyperlink" Target="https://pbs.twimg.com/profile_banners/135783846/1478275893" TargetMode="External" /><Relationship Id="rId322" Type="http://schemas.openxmlformats.org/officeDocument/2006/relationships/hyperlink" Target="https://pbs.twimg.com/profile_banners/384037306/1360023870" TargetMode="External" /><Relationship Id="rId323" Type="http://schemas.openxmlformats.org/officeDocument/2006/relationships/hyperlink" Target="https://pbs.twimg.com/profile_banners/102092115/1473586555" TargetMode="External" /><Relationship Id="rId324" Type="http://schemas.openxmlformats.org/officeDocument/2006/relationships/hyperlink" Target="https://pbs.twimg.com/profile_banners/539286281/1569327296" TargetMode="External" /><Relationship Id="rId325" Type="http://schemas.openxmlformats.org/officeDocument/2006/relationships/hyperlink" Target="https://pbs.twimg.com/profile_banners/307422017/1573907698" TargetMode="External" /><Relationship Id="rId326" Type="http://schemas.openxmlformats.org/officeDocument/2006/relationships/hyperlink" Target="https://pbs.twimg.com/profile_banners/1208518101161127936/1577267952" TargetMode="External" /><Relationship Id="rId327" Type="http://schemas.openxmlformats.org/officeDocument/2006/relationships/hyperlink" Target="https://pbs.twimg.com/profile_banners/1242056724/1487415339" TargetMode="External" /><Relationship Id="rId328" Type="http://schemas.openxmlformats.org/officeDocument/2006/relationships/hyperlink" Target="https://pbs.twimg.com/profile_banners/1174357573404942342/1569784257" TargetMode="External" /><Relationship Id="rId329" Type="http://schemas.openxmlformats.org/officeDocument/2006/relationships/hyperlink" Target="https://pbs.twimg.com/profile_banners/21863024/1534463877" TargetMode="External" /><Relationship Id="rId330" Type="http://schemas.openxmlformats.org/officeDocument/2006/relationships/hyperlink" Target="https://pbs.twimg.com/profile_banners/802379920772956161/1482399467" TargetMode="External" /><Relationship Id="rId331" Type="http://schemas.openxmlformats.org/officeDocument/2006/relationships/hyperlink" Target="https://pbs.twimg.com/profile_banners/466652080/1399219859" TargetMode="External" /><Relationship Id="rId332" Type="http://schemas.openxmlformats.org/officeDocument/2006/relationships/hyperlink" Target="https://pbs.twimg.com/profile_banners/2354801839/1405729483" TargetMode="External" /><Relationship Id="rId333" Type="http://schemas.openxmlformats.org/officeDocument/2006/relationships/hyperlink" Target="https://pbs.twimg.com/profile_banners/952582231/1534172375" TargetMode="External" /><Relationship Id="rId334" Type="http://schemas.openxmlformats.org/officeDocument/2006/relationships/hyperlink" Target="https://pbs.twimg.com/profile_banners/1667626296/1564045631" TargetMode="External" /><Relationship Id="rId335" Type="http://schemas.openxmlformats.org/officeDocument/2006/relationships/hyperlink" Target="https://pbs.twimg.com/profile_banners/1134067816536125441/1578772922" TargetMode="External" /><Relationship Id="rId336" Type="http://schemas.openxmlformats.org/officeDocument/2006/relationships/hyperlink" Target="https://pbs.twimg.com/profile_banners/941635183052316677/1513427396" TargetMode="External" /><Relationship Id="rId337" Type="http://schemas.openxmlformats.org/officeDocument/2006/relationships/hyperlink" Target="https://pbs.twimg.com/profile_banners/1538439546/1371899903" TargetMode="External" /><Relationship Id="rId338" Type="http://schemas.openxmlformats.org/officeDocument/2006/relationships/hyperlink" Target="https://pbs.twimg.com/profile_banners/140020425/1415738347" TargetMode="External" /><Relationship Id="rId339" Type="http://schemas.openxmlformats.org/officeDocument/2006/relationships/hyperlink" Target="https://pbs.twimg.com/profile_banners/862302608006017025/1559284250" TargetMode="External" /><Relationship Id="rId340" Type="http://schemas.openxmlformats.org/officeDocument/2006/relationships/hyperlink" Target="https://pbs.twimg.com/profile_banners/451808602/1466784639" TargetMode="External" /><Relationship Id="rId341" Type="http://schemas.openxmlformats.org/officeDocument/2006/relationships/hyperlink" Target="https://pbs.twimg.com/profile_banners/88833473/1447089943" TargetMode="External" /><Relationship Id="rId342" Type="http://schemas.openxmlformats.org/officeDocument/2006/relationships/hyperlink" Target="https://pbs.twimg.com/profile_banners/1345045969/1416209699" TargetMode="External" /><Relationship Id="rId343" Type="http://schemas.openxmlformats.org/officeDocument/2006/relationships/hyperlink" Target="https://pbs.twimg.com/profile_banners/1206534917024124934/1576604859" TargetMode="External" /><Relationship Id="rId344" Type="http://schemas.openxmlformats.org/officeDocument/2006/relationships/hyperlink" Target="https://pbs.twimg.com/profile_banners/826913204/1577833039" TargetMode="External" /><Relationship Id="rId345" Type="http://schemas.openxmlformats.org/officeDocument/2006/relationships/hyperlink" Target="https://pbs.twimg.com/profile_banners/891138320/1353263457" TargetMode="External" /><Relationship Id="rId346" Type="http://schemas.openxmlformats.org/officeDocument/2006/relationships/hyperlink" Target="https://pbs.twimg.com/profile_banners/1492931442/1538679985" TargetMode="External" /><Relationship Id="rId347" Type="http://schemas.openxmlformats.org/officeDocument/2006/relationships/hyperlink" Target="https://pbs.twimg.com/profile_banners/1055773620612554757/1577362186" TargetMode="External" /><Relationship Id="rId348" Type="http://schemas.openxmlformats.org/officeDocument/2006/relationships/hyperlink" Target="https://pbs.twimg.com/profile_banners/303232639/1393143358" TargetMode="External" /><Relationship Id="rId349" Type="http://schemas.openxmlformats.org/officeDocument/2006/relationships/hyperlink" Target="https://pbs.twimg.com/profile_banners/54491649/1555176557" TargetMode="External" /><Relationship Id="rId350" Type="http://schemas.openxmlformats.org/officeDocument/2006/relationships/hyperlink" Target="https://pbs.twimg.com/profile_banners/20667753/1576965918" TargetMode="External" /><Relationship Id="rId351" Type="http://schemas.openxmlformats.org/officeDocument/2006/relationships/hyperlink" Target="https://pbs.twimg.com/profile_banners/3405805463/1562679739" TargetMode="External" /><Relationship Id="rId352" Type="http://schemas.openxmlformats.org/officeDocument/2006/relationships/hyperlink" Target="https://pbs.twimg.com/profile_banners/23070671/1442346995" TargetMode="External" /><Relationship Id="rId353" Type="http://schemas.openxmlformats.org/officeDocument/2006/relationships/hyperlink" Target="https://pbs.twimg.com/profile_banners/1477840982/1376243415" TargetMode="External" /><Relationship Id="rId354" Type="http://schemas.openxmlformats.org/officeDocument/2006/relationships/hyperlink" Target="https://pbs.twimg.com/profile_banners/50613095/1531398854"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2/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3/bg.gif"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3/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3/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3/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0/bg.gif" TargetMode="External" /><Relationship Id="rId395" Type="http://schemas.openxmlformats.org/officeDocument/2006/relationships/hyperlink" Target="http://abs.twimg.com/images/themes/theme17/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5/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3/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9/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9/bg.gif" TargetMode="External" /><Relationship Id="rId422" Type="http://schemas.openxmlformats.org/officeDocument/2006/relationships/hyperlink" Target="http://abs.twimg.com/images/themes/theme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5/bg.png" TargetMode="External" /><Relationship Id="rId427" Type="http://schemas.openxmlformats.org/officeDocument/2006/relationships/hyperlink" Target="http://pbs.twimg.com/profile_images/1475040535/dah_pic2_normal.jpg" TargetMode="External" /><Relationship Id="rId428" Type="http://schemas.openxmlformats.org/officeDocument/2006/relationships/hyperlink" Target="http://pbs.twimg.com/profile_images/3247897863/38b58f7613c4f4a806817693c3c8b31c_normal.jpeg" TargetMode="External" /><Relationship Id="rId429" Type="http://schemas.openxmlformats.org/officeDocument/2006/relationships/hyperlink" Target="http://pbs.twimg.com/profile_images/453844457238962176/4ZY60QxR_normal.jpeg" TargetMode="External" /><Relationship Id="rId430" Type="http://schemas.openxmlformats.org/officeDocument/2006/relationships/hyperlink" Target="http://pbs.twimg.com/profile_images/547517775879892992/n0flosKZ_normal.jpeg" TargetMode="External" /><Relationship Id="rId431" Type="http://schemas.openxmlformats.org/officeDocument/2006/relationships/hyperlink" Target="http://pbs.twimg.com/profile_images/1130144875989602305/9i26RXXi_normal.jpg" TargetMode="External" /><Relationship Id="rId432" Type="http://schemas.openxmlformats.org/officeDocument/2006/relationships/hyperlink" Target="http://pbs.twimg.com/profile_images/1194332767779053571/-fuHAF0C_normal.jpg" TargetMode="External" /><Relationship Id="rId433" Type="http://schemas.openxmlformats.org/officeDocument/2006/relationships/hyperlink" Target="http://pbs.twimg.com/profile_images/1028559979878539264/fRwClQfH_normal.jpg" TargetMode="External" /><Relationship Id="rId434" Type="http://schemas.openxmlformats.org/officeDocument/2006/relationships/hyperlink" Target="http://pbs.twimg.com/profile_images/752273608479797248/khJazpEf_normal.jpg" TargetMode="External" /><Relationship Id="rId435" Type="http://schemas.openxmlformats.org/officeDocument/2006/relationships/hyperlink" Target="http://pbs.twimg.com/profile_images/699888538716868608/HtdQyeoS_normal.jpg" TargetMode="External" /><Relationship Id="rId436" Type="http://schemas.openxmlformats.org/officeDocument/2006/relationships/hyperlink" Target="http://pbs.twimg.com/profile_images/1136231660301815809/GBWHlzu2_normal.jpg" TargetMode="External" /><Relationship Id="rId437" Type="http://schemas.openxmlformats.org/officeDocument/2006/relationships/hyperlink" Target="http://pbs.twimg.com/profile_images/1124419087185133574/QAZPnODp_normal.jpg" TargetMode="External" /><Relationship Id="rId438" Type="http://schemas.openxmlformats.org/officeDocument/2006/relationships/hyperlink" Target="http://pbs.twimg.com/profile_images/378800000462512349/661d37a3b9628fed60834c5952a46ed4_normal.jpeg" TargetMode="External" /><Relationship Id="rId439" Type="http://schemas.openxmlformats.org/officeDocument/2006/relationships/hyperlink" Target="http://pbs.twimg.com/profile_images/536971010176974849/0Am_CfNK_normal.jpeg" TargetMode="External" /><Relationship Id="rId440" Type="http://schemas.openxmlformats.org/officeDocument/2006/relationships/hyperlink" Target="http://pbs.twimg.com/profile_images/1058990059414831105/Y5ASIwZW_normal.jpg" TargetMode="External" /><Relationship Id="rId441" Type="http://schemas.openxmlformats.org/officeDocument/2006/relationships/hyperlink" Target="http://pbs.twimg.com/profile_images/1137396162850369536/Mb7H9qG9_normal.jpg" TargetMode="External" /><Relationship Id="rId442" Type="http://schemas.openxmlformats.org/officeDocument/2006/relationships/hyperlink" Target="http://pbs.twimg.com/profile_images/763764570385223680/Kv27qj_R_normal.jpg" TargetMode="External" /><Relationship Id="rId443" Type="http://schemas.openxmlformats.org/officeDocument/2006/relationships/hyperlink" Target="http://pbs.twimg.com/profile_images/1059397868623220736/k0CW6UUq_normal.jpg" TargetMode="External" /><Relationship Id="rId444" Type="http://schemas.openxmlformats.org/officeDocument/2006/relationships/hyperlink" Target="http://pbs.twimg.com/profile_images/831040281025904640/lITwp7FW_normal.jpg" TargetMode="External" /><Relationship Id="rId445" Type="http://schemas.openxmlformats.org/officeDocument/2006/relationships/hyperlink" Target="http://pbs.twimg.com/profile_images/1056533772802424832/UTtA9o08_normal.jpg" TargetMode="External" /><Relationship Id="rId446" Type="http://schemas.openxmlformats.org/officeDocument/2006/relationships/hyperlink" Target="http://pbs.twimg.com/profile_images/989120270546931712/8_-BF5XV_normal.jpg" TargetMode="External" /><Relationship Id="rId447" Type="http://schemas.openxmlformats.org/officeDocument/2006/relationships/hyperlink" Target="http://pbs.twimg.com/profile_images/1000470042553831424/vtSYlRg8_normal.jpg" TargetMode="External" /><Relationship Id="rId448" Type="http://schemas.openxmlformats.org/officeDocument/2006/relationships/hyperlink" Target="http://pbs.twimg.com/profile_images/664121407933194240/M9bDZq6w_normal.png" TargetMode="External" /><Relationship Id="rId449" Type="http://schemas.openxmlformats.org/officeDocument/2006/relationships/hyperlink" Target="http://pbs.twimg.com/profile_images/2794480379/35e519db335ea407a79ce0fead261d16_normal.jpeg" TargetMode="External" /><Relationship Id="rId450" Type="http://schemas.openxmlformats.org/officeDocument/2006/relationships/hyperlink" Target="http://pbs.twimg.com/profile_images/1177152982833610752/Oe_8zexn_normal.jpg" TargetMode="External" /><Relationship Id="rId451" Type="http://schemas.openxmlformats.org/officeDocument/2006/relationships/hyperlink" Target="http://pbs.twimg.com/profile_images/889934423478726658/TnGoQfbm_normal.jpg" TargetMode="External" /><Relationship Id="rId452" Type="http://schemas.openxmlformats.org/officeDocument/2006/relationships/hyperlink" Target="http://pbs.twimg.com/profile_images/2234331014/Badge_normal.jpg" TargetMode="External" /><Relationship Id="rId453" Type="http://schemas.openxmlformats.org/officeDocument/2006/relationships/hyperlink" Target="http://pbs.twimg.com/profile_images/698442540027154432/HHaU3Qg0_normal.jpg" TargetMode="External" /><Relationship Id="rId454" Type="http://schemas.openxmlformats.org/officeDocument/2006/relationships/hyperlink" Target="http://pbs.twimg.com/profile_images/1131028519935303680/u68ynOSa_normal.jpg" TargetMode="External" /><Relationship Id="rId455" Type="http://schemas.openxmlformats.org/officeDocument/2006/relationships/hyperlink" Target="http://pbs.twimg.com/profile_images/471747334984855552/5qiQFKmj_normal.jpeg" TargetMode="External" /><Relationship Id="rId456" Type="http://schemas.openxmlformats.org/officeDocument/2006/relationships/hyperlink" Target="http://pbs.twimg.com/profile_images/1002677070311325697/qagfmmL6_normal.jpg" TargetMode="External" /><Relationship Id="rId457" Type="http://schemas.openxmlformats.org/officeDocument/2006/relationships/hyperlink" Target="http://pbs.twimg.com/profile_images/975648753221820416/rL5V8BGK_normal.jpg" TargetMode="External" /><Relationship Id="rId458" Type="http://schemas.openxmlformats.org/officeDocument/2006/relationships/hyperlink" Target="http://pbs.twimg.com/profile_images/967125610672816129/S_JcM-RB_normal.jpg" TargetMode="External" /><Relationship Id="rId459" Type="http://schemas.openxmlformats.org/officeDocument/2006/relationships/hyperlink" Target="http://pbs.twimg.com/profile_images/498778952954306560/TWpg-gwf_normal.jpeg" TargetMode="External" /><Relationship Id="rId460" Type="http://schemas.openxmlformats.org/officeDocument/2006/relationships/hyperlink" Target="http://pbs.twimg.com/profile_images/1187370893904961536/LVONk_tW_normal.jpg" TargetMode="External" /><Relationship Id="rId461" Type="http://schemas.openxmlformats.org/officeDocument/2006/relationships/hyperlink" Target="http://pbs.twimg.com/profile_images/1341685512/2010-07-04_Kellie_Castle_normal.jpg" TargetMode="External" /><Relationship Id="rId462" Type="http://schemas.openxmlformats.org/officeDocument/2006/relationships/hyperlink" Target="http://pbs.twimg.com/profile_images/839845901820694532/7z3C_FDp_normal.jpg" TargetMode="External" /><Relationship Id="rId463" Type="http://schemas.openxmlformats.org/officeDocument/2006/relationships/hyperlink" Target="http://pbs.twimg.com/profile_images/785772179199787008/nD-FYIEB_normal.jpg" TargetMode="External" /><Relationship Id="rId464" Type="http://schemas.openxmlformats.org/officeDocument/2006/relationships/hyperlink" Target="http://pbs.twimg.com/profile_images/641689830032834560/3MRcstyB_normal.jpg" TargetMode="External" /><Relationship Id="rId465" Type="http://schemas.openxmlformats.org/officeDocument/2006/relationships/hyperlink" Target="http://pbs.twimg.com/profile_images/1216397629149655043/e2_QzU0V_normal.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pbs.twimg.com/profile_images/2465322325/235u3tnjhz5q4meffg00_normal.jpeg" TargetMode="External" /><Relationship Id="rId468" Type="http://schemas.openxmlformats.org/officeDocument/2006/relationships/hyperlink" Target="http://pbs.twimg.com/profile_images/737974441087488000/l4JgFGrX_normal.jpg" TargetMode="External" /><Relationship Id="rId469" Type="http://schemas.openxmlformats.org/officeDocument/2006/relationships/hyperlink" Target="http://pbs.twimg.com/profile_images/1510997663/Bovaird_Luebeck_Cropped_normal.JPG" TargetMode="External" /><Relationship Id="rId470" Type="http://schemas.openxmlformats.org/officeDocument/2006/relationships/hyperlink" Target="http://pbs.twimg.com/profile_images/2812189046/cbed2efab34baf80cd8a5199141cf00c_normal.jpeg" TargetMode="External" /><Relationship Id="rId471" Type="http://schemas.openxmlformats.org/officeDocument/2006/relationships/hyperlink" Target="http://pbs.twimg.com/profile_images/876794828067131392/9qlnI1x5_normal.jpg" TargetMode="External" /><Relationship Id="rId472" Type="http://schemas.openxmlformats.org/officeDocument/2006/relationships/hyperlink" Target="http://pbs.twimg.com/profile_images/1161788741918367745/51nqRy25_normal.jpg" TargetMode="External" /><Relationship Id="rId473" Type="http://schemas.openxmlformats.org/officeDocument/2006/relationships/hyperlink" Target="http://pbs.twimg.com/profile_images/3193364490/be656b378bed7dd61ff27ff530327e5d_normal.jpeg" TargetMode="External" /><Relationship Id="rId474" Type="http://schemas.openxmlformats.org/officeDocument/2006/relationships/hyperlink" Target="http://pbs.twimg.com/profile_images/1386349540/LBRCC_normal.jpg" TargetMode="External" /><Relationship Id="rId475" Type="http://schemas.openxmlformats.org/officeDocument/2006/relationships/hyperlink" Target="http://pbs.twimg.com/profile_images/1208518366056587264/MBMI_HTz_normal.jpg" TargetMode="External" /><Relationship Id="rId476" Type="http://schemas.openxmlformats.org/officeDocument/2006/relationships/hyperlink" Target="http://pbs.twimg.com/profile_images/597816656816173056/1GkJV9-4_normal.jpg" TargetMode="External" /><Relationship Id="rId477" Type="http://schemas.openxmlformats.org/officeDocument/2006/relationships/hyperlink" Target="http://pbs.twimg.com/profile_images/835229706849030145/0UUtYu2n_normal.jpg" TargetMode="External" /><Relationship Id="rId478" Type="http://schemas.openxmlformats.org/officeDocument/2006/relationships/hyperlink" Target="http://pbs.twimg.com/profile_images/1186363034387845120/_QXW0O6-_normal.jpg" TargetMode="External" /><Relationship Id="rId479" Type="http://schemas.openxmlformats.org/officeDocument/2006/relationships/hyperlink" Target="http://pbs.twimg.com/profile_images/1196933935206408192/NDrSfYQ8_normal.jpg" TargetMode="External" /><Relationship Id="rId480" Type="http://schemas.openxmlformats.org/officeDocument/2006/relationships/hyperlink" Target="http://pbs.twimg.com/profile_images/587531641649811457/mJRurBGA_normal.jpg" TargetMode="External" /><Relationship Id="rId481" Type="http://schemas.openxmlformats.org/officeDocument/2006/relationships/hyperlink" Target="http://pbs.twimg.com/profile_images/811864796417101824/hKlrooZf_normal.jpg" TargetMode="External" /><Relationship Id="rId482" Type="http://schemas.openxmlformats.org/officeDocument/2006/relationships/hyperlink" Target="http://pbs.twimg.com/profile_images/1762627569/evey_normal.jpg" TargetMode="External" /><Relationship Id="rId483" Type="http://schemas.openxmlformats.org/officeDocument/2006/relationships/hyperlink" Target="http://pbs.twimg.com/profile_images/1148969253/23554_402419033689_540298689_4834055_2425507_n_normal.jpg" TargetMode="External" /><Relationship Id="rId484" Type="http://schemas.openxmlformats.org/officeDocument/2006/relationships/hyperlink" Target="http://pbs.twimg.com/profile_images/3465988289/0675146123f17c484502aae425c9c9b2_normal.png" TargetMode="External" /><Relationship Id="rId485" Type="http://schemas.openxmlformats.org/officeDocument/2006/relationships/hyperlink" Target="http://pbs.twimg.com/profile_images/436863142518210560/BQxjdLwy_normal.jpeg" TargetMode="External" /><Relationship Id="rId486" Type="http://schemas.openxmlformats.org/officeDocument/2006/relationships/hyperlink" Target="http://pbs.twimg.com/profile_images/1029019634073300995/wjG2ac4Y_normal.jpg" TargetMode="External" /><Relationship Id="rId487" Type="http://schemas.openxmlformats.org/officeDocument/2006/relationships/hyperlink" Target="http://pbs.twimg.com/profile_images/1121444601389363200/cpQ6BQ3K_normal.jpg" TargetMode="External" /><Relationship Id="rId488" Type="http://schemas.openxmlformats.org/officeDocument/2006/relationships/hyperlink" Target="http://pbs.twimg.com/profile_images/1205390016693886976/hY7G5lmq_normal.jpg" TargetMode="External" /><Relationship Id="rId489" Type="http://schemas.openxmlformats.org/officeDocument/2006/relationships/hyperlink" Target="http://pbs.twimg.com/profile_images/942008828824051712/I2UvK4YU_normal.jpg" TargetMode="External" /><Relationship Id="rId490" Type="http://schemas.openxmlformats.org/officeDocument/2006/relationships/hyperlink" Target="http://pbs.twimg.com/profile_images/378800000028940322/2262c6f545d379ff5eee0490d3cbf70a_normal.jpeg" TargetMode="External" /><Relationship Id="rId491" Type="http://schemas.openxmlformats.org/officeDocument/2006/relationships/hyperlink" Target="http://pbs.twimg.com/profile_images/801440758985330688/IbntdYYk_normal.jpg" TargetMode="External" /><Relationship Id="rId492" Type="http://schemas.openxmlformats.org/officeDocument/2006/relationships/hyperlink" Target="http://pbs.twimg.com/profile_images/779785865593749506/PWxqD7wz_normal.jpg" TargetMode="External" /><Relationship Id="rId493" Type="http://schemas.openxmlformats.org/officeDocument/2006/relationships/hyperlink" Target="http://pbs.twimg.com/profile_images/1134345994622185472/S8c_Mngo_normal.jp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746375622188900352/iAckgS5R_normal.jpg" TargetMode="External" /><Relationship Id="rId496" Type="http://schemas.openxmlformats.org/officeDocument/2006/relationships/hyperlink" Target="http://pbs.twimg.com/profile_images/412187697394880512/vGm6mn-O_normal.jpeg" TargetMode="External" /><Relationship Id="rId497" Type="http://schemas.openxmlformats.org/officeDocument/2006/relationships/hyperlink" Target="http://pbs.twimg.com/profile_images/694234707345559552/mtrqMUfQ_normal.png" TargetMode="External" /><Relationship Id="rId498" Type="http://schemas.openxmlformats.org/officeDocument/2006/relationships/hyperlink" Target="http://pbs.twimg.com/profile_images/642783896728375296/LFxo0vEu_normal.jpg" TargetMode="External" /><Relationship Id="rId499" Type="http://schemas.openxmlformats.org/officeDocument/2006/relationships/hyperlink" Target="http://pbs.twimg.com/profile_images/3511787893/177d3cfb331264b61de40659e856f3dd_normal.jpeg" TargetMode="External" /><Relationship Id="rId500" Type="http://schemas.openxmlformats.org/officeDocument/2006/relationships/hyperlink" Target="http://pbs.twimg.com/profile_images/941638250430717952/2N_yi4n7_normal.jpg" TargetMode="External" /><Relationship Id="rId501" Type="http://schemas.openxmlformats.org/officeDocument/2006/relationships/hyperlink" Target="http://pbs.twimg.com/profile_images/1207047423605870592/2-1F_aBU_normal.jpg" TargetMode="External" /><Relationship Id="rId502" Type="http://schemas.openxmlformats.org/officeDocument/2006/relationships/hyperlink" Target="http://pbs.twimg.com/profile_images/1183295564965994497/2ilJAvUQ_normal.jpg" TargetMode="External" /><Relationship Id="rId503" Type="http://schemas.openxmlformats.org/officeDocument/2006/relationships/hyperlink" Target="http://pbs.twimg.com/profile_images/746840000407478272/fvThcNd5_normal.jpg" TargetMode="External" /><Relationship Id="rId504" Type="http://schemas.openxmlformats.org/officeDocument/2006/relationships/hyperlink" Target="http://pbs.twimg.com/profile_images/3771832779/8d933e59b34bc111cc2b97cc43c956d8_normal.jpeg" TargetMode="External" /><Relationship Id="rId505" Type="http://schemas.openxmlformats.org/officeDocument/2006/relationships/hyperlink" Target="http://pbs.twimg.com/profile_images/1097611084045996032/ghfhnV1d_normal.jpg" TargetMode="External" /><Relationship Id="rId506" Type="http://schemas.openxmlformats.org/officeDocument/2006/relationships/hyperlink" Target="http://pbs.twimg.com/profile_images/1944735042/wheel36_normal.gif" TargetMode="External" /><Relationship Id="rId507" Type="http://schemas.openxmlformats.org/officeDocument/2006/relationships/hyperlink" Target="http://pbs.twimg.com/profile_images/1165489829943087104/Za5pI3_2_normal.jpg" TargetMode="External" /><Relationship Id="rId508" Type="http://schemas.openxmlformats.org/officeDocument/2006/relationships/hyperlink" Target="http://pbs.twimg.com/profile_images/1208506643811573760/kqEX8aqy_normal.jpg" TargetMode="External" /><Relationship Id="rId509" Type="http://schemas.openxmlformats.org/officeDocument/2006/relationships/hyperlink" Target="http://pbs.twimg.com/profile_images/1024679396773453824/3bDB0e1X_normal.jpg" TargetMode="External" /><Relationship Id="rId510" Type="http://schemas.openxmlformats.org/officeDocument/2006/relationships/hyperlink" Target="http://pbs.twimg.com/profile_images/785777829367648256/3ucnLyz2_normal.jpg" TargetMode="External" /><Relationship Id="rId511" Type="http://schemas.openxmlformats.org/officeDocument/2006/relationships/hyperlink" Target="http://pbs.twimg.com/profile_images/848905258474627072/ueFcdqk2_normal.jpg" TargetMode="External" /><Relationship Id="rId512" Type="http://schemas.openxmlformats.org/officeDocument/2006/relationships/hyperlink" Target="http://pbs.twimg.com/profile_images/1205893080886501377/wWJRHotY_normal.jpg" TargetMode="External" /><Relationship Id="rId513" Type="http://schemas.openxmlformats.org/officeDocument/2006/relationships/hyperlink" Target="https://twitter.com/bccletts" TargetMode="External" /><Relationship Id="rId514" Type="http://schemas.openxmlformats.org/officeDocument/2006/relationships/hyperlink" Target="https://twitter.com/avdevilliers" TargetMode="External" /><Relationship Id="rId515" Type="http://schemas.openxmlformats.org/officeDocument/2006/relationships/hyperlink" Target="https://twitter.com/amderrington" TargetMode="External" /><Relationship Id="rId516" Type="http://schemas.openxmlformats.org/officeDocument/2006/relationships/hyperlink" Target="https://twitter.com/rozemerson" TargetMode="External" /><Relationship Id="rId517" Type="http://schemas.openxmlformats.org/officeDocument/2006/relationships/hyperlink" Target="https://twitter.com/annihamilton" TargetMode="External" /><Relationship Id="rId518" Type="http://schemas.openxmlformats.org/officeDocument/2006/relationships/hyperlink" Target="https://twitter.com/edinbronian" TargetMode="External" /><Relationship Id="rId519" Type="http://schemas.openxmlformats.org/officeDocument/2006/relationships/hyperlink" Target="https://twitter.com/goshiftscheme" TargetMode="External" /><Relationship Id="rId520" Type="http://schemas.openxmlformats.org/officeDocument/2006/relationships/hyperlink" Target="https://twitter.com/renalrutherford" TargetMode="External" /><Relationship Id="rId521" Type="http://schemas.openxmlformats.org/officeDocument/2006/relationships/hyperlink" Target="https://twitter.com/grahamallsopp" TargetMode="External" /><Relationship Id="rId522" Type="http://schemas.openxmlformats.org/officeDocument/2006/relationships/hyperlink" Target="https://twitter.com/bwmnetwork" TargetMode="External" /><Relationship Id="rId523" Type="http://schemas.openxmlformats.org/officeDocument/2006/relationships/hyperlink" Target="https://twitter.com/dizzywiggins" TargetMode="External" /><Relationship Id="rId524" Type="http://schemas.openxmlformats.org/officeDocument/2006/relationships/hyperlink" Target="https://twitter.com/rpdcraddock" TargetMode="External" /><Relationship Id="rId525" Type="http://schemas.openxmlformats.org/officeDocument/2006/relationships/hyperlink" Target="https://twitter.com/ka83k" TargetMode="External" /><Relationship Id="rId526" Type="http://schemas.openxmlformats.org/officeDocument/2006/relationships/hyperlink" Target="https://twitter.com/thebonnieloon" TargetMode="External" /><Relationship Id="rId527" Type="http://schemas.openxmlformats.org/officeDocument/2006/relationships/hyperlink" Target="https://twitter.com/carolgilham" TargetMode="External" /><Relationship Id="rId528" Type="http://schemas.openxmlformats.org/officeDocument/2006/relationships/hyperlink" Target="https://twitter.com/helsonwheels" TargetMode="External" /><Relationship Id="rId529" Type="http://schemas.openxmlformats.org/officeDocument/2006/relationships/hyperlink" Target="https://twitter.com/holledge" TargetMode="External" /><Relationship Id="rId530" Type="http://schemas.openxmlformats.org/officeDocument/2006/relationships/hyperlink" Target="https://twitter.com/dendrochronicle" TargetMode="External" /><Relationship Id="rId531" Type="http://schemas.openxmlformats.org/officeDocument/2006/relationships/hyperlink" Target="https://twitter.com/lesleytotten" TargetMode="External" /><Relationship Id="rId532" Type="http://schemas.openxmlformats.org/officeDocument/2006/relationships/hyperlink" Target="https://twitter.com/deryck_csgn" TargetMode="External" /><Relationship Id="rId533" Type="http://schemas.openxmlformats.org/officeDocument/2006/relationships/hyperlink" Target="https://twitter.com/monachopsis7" TargetMode="External" /><Relationship Id="rId534" Type="http://schemas.openxmlformats.org/officeDocument/2006/relationships/hyperlink" Target="https://twitter.com/enlightenededin" TargetMode="External" /><Relationship Id="rId535" Type="http://schemas.openxmlformats.org/officeDocument/2006/relationships/hyperlink" Target="https://twitter.com/bianchimick" TargetMode="External" /><Relationship Id="rId536" Type="http://schemas.openxmlformats.org/officeDocument/2006/relationships/hyperlink" Target="https://twitter.com/baoigheallain" TargetMode="External" /><Relationship Id="rId537" Type="http://schemas.openxmlformats.org/officeDocument/2006/relationships/hyperlink" Target="https://twitter.com/devine_reb" TargetMode="External" /><Relationship Id="rId538" Type="http://schemas.openxmlformats.org/officeDocument/2006/relationships/hyperlink" Target="https://twitter.com/cyclinstructor" TargetMode="External" /><Relationship Id="rId539" Type="http://schemas.openxmlformats.org/officeDocument/2006/relationships/hyperlink" Target="https://twitter.com/arvnagra" TargetMode="External" /><Relationship Id="rId540" Type="http://schemas.openxmlformats.org/officeDocument/2006/relationships/hyperlink" Target="https://twitter.com/katalinscherer" TargetMode="External" /><Relationship Id="rId541" Type="http://schemas.openxmlformats.org/officeDocument/2006/relationships/hyperlink" Target="https://twitter.com/louise_bev" TargetMode="External" /><Relationship Id="rId542" Type="http://schemas.openxmlformats.org/officeDocument/2006/relationships/hyperlink" Target="https://twitter.com/derekrad" TargetMode="External" /><Relationship Id="rId543" Type="http://schemas.openxmlformats.org/officeDocument/2006/relationships/hyperlink" Target="https://twitter.com/lescrichton" TargetMode="External" /><Relationship Id="rId544" Type="http://schemas.openxmlformats.org/officeDocument/2006/relationships/hyperlink" Target="https://twitter.com/annette_preest" TargetMode="External" /><Relationship Id="rId545" Type="http://schemas.openxmlformats.org/officeDocument/2006/relationships/hyperlink" Target="https://twitter.com/dundeesportsmed" TargetMode="External" /><Relationship Id="rId546" Type="http://schemas.openxmlformats.org/officeDocument/2006/relationships/hyperlink" Target="https://twitter.com/leach_mick" TargetMode="External" /><Relationship Id="rId547" Type="http://schemas.openxmlformats.org/officeDocument/2006/relationships/hyperlink" Target="https://twitter.com/johnpalmer8" TargetMode="External" /><Relationship Id="rId548" Type="http://schemas.openxmlformats.org/officeDocument/2006/relationships/hyperlink" Target="https://twitter.com/biberbach" TargetMode="External" /><Relationship Id="rId549" Type="http://schemas.openxmlformats.org/officeDocument/2006/relationships/hyperlink" Target="https://twitter.com/jarlathflynn" TargetMode="External" /><Relationship Id="rId550" Type="http://schemas.openxmlformats.org/officeDocument/2006/relationships/hyperlink" Target="https://twitter.com/cleokenington" TargetMode="External" /><Relationship Id="rId551" Type="http://schemas.openxmlformats.org/officeDocument/2006/relationships/hyperlink" Target="https://twitter.com/cocteautriplets" TargetMode="External" /><Relationship Id="rId552" Type="http://schemas.openxmlformats.org/officeDocument/2006/relationships/hyperlink" Target="https://twitter.com/mckenna_jill" TargetMode="External" /><Relationship Id="rId553" Type="http://schemas.openxmlformats.org/officeDocument/2006/relationships/hyperlink" Target="https://twitter.com/orgtim" TargetMode="External" /><Relationship Id="rId554" Type="http://schemas.openxmlformats.org/officeDocument/2006/relationships/hyperlink" Target="https://twitter.com/heroicleisure" TargetMode="External" /><Relationship Id="rId555" Type="http://schemas.openxmlformats.org/officeDocument/2006/relationships/hyperlink" Target="https://twitter.com/tonybovaird" TargetMode="External" /><Relationship Id="rId556" Type="http://schemas.openxmlformats.org/officeDocument/2006/relationships/hyperlink" Target="https://twitter.com/marafikisally" TargetMode="External" /><Relationship Id="rId557" Type="http://schemas.openxmlformats.org/officeDocument/2006/relationships/hyperlink" Target="https://twitter.com/jeanodonoghue" TargetMode="External" /><Relationship Id="rId558" Type="http://schemas.openxmlformats.org/officeDocument/2006/relationships/hyperlink" Target="https://twitter.com/cmkhealthatwork" TargetMode="External" /><Relationship Id="rId559" Type="http://schemas.openxmlformats.org/officeDocument/2006/relationships/hyperlink" Target="https://twitter.com/jrpcomp" TargetMode="External" /><Relationship Id="rId560" Type="http://schemas.openxmlformats.org/officeDocument/2006/relationships/hyperlink" Target="https://twitter.com/lbrcc" TargetMode="External" /><Relationship Id="rId561" Type="http://schemas.openxmlformats.org/officeDocument/2006/relationships/hyperlink" Target="https://twitter.com/rachelhammond__" TargetMode="External" /><Relationship Id="rId562" Type="http://schemas.openxmlformats.org/officeDocument/2006/relationships/hyperlink" Target="https://twitter.com/highlandsigar" TargetMode="External" /><Relationship Id="rId563" Type="http://schemas.openxmlformats.org/officeDocument/2006/relationships/hyperlink" Target="https://twitter.com/_mmaritima" TargetMode="External" /><Relationship Id="rId564" Type="http://schemas.openxmlformats.org/officeDocument/2006/relationships/hyperlink" Target="https://twitter.com/simpsonmairi" TargetMode="External" /><Relationship Id="rId565" Type="http://schemas.openxmlformats.org/officeDocument/2006/relationships/hyperlink" Target="https://twitter.com/riotrudy1" TargetMode="External" /><Relationship Id="rId566" Type="http://schemas.openxmlformats.org/officeDocument/2006/relationships/hyperlink" Target="https://twitter.com/m_stanley" TargetMode="External" /><Relationship Id="rId567" Type="http://schemas.openxmlformats.org/officeDocument/2006/relationships/hyperlink" Target="https://twitter.com/eidynconnect" TargetMode="External" /><Relationship Id="rId568" Type="http://schemas.openxmlformats.org/officeDocument/2006/relationships/hyperlink" Target="https://twitter.com/fatbadger442" TargetMode="External" /><Relationship Id="rId569" Type="http://schemas.openxmlformats.org/officeDocument/2006/relationships/hyperlink" Target="https://twitter.com/jcl30" TargetMode="External" /><Relationship Id="rId570" Type="http://schemas.openxmlformats.org/officeDocument/2006/relationships/hyperlink" Target="https://twitter.com/dnmnsmith" TargetMode="External" /><Relationship Id="rId571" Type="http://schemas.openxmlformats.org/officeDocument/2006/relationships/hyperlink" Target="https://twitter.com/kimnimmo2" TargetMode="External" /><Relationship Id="rId572" Type="http://schemas.openxmlformats.org/officeDocument/2006/relationships/hyperlink" Target="https://twitter.com/ljford83" TargetMode="External" /><Relationship Id="rId573" Type="http://schemas.openxmlformats.org/officeDocument/2006/relationships/hyperlink" Target="https://twitter.com/nicovel0" TargetMode="External" /><Relationship Id="rId574" Type="http://schemas.openxmlformats.org/officeDocument/2006/relationships/hyperlink" Target="https://twitter.com/simoncjay" TargetMode="External" /><Relationship Id="rId575" Type="http://schemas.openxmlformats.org/officeDocument/2006/relationships/hyperlink" Target="https://twitter.com/knitbikenom" TargetMode="External" /><Relationship Id="rId576" Type="http://schemas.openxmlformats.org/officeDocument/2006/relationships/hyperlink" Target="https://twitter.com/citzgirl" TargetMode="External" /><Relationship Id="rId577" Type="http://schemas.openxmlformats.org/officeDocument/2006/relationships/hyperlink" Target="https://twitter.com/gordon1304" TargetMode="External" /><Relationship Id="rId578" Type="http://schemas.openxmlformats.org/officeDocument/2006/relationships/hyperlink" Target="https://twitter.com/keats83" TargetMode="External" /><Relationship Id="rId579" Type="http://schemas.openxmlformats.org/officeDocument/2006/relationships/hyperlink" Target="https://twitter.com/bewleyhenrietta" TargetMode="External" /><Relationship Id="rId580" Type="http://schemas.openxmlformats.org/officeDocument/2006/relationships/hyperlink" Target="https://twitter.com/butchartniall" TargetMode="External" /><Relationship Id="rId581" Type="http://schemas.openxmlformats.org/officeDocument/2006/relationships/hyperlink" Target="https://twitter.com/campbelldonny" TargetMode="External" /><Relationship Id="rId582" Type="http://schemas.openxmlformats.org/officeDocument/2006/relationships/hyperlink" Target="https://twitter.com/higsywigsy" TargetMode="External" /><Relationship Id="rId583" Type="http://schemas.openxmlformats.org/officeDocument/2006/relationships/hyperlink" Target="https://twitter.com/maria_hdezf" TargetMode="External" /><Relationship Id="rId584" Type="http://schemas.openxmlformats.org/officeDocument/2006/relationships/hyperlink" Target="https://twitter.com/_kieransweeney" TargetMode="External" /><Relationship Id="rId585" Type="http://schemas.openxmlformats.org/officeDocument/2006/relationships/hyperlink" Target="https://twitter.com/backonmybike" TargetMode="External" /><Relationship Id="rId586" Type="http://schemas.openxmlformats.org/officeDocument/2006/relationships/hyperlink" Target="https://twitter.com/drhelenhare" TargetMode="External" /><Relationship Id="rId587" Type="http://schemas.openxmlformats.org/officeDocument/2006/relationships/hyperlink" Target="https://twitter.com/skorcahq" TargetMode="External" /><Relationship Id="rId588" Type="http://schemas.openxmlformats.org/officeDocument/2006/relationships/hyperlink" Target="https://twitter.com/laurencecarmich" TargetMode="External" /><Relationship Id="rId589" Type="http://schemas.openxmlformats.org/officeDocument/2006/relationships/hyperlink" Target="https://twitter.com/baroncols" TargetMode="External" /><Relationship Id="rId590" Type="http://schemas.openxmlformats.org/officeDocument/2006/relationships/hyperlink" Target="https://twitter.com/kernowprawn" TargetMode="External" /><Relationship Id="rId591" Type="http://schemas.openxmlformats.org/officeDocument/2006/relationships/hyperlink" Target="https://twitter.com/jnormcore" TargetMode="External" /><Relationship Id="rId592" Type="http://schemas.openxmlformats.org/officeDocument/2006/relationships/hyperlink" Target="https://twitter.com/soon_slim_craig" TargetMode="External" /><Relationship Id="rId593" Type="http://schemas.openxmlformats.org/officeDocument/2006/relationships/hyperlink" Target="https://twitter.com/ryan_lhr_27l" TargetMode="External" /><Relationship Id="rId594" Type="http://schemas.openxmlformats.org/officeDocument/2006/relationships/hyperlink" Target="https://twitter.com/byjingo" TargetMode="External" /><Relationship Id="rId595" Type="http://schemas.openxmlformats.org/officeDocument/2006/relationships/hyperlink" Target="https://twitter.com/drpaddymark" TargetMode="External" /><Relationship Id="rId596" Type="http://schemas.openxmlformats.org/officeDocument/2006/relationships/hyperlink" Target="https://twitter.com/stepram" TargetMode="External" /><Relationship Id="rId597" Type="http://schemas.openxmlformats.org/officeDocument/2006/relationships/hyperlink" Target="https://twitter.com/bakinbikr" TargetMode="External" /><Relationship Id="rId598" Type="http://schemas.openxmlformats.org/officeDocument/2006/relationships/hyperlink" Target="https://twitter.com/fisch108" TargetMode="External" /><Relationship Id="rId599" Type="http://schemas.openxmlformats.org/officeDocument/2006/relationships/comments" Target="../comments2.xml" /><Relationship Id="rId600" Type="http://schemas.openxmlformats.org/officeDocument/2006/relationships/vmlDrawing" Target="../drawings/vmlDrawing2.vml" /><Relationship Id="rId601" Type="http://schemas.openxmlformats.org/officeDocument/2006/relationships/table" Target="../tables/table2.xml" /><Relationship Id="rId602" Type="http://schemas.openxmlformats.org/officeDocument/2006/relationships/drawing" Target="../drawings/drawing1.xml" /><Relationship Id="rId6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macscotland/status/1218594832874188800" TargetMode="External" /><Relationship Id="rId2" Type="http://schemas.openxmlformats.org/officeDocument/2006/relationships/hyperlink" Target="https://road.cc/content/news/270403-doctor-thrown-train-because-he-hadnt-reserved-space-bike-even-though-there-were" TargetMode="External" /><Relationship Id="rId3" Type="http://schemas.openxmlformats.org/officeDocument/2006/relationships/hyperlink" Target="https://road.cc/content/news/270403-doctor-thrown-train-because-he-hadnt-reserved-space-bike-even-though-there-were?utm_source=dlvr.it&amp;utm_medium=twitter" TargetMode="External" /><Relationship Id="rId4" Type="http://schemas.openxmlformats.org/officeDocument/2006/relationships/hyperlink" Target="https://road.cc/270403" TargetMode="External" /><Relationship Id="rId5" Type="http://schemas.openxmlformats.org/officeDocument/2006/relationships/hyperlink" Target="https://twitter.com/gmacscotland/status/1218594832874188800" TargetMode="External" /><Relationship Id="rId6" Type="http://schemas.openxmlformats.org/officeDocument/2006/relationships/hyperlink" Target="https://road.cc/content/news/270403-doctor-thrown-train-because-he-hadnt-reserved-space-bike-even-though-there-were" TargetMode="External" /><Relationship Id="rId7" Type="http://schemas.openxmlformats.org/officeDocument/2006/relationships/hyperlink" Target="https://road.cc/270403" TargetMode="External" /><Relationship Id="rId8" Type="http://schemas.openxmlformats.org/officeDocument/2006/relationships/hyperlink" Target="https://road.cc/content/news/270403-doctor-thrown-train-because-he-hadnt-reserved-space-bike-even-though-there-were" TargetMode="External" /><Relationship Id="rId9" Type="http://schemas.openxmlformats.org/officeDocument/2006/relationships/hyperlink" Target="https://twitter.com/gmacscotland/status/1218594832874188800" TargetMode="External" /><Relationship Id="rId10" Type="http://schemas.openxmlformats.org/officeDocument/2006/relationships/hyperlink" Target="https://road.cc/content/news/270403-doctor-thrown-train-because-he-hadnt-reserved-space-bike-even-though-there-were" TargetMode="External" /><Relationship Id="rId11" Type="http://schemas.openxmlformats.org/officeDocument/2006/relationships/hyperlink" Target="https://twitter.com/gmacscotland/status/1218594832874188800" TargetMode="External" /><Relationship Id="rId12" Type="http://schemas.openxmlformats.org/officeDocument/2006/relationships/hyperlink" Target="https://road.cc/content/news/270403-doctor-thrown-train-because-he-hadnt-reserved-space-bike-even-though-there-were?utm_source=dlvr.it&amp;utm_medium=twitter" TargetMode="External" /><Relationship Id="rId13" Type="http://schemas.openxmlformats.org/officeDocument/2006/relationships/hyperlink" Target="https://road.cc/content/news/270403-doctor-thrown-train-because-he-hadnt-reserved-space-bike-even-though-there-were?utm_source=dlvr.it&amp;utm_medium=twitter" TargetMode="External" /><Relationship Id="rId14" Type="http://schemas.openxmlformats.org/officeDocument/2006/relationships/hyperlink" Target="https://twitter.com/gmacscotland/status/1218594832874188800"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1019</v>
      </c>
      <c r="BD2" s="13" t="s">
        <v>1033</v>
      </c>
      <c r="BE2" s="13" t="s">
        <v>1034</v>
      </c>
      <c r="BF2" s="52" t="s">
        <v>1223</v>
      </c>
      <c r="BG2" s="52" t="s">
        <v>1224</v>
      </c>
      <c r="BH2" s="52" t="s">
        <v>1225</v>
      </c>
      <c r="BI2" s="52" t="s">
        <v>1226</v>
      </c>
      <c r="BJ2" s="52" t="s">
        <v>1227</v>
      </c>
      <c r="BK2" s="52" t="s">
        <v>1228</v>
      </c>
      <c r="BL2" s="52" t="s">
        <v>1229</v>
      </c>
      <c r="BM2" s="52" t="s">
        <v>1230</v>
      </c>
      <c r="BN2" s="52" t="s">
        <v>1231</v>
      </c>
    </row>
    <row r="3" spans="1:66" ht="15" customHeight="1">
      <c r="A3" s="66" t="s">
        <v>249</v>
      </c>
      <c r="B3" s="66" t="s">
        <v>249</v>
      </c>
      <c r="C3" s="67" t="s">
        <v>1267</v>
      </c>
      <c r="D3" s="68">
        <v>3</v>
      </c>
      <c r="E3" s="69" t="s">
        <v>132</v>
      </c>
      <c r="F3" s="70">
        <v>32</v>
      </c>
      <c r="G3" s="67"/>
      <c r="H3" s="71"/>
      <c r="I3" s="72"/>
      <c r="J3" s="72"/>
      <c r="K3" s="34" t="s">
        <v>65</v>
      </c>
      <c r="L3" s="73">
        <v>3</v>
      </c>
      <c r="M3" s="73"/>
      <c r="N3" s="74"/>
      <c r="O3" s="80" t="s">
        <v>211</v>
      </c>
      <c r="P3" s="82">
        <v>43848.77103009259</v>
      </c>
      <c r="Q3" s="80" t="s">
        <v>316</v>
      </c>
      <c r="R3" s="84" t="s">
        <v>333</v>
      </c>
      <c r="S3" s="80" t="s">
        <v>337</v>
      </c>
      <c r="T3" s="80"/>
      <c r="U3" s="80"/>
      <c r="V3" s="84" t="s">
        <v>344</v>
      </c>
      <c r="W3" s="82">
        <v>43848.77103009259</v>
      </c>
      <c r="X3" s="86">
        <v>43848</v>
      </c>
      <c r="Y3" s="88" t="s">
        <v>399</v>
      </c>
      <c r="Z3" s="84" t="s">
        <v>462</v>
      </c>
      <c r="AA3" s="80"/>
      <c r="AB3" s="80"/>
      <c r="AC3" s="88" t="s">
        <v>525</v>
      </c>
      <c r="AD3" s="80"/>
      <c r="AE3" s="80" t="b">
        <v>0</v>
      </c>
      <c r="AF3" s="80">
        <v>1</v>
      </c>
      <c r="AG3" s="88" t="s">
        <v>588</v>
      </c>
      <c r="AH3" s="80" t="b">
        <v>1</v>
      </c>
      <c r="AI3" s="80" t="s">
        <v>591</v>
      </c>
      <c r="AJ3" s="80"/>
      <c r="AK3" s="88" t="s">
        <v>593</v>
      </c>
      <c r="AL3" s="80" t="b">
        <v>0</v>
      </c>
      <c r="AM3" s="80">
        <v>0</v>
      </c>
      <c r="AN3" s="88" t="s">
        <v>588</v>
      </c>
      <c r="AO3" s="80" t="s">
        <v>594</v>
      </c>
      <c r="AP3" s="80" t="b">
        <v>0</v>
      </c>
      <c r="AQ3" s="88" t="s">
        <v>525</v>
      </c>
      <c r="AR3" s="80" t="s">
        <v>211</v>
      </c>
      <c r="AS3" s="80">
        <v>0</v>
      </c>
      <c r="AT3" s="80">
        <v>0</v>
      </c>
      <c r="AU3" s="80"/>
      <c r="AV3" s="80"/>
      <c r="AW3" s="80"/>
      <c r="AX3" s="80"/>
      <c r="AY3" s="80"/>
      <c r="AZ3" s="80"/>
      <c r="BA3" s="80"/>
      <c r="BB3" s="80"/>
      <c r="BC3" s="80">
        <v>1</v>
      </c>
      <c r="BD3" s="80" t="str">
        <f>REPLACE(INDEX(GroupVertices[Group],MATCH(Edges[[#This Row],[Vertex 1]],GroupVertices[Vertex],0)),1,1,"")</f>
        <v>4</v>
      </c>
      <c r="BE3" s="80" t="str">
        <f>REPLACE(INDEX(GroupVertices[Group],MATCH(Edges[[#This Row],[Vertex 2]],GroupVertices[Vertex],0)),1,1,"")</f>
        <v>4</v>
      </c>
      <c r="BF3" s="48">
        <v>1</v>
      </c>
      <c r="BG3" s="49">
        <v>5.555555555555555</v>
      </c>
      <c r="BH3" s="48">
        <v>1</v>
      </c>
      <c r="BI3" s="49">
        <v>5.555555555555555</v>
      </c>
      <c r="BJ3" s="48">
        <v>0</v>
      </c>
      <c r="BK3" s="49">
        <v>0</v>
      </c>
      <c r="BL3" s="48">
        <v>16</v>
      </c>
      <c r="BM3" s="49">
        <v>88.88888888888889</v>
      </c>
      <c r="BN3" s="48">
        <v>18</v>
      </c>
    </row>
    <row r="4" spans="1:66" ht="15" customHeight="1">
      <c r="A4" s="66" t="s">
        <v>250</v>
      </c>
      <c r="B4" s="66" t="s">
        <v>307</v>
      </c>
      <c r="C4" s="67" t="s">
        <v>1267</v>
      </c>
      <c r="D4" s="68">
        <v>3</v>
      </c>
      <c r="E4" s="69" t="s">
        <v>132</v>
      </c>
      <c r="F4" s="70">
        <v>32</v>
      </c>
      <c r="G4" s="67"/>
      <c r="H4" s="71"/>
      <c r="I4" s="72"/>
      <c r="J4" s="72"/>
      <c r="K4" s="34" t="s">
        <v>65</v>
      </c>
      <c r="L4" s="79">
        <v>4</v>
      </c>
      <c r="M4" s="79"/>
      <c r="N4" s="74"/>
      <c r="O4" s="81" t="s">
        <v>312</v>
      </c>
      <c r="P4" s="83">
        <v>43848.841782407406</v>
      </c>
      <c r="Q4" s="81" t="s">
        <v>317</v>
      </c>
      <c r="R4" s="85" t="s">
        <v>333</v>
      </c>
      <c r="S4" s="81" t="s">
        <v>337</v>
      </c>
      <c r="T4" s="81"/>
      <c r="U4" s="81"/>
      <c r="V4" s="85" t="s">
        <v>345</v>
      </c>
      <c r="W4" s="83">
        <v>43848.841782407406</v>
      </c>
      <c r="X4" s="87">
        <v>43848</v>
      </c>
      <c r="Y4" s="89" t="s">
        <v>400</v>
      </c>
      <c r="Z4" s="85" t="s">
        <v>463</v>
      </c>
      <c r="AA4" s="81"/>
      <c r="AB4" s="81"/>
      <c r="AC4" s="89" t="s">
        <v>526</v>
      </c>
      <c r="AD4" s="81"/>
      <c r="AE4" s="81" t="b">
        <v>0</v>
      </c>
      <c r="AF4" s="81">
        <v>1</v>
      </c>
      <c r="AG4" s="89" t="s">
        <v>588</v>
      </c>
      <c r="AH4" s="81" t="b">
        <v>1</v>
      </c>
      <c r="AI4" s="81" t="s">
        <v>591</v>
      </c>
      <c r="AJ4" s="81"/>
      <c r="AK4" s="89" t="s">
        <v>593</v>
      </c>
      <c r="AL4" s="81" t="b">
        <v>0</v>
      </c>
      <c r="AM4" s="81">
        <v>0</v>
      </c>
      <c r="AN4" s="89" t="s">
        <v>588</v>
      </c>
      <c r="AO4" s="81" t="s">
        <v>595</v>
      </c>
      <c r="AP4" s="81" t="b">
        <v>0</v>
      </c>
      <c r="AQ4" s="89" t="s">
        <v>526</v>
      </c>
      <c r="AR4" s="81" t="s">
        <v>211</v>
      </c>
      <c r="AS4" s="81">
        <v>0</v>
      </c>
      <c r="AT4" s="81">
        <v>0</v>
      </c>
      <c r="AU4" s="81"/>
      <c r="AV4" s="81"/>
      <c r="AW4" s="81"/>
      <c r="AX4" s="81"/>
      <c r="AY4" s="81"/>
      <c r="AZ4" s="81"/>
      <c r="BA4" s="81"/>
      <c r="BB4" s="81"/>
      <c r="BC4" s="80">
        <v>1</v>
      </c>
      <c r="BD4" s="80" t="str">
        <f>REPLACE(INDEX(GroupVertices[Group],MATCH(Edges[[#This Row],[Vertex 1]],GroupVertices[Vertex],0)),1,1,"")</f>
        <v>1</v>
      </c>
      <c r="BE4" s="80" t="str">
        <f>REPLACE(INDEX(GroupVertices[Group],MATCH(Edges[[#This Row],[Vertex 2]],GroupVertices[Vertex],0)),1,1,"")</f>
        <v>1</v>
      </c>
      <c r="BF4" s="48">
        <v>0</v>
      </c>
      <c r="BG4" s="49">
        <v>0</v>
      </c>
      <c r="BH4" s="48">
        <v>3</v>
      </c>
      <c r="BI4" s="49">
        <v>15.789473684210526</v>
      </c>
      <c r="BJ4" s="48">
        <v>0</v>
      </c>
      <c r="BK4" s="49">
        <v>0</v>
      </c>
      <c r="BL4" s="48">
        <v>16</v>
      </c>
      <c r="BM4" s="49">
        <v>84.21052631578948</v>
      </c>
      <c r="BN4" s="48">
        <v>19</v>
      </c>
    </row>
    <row r="5" spans="1:66" ht="15">
      <c r="A5" s="66" t="s">
        <v>251</v>
      </c>
      <c r="B5" s="66" t="s">
        <v>307</v>
      </c>
      <c r="C5" s="67" t="s">
        <v>1267</v>
      </c>
      <c r="D5" s="68">
        <v>3</v>
      </c>
      <c r="E5" s="69" t="s">
        <v>132</v>
      </c>
      <c r="F5" s="70">
        <v>32</v>
      </c>
      <c r="G5" s="67"/>
      <c r="H5" s="71"/>
      <c r="I5" s="72"/>
      <c r="J5" s="72"/>
      <c r="K5" s="34" t="s">
        <v>65</v>
      </c>
      <c r="L5" s="79">
        <v>5</v>
      </c>
      <c r="M5" s="79"/>
      <c r="N5" s="74"/>
      <c r="O5" s="81" t="s">
        <v>312</v>
      </c>
      <c r="P5" s="83">
        <v>43849.34694444444</v>
      </c>
      <c r="Q5" s="81" t="s">
        <v>318</v>
      </c>
      <c r="R5" s="85" t="s">
        <v>333</v>
      </c>
      <c r="S5" s="81" t="s">
        <v>337</v>
      </c>
      <c r="T5" s="81"/>
      <c r="U5" s="81"/>
      <c r="V5" s="85" t="s">
        <v>346</v>
      </c>
      <c r="W5" s="83">
        <v>43849.34694444444</v>
      </c>
      <c r="X5" s="87">
        <v>43849</v>
      </c>
      <c r="Y5" s="89" t="s">
        <v>401</v>
      </c>
      <c r="Z5" s="85" t="s">
        <v>464</v>
      </c>
      <c r="AA5" s="81"/>
      <c r="AB5" s="81"/>
      <c r="AC5" s="89" t="s">
        <v>527</v>
      </c>
      <c r="AD5" s="81"/>
      <c r="AE5" s="81" t="b">
        <v>0</v>
      </c>
      <c r="AF5" s="81">
        <v>2</v>
      </c>
      <c r="AG5" s="89" t="s">
        <v>588</v>
      </c>
      <c r="AH5" s="81" t="b">
        <v>1</v>
      </c>
      <c r="AI5" s="81" t="s">
        <v>591</v>
      </c>
      <c r="AJ5" s="81"/>
      <c r="AK5" s="89" t="s">
        <v>593</v>
      </c>
      <c r="AL5" s="81" t="b">
        <v>0</v>
      </c>
      <c r="AM5" s="81">
        <v>0</v>
      </c>
      <c r="AN5" s="89" t="s">
        <v>588</v>
      </c>
      <c r="AO5" s="81" t="s">
        <v>594</v>
      </c>
      <c r="AP5" s="81" t="b">
        <v>0</v>
      </c>
      <c r="AQ5" s="89" t="s">
        <v>527</v>
      </c>
      <c r="AR5" s="81" t="s">
        <v>211</v>
      </c>
      <c r="AS5" s="81">
        <v>0</v>
      </c>
      <c r="AT5" s="81">
        <v>0</v>
      </c>
      <c r="AU5" s="81"/>
      <c r="AV5" s="81"/>
      <c r="AW5" s="81"/>
      <c r="AX5" s="81"/>
      <c r="AY5" s="81"/>
      <c r="AZ5" s="81"/>
      <c r="BA5" s="81"/>
      <c r="BB5" s="81"/>
      <c r="BC5" s="80">
        <v>1</v>
      </c>
      <c r="BD5" s="80" t="str">
        <f>REPLACE(INDEX(GroupVertices[Group],MATCH(Edges[[#This Row],[Vertex 1]],GroupVertices[Vertex],0)),1,1,"")</f>
        <v>1</v>
      </c>
      <c r="BE5" s="80" t="str">
        <f>REPLACE(INDEX(GroupVertices[Group],MATCH(Edges[[#This Row],[Vertex 2]],GroupVertices[Vertex],0)),1,1,"")</f>
        <v>1</v>
      </c>
      <c r="BF5" s="48">
        <v>2</v>
      </c>
      <c r="BG5" s="49">
        <v>9.090909090909092</v>
      </c>
      <c r="BH5" s="48">
        <v>2</v>
      </c>
      <c r="BI5" s="49">
        <v>9.090909090909092</v>
      </c>
      <c r="BJ5" s="48">
        <v>0</v>
      </c>
      <c r="BK5" s="49">
        <v>0</v>
      </c>
      <c r="BL5" s="48">
        <v>18</v>
      </c>
      <c r="BM5" s="49">
        <v>81.81818181818181</v>
      </c>
      <c r="BN5" s="48">
        <v>22</v>
      </c>
    </row>
    <row r="6" spans="1:66" ht="15">
      <c r="A6" s="66" t="s">
        <v>252</v>
      </c>
      <c r="B6" s="66" t="s">
        <v>252</v>
      </c>
      <c r="C6" s="67" t="s">
        <v>1267</v>
      </c>
      <c r="D6" s="68">
        <v>3</v>
      </c>
      <c r="E6" s="69" t="s">
        <v>132</v>
      </c>
      <c r="F6" s="70">
        <v>32</v>
      </c>
      <c r="G6" s="67"/>
      <c r="H6" s="71"/>
      <c r="I6" s="72"/>
      <c r="J6" s="72"/>
      <c r="K6" s="34" t="s">
        <v>65</v>
      </c>
      <c r="L6" s="79">
        <v>6</v>
      </c>
      <c r="M6" s="79"/>
      <c r="N6" s="74"/>
      <c r="O6" s="81" t="s">
        <v>211</v>
      </c>
      <c r="P6" s="83">
        <v>43849.36782407408</v>
      </c>
      <c r="Q6" s="81" t="s">
        <v>319</v>
      </c>
      <c r="R6" s="85" t="s">
        <v>333</v>
      </c>
      <c r="S6" s="81" t="s">
        <v>337</v>
      </c>
      <c r="T6" s="81"/>
      <c r="U6" s="81"/>
      <c r="V6" s="85" t="s">
        <v>347</v>
      </c>
      <c r="W6" s="83">
        <v>43849.36782407408</v>
      </c>
      <c r="X6" s="87">
        <v>43849</v>
      </c>
      <c r="Y6" s="89" t="s">
        <v>402</v>
      </c>
      <c r="Z6" s="85" t="s">
        <v>465</v>
      </c>
      <c r="AA6" s="81"/>
      <c r="AB6" s="81"/>
      <c r="AC6" s="89" t="s">
        <v>528</v>
      </c>
      <c r="AD6" s="81"/>
      <c r="AE6" s="81" t="b">
        <v>0</v>
      </c>
      <c r="AF6" s="81">
        <v>7</v>
      </c>
      <c r="AG6" s="89" t="s">
        <v>588</v>
      </c>
      <c r="AH6" s="81" t="b">
        <v>1</v>
      </c>
      <c r="AI6" s="81" t="s">
        <v>591</v>
      </c>
      <c r="AJ6" s="81"/>
      <c r="AK6" s="89" t="s">
        <v>593</v>
      </c>
      <c r="AL6" s="81" t="b">
        <v>0</v>
      </c>
      <c r="AM6" s="81">
        <v>0</v>
      </c>
      <c r="AN6" s="89" t="s">
        <v>588</v>
      </c>
      <c r="AO6" s="81" t="s">
        <v>595</v>
      </c>
      <c r="AP6" s="81" t="b">
        <v>0</v>
      </c>
      <c r="AQ6" s="89" t="s">
        <v>528</v>
      </c>
      <c r="AR6" s="81" t="s">
        <v>211</v>
      </c>
      <c r="AS6" s="81">
        <v>0</v>
      </c>
      <c r="AT6" s="81">
        <v>0</v>
      </c>
      <c r="AU6" s="81"/>
      <c r="AV6" s="81"/>
      <c r="AW6" s="81"/>
      <c r="AX6" s="81"/>
      <c r="AY6" s="81"/>
      <c r="AZ6" s="81"/>
      <c r="BA6" s="81"/>
      <c r="BB6" s="81"/>
      <c r="BC6" s="80">
        <v>1</v>
      </c>
      <c r="BD6" s="80" t="str">
        <f>REPLACE(INDEX(GroupVertices[Group],MATCH(Edges[[#This Row],[Vertex 1]],GroupVertices[Vertex],0)),1,1,"")</f>
        <v>4</v>
      </c>
      <c r="BE6" s="80" t="str">
        <f>REPLACE(INDEX(GroupVertices[Group],MATCH(Edges[[#This Row],[Vertex 2]],GroupVertices[Vertex],0)),1,1,"")</f>
        <v>4</v>
      </c>
      <c r="BF6" s="48">
        <v>1</v>
      </c>
      <c r="BG6" s="49">
        <v>2.2222222222222223</v>
      </c>
      <c r="BH6" s="48">
        <v>1</v>
      </c>
      <c r="BI6" s="49">
        <v>2.2222222222222223</v>
      </c>
      <c r="BJ6" s="48">
        <v>0</v>
      </c>
      <c r="BK6" s="49">
        <v>0</v>
      </c>
      <c r="BL6" s="48">
        <v>43</v>
      </c>
      <c r="BM6" s="49">
        <v>95.55555555555556</v>
      </c>
      <c r="BN6" s="48">
        <v>45</v>
      </c>
    </row>
    <row r="7" spans="1:66" ht="15">
      <c r="A7" s="66" t="s">
        <v>253</v>
      </c>
      <c r="B7" s="66" t="s">
        <v>307</v>
      </c>
      <c r="C7" s="67" t="s">
        <v>1267</v>
      </c>
      <c r="D7" s="68">
        <v>3</v>
      </c>
      <c r="E7" s="69" t="s">
        <v>132</v>
      </c>
      <c r="F7" s="70">
        <v>32</v>
      </c>
      <c r="G7" s="67"/>
      <c r="H7" s="71"/>
      <c r="I7" s="72"/>
      <c r="J7" s="72"/>
      <c r="K7" s="34" t="s">
        <v>65</v>
      </c>
      <c r="L7" s="79">
        <v>7</v>
      </c>
      <c r="M7" s="79"/>
      <c r="N7" s="74"/>
      <c r="O7" s="81" t="s">
        <v>313</v>
      </c>
      <c r="P7" s="83">
        <v>43849.491643518515</v>
      </c>
      <c r="Q7" s="81" t="s">
        <v>320</v>
      </c>
      <c r="R7" s="85" t="s">
        <v>333</v>
      </c>
      <c r="S7" s="81" t="s">
        <v>337</v>
      </c>
      <c r="T7" s="81"/>
      <c r="U7" s="81"/>
      <c r="V7" s="85" t="s">
        <v>348</v>
      </c>
      <c r="W7" s="83">
        <v>43849.491643518515</v>
      </c>
      <c r="X7" s="87">
        <v>43849</v>
      </c>
      <c r="Y7" s="89" t="s">
        <v>403</v>
      </c>
      <c r="Z7" s="85" t="s">
        <v>466</v>
      </c>
      <c r="AA7" s="81"/>
      <c r="AB7" s="81"/>
      <c r="AC7" s="89" t="s">
        <v>529</v>
      </c>
      <c r="AD7" s="81"/>
      <c r="AE7" s="81" t="b">
        <v>0</v>
      </c>
      <c r="AF7" s="81">
        <v>1</v>
      </c>
      <c r="AG7" s="89" t="s">
        <v>589</v>
      </c>
      <c r="AH7" s="81" t="b">
        <v>1</v>
      </c>
      <c r="AI7" s="81" t="s">
        <v>591</v>
      </c>
      <c r="AJ7" s="81"/>
      <c r="AK7" s="89" t="s">
        <v>593</v>
      </c>
      <c r="AL7" s="81" t="b">
        <v>0</v>
      </c>
      <c r="AM7" s="81">
        <v>0</v>
      </c>
      <c r="AN7" s="89" t="s">
        <v>588</v>
      </c>
      <c r="AO7" s="81" t="s">
        <v>596</v>
      </c>
      <c r="AP7" s="81" t="b">
        <v>0</v>
      </c>
      <c r="AQ7" s="89" t="s">
        <v>529</v>
      </c>
      <c r="AR7" s="81" t="s">
        <v>211</v>
      </c>
      <c r="AS7" s="81">
        <v>0</v>
      </c>
      <c r="AT7" s="81">
        <v>0</v>
      </c>
      <c r="AU7" s="81"/>
      <c r="AV7" s="81"/>
      <c r="AW7" s="81"/>
      <c r="AX7" s="81"/>
      <c r="AY7" s="81"/>
      <c r="AZ7" s="81"/>
      <c r="BA7" s="81"/>
      <c r="BB7" s="81"/>
      <c r="BC7" s="80">
        <v>1</v>
      </c>
      <c r="BD7" s="80" t="str">
        <f>REPLACE(INDEX(GroupVertices[Group],MATCH(Edges[[#This Row],[Vertex 1]],GroupVertices[Vertex],0)),1,1,"")</f>
        <v>1</v>
      </c>
      <c r="BE7" s="80" t="str">
        <f>REPLACE(INDEX(GroupVertices[Group],MATCH(Edges[[#This Row],[Vertex 2]],GroupVertices[Vertex],0)),1,1,"")</f>
        <v>1</v>
      </c>
      <c r="BF7" s="48">
        <v>0</v>
      </c>
      <c r="BG7" s="49">
        <v>0</v>
      </c>
      <c r="BH7" s="48">
        <v>0</v>
      </c>
      <c r="BI7" s="49">
        <v>0</v>
      </c>
      <c r="BJ7" s="48">
        <v>0</v>
      </c>
      <c r="BK7" s="49">
        <v>0</v>
      </c>
      <c r="BL7" s="48">
        <v>4</v>
      </c>
      <c r="BM7" s="49">
        <v>100</v>
      </c>
      <c r="BN7" s="48">
        <v>4</v>
      </c>
    </row>
    <row r="8" spans="1:66" ht="15">
      <c r="A8" s="66" t="s">
        <v>254</v>
      </c>
      <c r="B8" s="66" t="s">
        <v>307</v>
      </c>
      <c r="C8" s="67" t="s">
        <v>1267</v>
      </c>
      <c r="D8" s="68">
        <v>3</v>
      </c>
      <c r="E8" s="69" t="s">
        <v>132</v>
      </c>
      <c r="F8" s="70">
        <v>32</v>
      </c>
      <c r="G8" s="67"/>
      <c r="H8" s="71"/>
      <c r="I8" s="72"/>
      <c r="J8" s="72"/>
      <c r="K8" s="34" t="s">
        <v>65</v>
      </c>
      <c r="L8" s="79">
        <v>8</v>
      </c>
      <c r="M8" s="79"/>
      <c r="N8" s="74"/>
      <c r="O8" s="81" t="s">
        <v>312</v>
      </c>
      <c r="P8" s="83">
        <v>43849.53787037037</v>
      </c>
      <c r="Q8" s="81" t="s">
        <v>321</v>
      </c>
      <c r="R8" s="85" t="s">
        <v>333</v>
      </c>
      <c r="S8" s="81" t="s">
        <v>337</v>
      </c>
      <c r="T8" s="81"/>
      <c r="U8" s="81"/>
      <c r="V8" s="85" t="s">
        <v>349</v>
      </c>
      <c r="W8" s="83">
        <v>43849.53787037037</v>
      </c>
      <c r="X8" s="87">
        <v>43849</v>
      </c>
      <c r="Y8" s="89" t="s">
        <v>404</v>
      </c>
      <c r="Z8" s="85" t="s">
        <v>467</v>
      </c>
      <c r="AA8" s="81"/>
      <c r="AB8" s="81"/>
      <c r="AC8" s="89" t="s">
        <v>530</v>
      </c>
      <c r="AD8" s="81"/>
      <c r="AE8" s="81" t="b">
        <v>0</v>
      </c>
      <c r="AF8" s="81">
        <v>1</v>
      </c>
      <c r="AG8" s="89" t="s">
        <v>588</v>
      </c>
      <c r="AH8" s="81" t="b">
        <v>1</v>
      </c>
      <c r="AI8" s="81" t="s">
        <v>591</v>
      </c>
      <c r="AJ8" s="81"/>
      <c r="AK8" s="89" t="s">
        <v>593</v>
      </c>
      <c r="AL8" s="81" t="b">
        <v>0</v>
      </c>
      <c r="AM8" s="81">
        <v>0</v>
      </c>
      <c r="AN8" s="89" t="s">
        <v>588</v>
      </c>
      <c r="AO8" s="81" t="s">
        <v>596</v>
      </c>
      <c r="AP8" s="81" t="b">
        <v>0</v>
      </c>
      <c r="AQ8" s="89" t="s">
        <v>530</v>
      </c>
      <c r="AR8" s="81" t="s">
        <v>211</v>
      </c>
      <c r="AS8" s="81">
        <v>0</v>
      </c>
      <c r="AT8" s="81">
        <v>0</v>
      </c>
      <c r="AU8" s="81"/>
      <c r="AV8" s="81"/>
      <c r="AW8" s="81"/>
      <c r="AX8" s="81"/>
      <c r="AY8" s="81"/>
      <c r="AZ8" s="81"/>
      <c r="BA8" s="81"/>
      <c r="BB8" s="81"/>
      <c r="BC8" s="80">
        <v>1</v>
      </c>
      <c r="BD8" s="80" t="str">
        <f>REPLACE(INDEX(GroupVertices[Group],MATCH(Edges[[#This Row],[Vertex 1]],GroupVertices[Vertex],0)),1,1,"")</f>
        <v>1</v>
      </c>
      <c r="BE8" s="80" t="str">
        <f>REPLACE(INDEX(GroupVertices[Group],MATCH(Edges[[#This Row],[Vertex 2]],GroupVertices[Vertex],0)),1,1,"")</f>
        <v>1</v>
      </c>
      <c r="BF8" s="48">
        <v>0</v>
      </c>
      <c r="BG8" s="49">
        <v>0</v>
      </c>
      <c r="BH8" s="48">
        <v>1</v>
      </c>
      <c r="BI8" s="49">
        <v>25</v>
      </c>
      <c r="BJ8" s="48">
        <v>0</v>
      </c>
      <c r="BK8" s="49">
        <v>0</v>
      </c>
      <c r="BL8" s="48">
        <v>3</v>
      </c>
      <c r="BM8" s="49">
        <v>75</v>
      </c>
      <c r="BN8" s="48">
        <v>4</v>
      </c>
    </row>
    <row r="9" spans="1:66" ht="15">
      <c r="A9" s="66" t="s">
        <v>255</v>
      </c>
      <c r="B9" s="66" t="s">
        <v>306</v>
      </c>
      <c r="C9" s="67" t="s">
        <v>1267</v>
      </c>
      <c r="D9" s="68">
        <v>3</v>
      </c>
      <c r="E9" s="69" t="s">
        <v>132</v>
      </c>
      <c r="F9" s="70">
        <v>32</v>
      </c>
      <c r="G9" s="67"/>
      <c r="H9" s="71"/>
      <c r="I9" s="72"/>
      <c r="J9" s="72"/>
      <c r="K9" s="34" t="s">
        <v>65</v>
      </c>
      <c r="L9" s="79">
        <v>9</v>
      </c>
      <c r="M9" s="79"/>
      <c r="N9" s="74"/>
      <c r="O9" s="81" t="s">
        <v>314</v>
      </c>
      <c r="P9" s="83">
        <v>43849.77594907407</v>
      </c>
      <c r="Q9" s="81" t="s">
        <v>322</v>
      </c>
      <c r="R9" s="81"/>
      <c r="S9" s="81"/>
      <c r="T9" s="81"/>
      <c r="U9" s="81"/>
      <c r="V9" s="85" t="s">
        <v>350</v>
      </c>
      <c r="W9" s="83">
        <v>43849.77594907407</v>
      </c>
      <c r="X9" s="87">
        <v>43849</v>
      </c>
      <c r="Y9" s="89" t="s">
        <v>405</v>
      </c>
      <c r="Z9" s="85" t="s">
        <v>468</v>
      </c>
      <c r="AA9" s="81"/>
      <c r="AB9" s="81"/>
      <c r="AC9" s="89" t="s">
        <v>531</v>
      </c>
      <c r="AD9" s="81"/>
      <c r="AE9" s="81" t="b">
        <v>0</v>
      </c>
      <c r="AF9" s="81">
        <v>0</v>
      </c>
      <c r="AG9" s="89" t="s">
        <v>588</v>
      </c>
      <c r="AH9" s="81" t="b">
        <v>0</v>
      </c>
      <c r="AI9" s="81" t="s">
        <v>591</v>
      </c>
      <c r="AJ9" s="81"/>
      <c r="AK9" s="89" t="s">
        <v>588</v>
      </c>
      <c r="AL9" s="81" t="b">
        <v>0</v>
      </c>
      <c r="AM9" s="81">
        <v>11</v>
      </c>
      <c r="AN9" s="89" t="s">
        <v>586</v>
      </c>
      <c r="AO9" s="81" t="s">
        <v>595</v>
      </c>
      <c r="AP9" s="81" t="b">
        <v>0</v>
      </c>
      <c r="AQ9" s="89" t="s">
        <v>586</v>
      </c>
      <c r="AR9" s="81" t="s">
        <v>211</v>
      </c>
      <c r="AS9" s="81">
        <v>0</v>
      </c>
      <c r="AT9" s="81">
        <v>0</v>
      </c>
      <c r="AU9" s="81"/>
      <c r="AV9" s="81"/>
      <c r="AW9" s="81"/>
      <c r="AX9" s="81"/>
      <c r="AY9" s="81"/>
      <c r="AZ9" s="81"/>
      <c r="BA9" s="81"/>
      <c r="BB9" s="81"/>
      <c r="BC9" s="80">
        <v>1</v>
      </c>
      <c r="BD9" s="80" t="str">
        <f>REPLACE(INDEX(GroupVertices[Group],MATCH(Edges[[#This Row],[Vertex 1]],GroupVertices[Vertex],0)),1,1,"")</f>
        <v>2</v>
      </c>
      <c r="BE9" s="80" t="str">
        <f>REPLACE(INDEX(GroupVertices[Group],MATCH(Edges[[#This Row],[Vertex 2]],GroupVertices[Vertex],0)),1,1,"")</f>
        <v>2</v>
      </c>
      <c r="BF9" s="48">
        <v>1</v>
      </c>
      <c r="BG9" s="49">
        <v>5.555555555555555</v>
      </c>
      <c r="BH9" s="48">
        <v>0</v>
      </c>
      <c r="BI9" s="49">
        <v>0</v>
      </c>
      <c r="BJ9" s="48">
        <v>0</v>
      </c>
      <c r="BK9" s="49">
        <v>0</v>
      </c>
      <c r="BL9" s="48">
        <v>17</v>
      </c>
      <c r="BM9" s="49">
        <v>94.44444444444444</v>
      </c>
      <c r="BN9" s="48">
        <v>18</v>
      </c>
    </row>
    <row r="10" spans="1:66" ht="15">
      <c r="A10" s="66" t="s">
        <v>256</v>
      </c>
      <c r="B10" s="66" t="s">
        <v>306</v>
      </c>
      <c r="C10" s="67" t="s">
        <v>1267</v>
      </c>
      <c r="D10" s="68">
        <v>3</v>
      </c>
      <c r="E10" s="69" t="s">
        <v>132</v>
      </c>
      <c r="F10" s="70">
        <v>32</v>
      </c>
      <c r="G10" s="67"/>
      <c r="H10" s="71"/>
      <c r="I10" s="72"/>
      <c r="J10" s="72"/>
      <c r="K10" s="34" t="s">
        <v>65</v>
      </c>
      <c r="L10" s="79">
        <v>10</v>
      </c>
      <c r="M10" s="79"/>
      <c r="N10" s="74"/>
      <c r="O10" s="81" t="s">
        <v>314</v>
      </c>
      <c r="P10" s="83">
        <v>43849.778958333336</v>
      </c>
      <c r="Q10" s="81" t="s">
        <v>322</v>
      </c>
      <c r="R10" s="81"/>
      <c r="S10" s="81"/>
      <c r="T10" s="81"/>
      <c r="U10" s="81"/>
      <c r="V10" s="85" t="s">
        <v>351</v>
      </c>
      <c r="W10" s="83">
        <v>43849.778958333336</v>
      </c>
      <c r="X10" s="87">
        <v>43849</v>
      </c>
      <c r="Y10" s="89" t="s">
        <v>406</v>
      </c>
      <c r="Z10" s="85" t="s">
        <v>469</v>
      </c>
      <c r="AA10" s="81"/>
      <c r="AB10" s="81"/>
      <c r="AC10" s="89" t="s">
        <v>532</v>
      </c>
      <c r="AD10" s="81"/>
      <c r="AE10" s="81" t="b">
        <v>0</v>
      </c>
      <c r="AF10" s="81">
        <v>0</v>
      </c>
      <c r="AG10" s="89" t="s">
        <v>588</v>
      </c>
      <c r="AH10" s="81" t="b">
        <v>0</v>
      </c>
      <c r="AI10" s="81" t="s">
        <v>591</v>
      </c>
      <c r="AJ10" s="81"/>
      <c r="AK10" s="89" t="s">
        <v>588</v>
      </c>
      <c r="AL10" s="81" t="b">
        <v>0</v>
      </c>
      <c r="AM10" s="81">
        <v>11</v>
      </c>
      <c r="AN10" s="89" t="s">
        <v>586</v>
      </c>
      <c r="AO10" s="81" t="s">
        <v>594</v>
      </c>
      <c r="AP10" s="81" t="b">
        <v>0</v>
      </c>
      <c r="AQ10" s="89" t="s">
        <v>586</v>
      </c>
      <c r="AR10" s="81" t="s">
        <v>211</v>
      </c>
      <c r="AS10" s="81">
        <v>0</v>
      </c>
      <c r="AT10" s="81">
        <v>0</v>
      </c>
      <c r="AU10" s="81"/>
      <c r="AV10" s="81"/>
      <c r="AW10" s="81"/>
      <c r="AX10" s="81"/>
      <c r="AY10" s="81"/>
      <c r="AZ10" s="81"/>
      <c r="BA10" s="81"/>
      <c r="BB10" s="81"/>
      <c r="BC10" s="80">
        <v>1</v>
      </c>
      <c r="BD10" s="80" t="str">
        <f>REPLACE(INDEX(GroupVertices[Group],MATCH(Edges[[#This Row],[Vertex 1]],GroupVertices[Vertex],0)),1,1,"")</f>
        <v>2</v>
      </c>
      <c r="BE10" s="80" t="str">
        <f>REPLACE(INDEX(GroupVertices[Group],MATCH(Edges[[#This Row],[Vertex 2]],GroupVertices[Vertex],0)),1,1,"")</f>
        <v>2</v>
      </c>
      <c r="BF10" s="48">
        <v>1</v>
      </c>
      <c r="BG10" s="49">
        <v>5.555555555555555</v>
      </c>
      <c r="BH10" s="48">
        <v>0</v>
      </c>
      <c r="BI10" s="49">
        <v>0</v>
      </c>
      <c r="BJ10" s="48">
        <v>0</v>
      </c>
      <c r="BK10" s="49">
        <v>0</v>
      </c>
      <c r="BL10" s="48">
        <v>17</v>
      </c>
      <c r="BM10" s="49">
        <v>94.44444444444444</v>
      </c>
      <c r="BN10" s="48">
        <v>18</v>
      </c>
    </row>
    <row r="11" spans="1:66" ht="15">
      <c r="A11" s="66" t="s">
        <v>257</v>
      </c>
      <c r="B11" s="66" t="s">
        <v>306</v>
      </c>
      <c r="C11" s="67" t="s">
        <v>1267</v>
      </c>
      <c r="D11" s="68">
        <v>3</v>
      </c>
      <c r="E11" s="69" t="s">
        <v>132</v>
      </c>
      <c r="F11" s="70">
        <v>32</v>
      </c>
      <c r="G11" s="67"/>
      <c r="H11" s="71"/>
      <c r="I11" s="72"/>
      <c r="J11" s="72"/>
      <c r="K11" s="34" t="s">
        <v>65</v>
      </c>
      <c r="L11" s="79">
        <v>11</v>
      </c>
      <c r="M11" s="79"/>
      <c r="N11" s="74"/>
      <c r="O11" s="81" t="s">
        <v>314</v>
      </c>
      <c r="P11" s="83">
        <v>43849.78873842592</v>
      </c>
      <c r="Q11" s="81" t="s">
        <v>322</v>
      </c>
      <c r="R11" s="81"/>
      <c r="S11" s="81"/>
      <c r="T11" s="81"/>
      <c r="U11" s="81"/>
      <c r="V11" s="85" t="s">
        <v>352</v>
      </c>
      <c r="W11" s="83">
        <v>43849.78873842592</v>
      </c>
      <c r="X11" s="87">
        <v>43849</v>
      </c>
      <c r="Y11" s="89" t="s">
        <v>407</v>
      </c>
      <c r="Z11" s="85" t="s">
        <v>470</v>
      </c>
      <c r="AA11" s="81"/>
      <c r="AB11" s="81"/>
      <c r="AC11" s="89" t="s">
        <v>533</v>
      </c>
      <c r="AD11" s="81"/>
      <c r="AE11" s="81" t="b">
        <v>0</v>
      </c>
      <c r="AF11" s="81">
        <v>0</v>
      </c>
      <c r="AG11" s="89" t="s">
        <v>588</v>
      </c>
      <c r="AH11" s="81" t="b">
        <v>0</v>
      </c>
      <c r="AI11" s="81" t="s">
        <v>591</v>
      </c>
      <c r="AJ11" s="81"/>
      <c r="AK11" s="89" t="s">
        <v>588</v>
      </c>
      <c r="AL11" s="81" t="b">
        <v>0</v>
      </c>
      <c r="AM11" s="81">
        <v>11</v>
      </c>
      <c r="AN11" s="89" t="s">
        <v>586</v>
      </c>
      <c r="AO11" s="81" t="s">
        <v>597</v>
      </c>
      <c r="AP11" s="81" t="b">
        <v>0</v>
      </c>
      <c r="AQ11" s="89" t="s">
        <v>586</v>
      </c>
      <c r="AR11" s="81" t="s">
        <v>211</v>
      </c>
      <c r="AS11" s="81">
        <v>0</v>
      </c>
      <c r="AT11" s="81">
        <v>0</v>
      </c>
      <c r="AU11" s="81"/>
      <c r="AV11" s="81"/>
      <c r="AW11" s="81"/>
      <c r="AX11" s="81"/>
      <c r="AY11" s="81"/>
      <c r="AZ11" s="81"/>
      <c r="BA11" s="81"/>
      <c r="BB11" s="81"/>
      <c r="BC11" s="80">
        <v>1</v>
      </c>
      <c r="BD11" s="80" t="str">
        <f>REPLACE(INDEX(GroupVertices[Group],MATCH(Edges[[#This Row],[Vertex 1]],GroupVertices[Vertex],0)),1,1,"")</f>
        <v>2</v>
      </c>
      <c r="BE11" s="80" t="str">
        <f>REPLACE(INDEX(GroupVertices[Group],MATCH(Edges[[#This Row],[Vertex 2]],GroupVertices[Vertex],0)),1,1,"")</f>
        <v>2</v>
      </c>
      <c r="BF11" s="48">
        <v>1</v>
      </c>
      <c r="BG11" s="49">
        <v>5.555555555555555</v>
      </c>
      <c r="BH11" s="48">
        <v>0</v>
      </c>
      <c r="BI11" s="49">
        <v>0</v>
      </c>
      <c r="BJ11" s="48">
        <v>0</v>
      </c>
      <c r="BK11" s="49">
        <v>0</v>
      </c>
      <c r="BL11" s="48">
        <v>17</v>
      </c>
      <c r="BM11" s="49">
        <v>94.44444444444444</v>
      </c>
      <c r="BN11" s="48">
        <v>18</v>
      </c>
    </row>
    <row r="12" spans="1:66" ht="15">
      <c r="A12" s="66" t="s">
        <v>258</v>
      </c>
      <c r="B12" s="66" t="s">
        <v>308</v>
      </c>
      <c r="C12" s="67" t="s">
        <v>1267</v>
      </c>
      <c r="D12" s="68">
        <v>3</v>
      </c>
      <c r="E12" s="69" t="s">
        <v>132</v>
      </c>
      <c r="F12" s="70">
        <v>32</v>
      </c>
      <c r="G12" s="67"/>
      <c r="H12" s="71"/>
      <c r="I12" s="72"/>
      <c r="J12" s="72"/>
      <c r="K12" s="34" t="s">
        <v>65</v>
      </c>
      <c r="L12" s="79">
        <v>12</v>
      </c>
      <c r="M12" s="79"/>
      <c r="N12" s="74"/>
      <c r="O12" s="81" t="s">
        <v>313</v>
      </c>
      <c r="P12" s="83">
        <v>43849.82113425926</v>
      </c>
      <c r="Q12" s="81" t="s">
        <v>323</v>
      </c>
      <c r="R12" s="85" t="s">
        <v>334</v>
      </c>
      <c r="S12" s="81" t="s">
        <v>338</v>
      </c>
      <c r="T12" s="81"/>
      <c r="U12" s="81"/>
      <c r="V12" s="85" t="s">
        <v>353</v>
      </c>
      <c r="W12" s="83">
        <v>43849.82113425926</v>
      </c>
      <c r="X12" s="87">
        <v>43849</v>
      </c>
      <c r="Y12" s="89" t="s">
        <v>408</v>
      </c>
      <c r="Z12" s="85" t="s">
        <v>471</v>
      </c>
      <c r="AA12" s="81"/>
      <c r="AB12" s="81"/>
      <c r="AC12" s="89" t="s">
        <v>534</v>
      </c>
      <c r="AD12" s="81"/>
      <c r="AE12" s="81" t="b">
        <v>0</v>
      </c>
      <c r="AF12" s="81">
        <v>1</v>
      </c>
      <c r="AG12" s="89" t="s">
        <v>590</v>
      </c>
      <c r="AH12" s="81" t="b">
        <v>0</v>
      </c>
      <c r="AI12" s="81" t="s">
        <v>592</v>
      </c>
      <c r="AJ12" s="81"/>
      <c r="AK12" s="89" t="s">
        <v>588</v>
      </c>
      <c r="AL12" s="81" t="b">
        <v>0</v>
      </c>
      <c r="AM12" s="81">
        <v>0</v>
      </c>
      <c r="AN12" s="89" t="s">
        <v>588</v>
      </c>
      <c r="AO12" s="81" t="s">
        <v>595</v>
      </c>
      <c r="AP12" s="81" t="b">
        <v>0</v>
      </c>
      <c r="AQ12" s="89" t="s">
        <v>534</v>
      </c>
      <c r="AR12" s="81" t="s">
        <v>211</v>
      </c>
      <c r="AS12" s="81">
        <v>0</v>
      </c>
      <c r="AT12" s="81">
        <v>0</v>
      </c>
      <c r="AU12" s="81"/>
      <c r="AV12" s="81"/>
      <c r="AW12" s="81"/>
      <c r="AX12" s="81"/>
      <c r="AY12" s="81"/>
      <c r="AZ12" s="81"/>
      <c r="BA12" s="81"/>
      <c r="BB12" s="81"/>
      <c r="BC12" s="80">
        <v>1</v>
      </c>
      <c r="BD12" s="80" t="str">
        <f>REPLACE(INDEX(GroupVertices[Group],MATCH(Edges[[#This Row],[Vertex 1]],GroupVertices[Vertex],0)),1,1,"")</f>
        <v>2</v>
      </c>
      <c r="BE12" s="80" t="str">
        <f>REPLACE(INDEX(GroupVertices[Group],MATCH(Edges[[#This Row],[Vertex 2]],GroupVertices[Vertex],0)),1,1,"")</f>
        <v>2</v>
      </c>
      <c r="BF12" s="48">
        <v>0</v>
      </c>
      <c r="BG12" s="49">
        <v>0</v>
      </c>
      <c r="BH12" s="48">
        <v>0</v>
      </c>
      <c r="BI12" s="49">
        <v>0</v>
      </c>
      <c r="BJ12" s="48">
        <v>0</v>
      </c>
      <c r="BK12" s="49">
        <v>0</v>
      </c>
      <c r="BL12" s="48">
        <v>1</v>
      </c>
      <c r="BM12" s="49">
        <v>100</v>
      </c>
      <c r="BN12" s="48">
        <v>1</v>
      </c>
    </row>
    <row r="13" spans="1:66" ht="15">
      <c r="A13" s="66" t="s">
        <v>258</v>
      </c>
      <c r="B13" s="66" t="s">
        <v>306</v>
      </c>
      <c r="C13" s="67" t="s">
        <v>1267</v>
      </c>
      <c r="D13" s="68">
        <v>3</v>
      </c>
      <c r="E13" s="69" t="s">
        <v>132</v>
      </c>
      <c r="F13" s="70">
        <v>32</v>
      </c>
      <c r="G13" s="67"/>
      <c r="H13" s="71"/>
      <c r="I13" s="72"/>
      <c r="J13" s="72"/>
      <c r="K13" s="34" t="s">
        <v>65</v>
      </c>
      <c r="L13" s="79">
        <v>13</v>
      </c>
      <c r="M13" s="79"/>
      <c r="N13" s="74"/>
      <c r="O13" s="81" t="s">
        <v>314</v>
      </c>
      <c r="P13" s="83">
        <v>43849.79850694445</v>
      </c>
      <c r="Q13" s="81" t="s">
        <v>322</v>
      </c>
      <c r="R13" s="81"/>
      <c r="S13" s="81"/>
      <c r="T13" s="81"/>
      <c r="U13" s="81"/>
      <c r="V13" s="85" t="s">
        <v>353</v>
      </c>
      <c r="W13" s="83">
        <v>43849.79850694445</v>
      </c>
      <c r="X13" s="87">
        <v>43849</v>
      </c>
      <c r="Y13" s="89" t="s">
        <v>409</v>
      </c>
      <c r="Z13" s="85" t="s">
        <v>472</v>
      </c>
      <c r="AA13" s="81"/>
      <c r="AB13" s="81"/>
      <c r="AC13" s="89" t="s">
        <v>535</v>
      </c>
      <c r="AD13" s="81"/>
      <c r="AE13" s="81" t="b">
        <v>0</v>
      </c>
      <c r="AF13" s="81">
        <v>0</v>
      </c>
      <c r="AG13" s="89" t="s">
        <v>588</v>
      </c>
      <c r="AH13" s="81" t="b">
        <v>0</v>
      </c>
      <c r="AI13" s="81" t="s">
        <v>591</v>
      </c>
      <c r="AJ13" s="81"/>
      <c r="AK13" s="89" t="s">
        <v>588</v>
      </c>
      <c r="AL13" s="81" t="b">
        <v>0</v>
      </c>
      <c r="AM13" s="81">
        <v>11</v>
      </c>
      <c r="AN13" s="89" t="s">
        <v>586</v>
      </c>
      <c r="AO13" s="81" t="s">
        <v>595</v>
      </c>
      <c r="AP13" s="81" t="b">
        <v>0</v>
      </c>
      <c r="AQ13" s="89" t="s">
        <v>586</v>
      </c>
      <c r="AR13" s="81" t="s">
        <v>211</v>
      </c>
      <c r="AS13" s="81">
        <v>0</v>
      </c>
      <c r="AT13" s="81">
        <v>0</v>
      </c>
      <c r="AU13" s="81"/>
      <c r="AV13" s="81"/>
      <c r="AW13" s="81"/>
      <c r="AX13" s="81"/>
      <c r="AY13" s="81"/>
      <c r="AZ13" s="81"/>
      <c r="BA13" s="81"/>
      <c r="BB13" s="81"/>
      <c r="BC13" s="80">
        <v>1</v>
      </c>
      <c r="BD13" s="80" t="str">
        <f>REPLACE(INDEX(GroupVertices[Group],MATCH(Edges[[#This Row],[Vertex 1]],GroupVertices[Vertex],0)),1,1,"")</f>
        <v>2</v>
      </c>
      <c r="BE13" s="80" t="str">
        <f>REPLACE(INDEX(GroupVertices[Group],MATCH(Edges[[#This Row],[Vertex 2]],GroupVertices[Vertex],0)),1,1,"")</f>
        <v>2</v>
      </c>
      <c r="BF13" s="48">
        <v>1</v>
      </c>
      <c r="BG13" s="49">
        <v>5.555555555555555</v>
      </c>
      <c r="BH13" s="48">
        <v>0</v>
      </c>
      <c r="BI13" s="49">
        <v>0</v>
      </c>
      <c r="BJ13" s="48">
        <v>0</v>
      </c>
      <c r="BK13" s="49">
        <v>0</v>
      </c>
      <c r="BL13" s="48">
        <v>17</v>
      </c>
      <c r="BM13" s="49">
        <v>94.44444444444444</v>
      </c>
      <c r="BN13" s="48">
        <v>18</v>
      </c>
    </row>
    <row r="14" spans="1:66" ht="15">
      <c r="A14" s="66" t="s">
        <v>259</v>
      </c>
      <c r="B14" s="66" t="s">
        <v>306</v>
      </c>
      <c r="C14" s="67" t="s">
        <v>1267</v>
      </c>
      <c r="D14" s="68">
        <v>3</v>
      </c>
      <c r="E14" s="69" t="s">
        <v>132</v>
      </c>
      <c r="F14" s="70">
        <v>32</v>
      </c>
      <c r="G14" s="67"/>
      <c r="H14" s="71"/>
      <c r="I14" s="72"/>
      <c r="J14" s="72"/>
      <c r="K14" s="34" t="s">
        <v>65</v>
      </c>
      <c r="L14" s="79">
        <v>14</v>
      </c>
      <c r="M14" s="79"/>
      <c r="N14" s="74"/>
      <c r="O14" s="81" t="s">
        <v>314</v>
      </c>
      <c r="P14" s="83">
        <v>43849.821851851855</v>
      </c>
      <c r="Q14" s="81" t="s">
        <v>322</v>
      </c>
      <c r="R14" s="81"/>
      <c r="S14" s="81"/>
      <c r="T14" s="81"/>
      <c r="U14" s="81"/>
      <c r="V14" s="85" t="s">
        <v>354</v>
      </c>
      <c r="W14" s="83">
        <v>43849.821851851855</v>
      </c>
      <c r="X14" s="87">
        <v>43849</v>
      </c>
      <c r="Y14" s="89" t="s">
        <v>410</v>
      </c>
      <c r="Z14" s="85" t="s">
        <v>473</v>
      </c>
      <c r="AA14" s="81"/>
      <c r="AB14" s="81"/>
      <c r="AC14" s="89" t="s">
        <v>536</v>
      </c>
      <c r="AD14" s="81"/>
      <c r="AE14" s="81" t="b">
        <v>0</v>
      </c>
      <c r="AF14" s="81">
        <v>0</v>
      </c>
      <c r="AG14" s="89" t="s">
        <v>588</v>
      </c>
      <c r="AH14" s="81" t="b">
        <v>0</v>
      </c>
      <c r="AI14" s="81" t="s">
        <v>591</v>
      </c>
      <c r="AJ14" s="81"/>
      <c r="AK14" s="89" t="s">
        <v>588</v>
      </c>
      <c r="AL14" s="81" t="b">
        <v>0</v>
      </c>
      <c r="AM14" s="81">
        <v>11</v>
      </c>
      <c r="AN14" s="89" t="s">
        <v>586</v>
      </c>
      <c r="AO14" s="81" t="s">
        <v>596</v>
      </c>
      <c r="AP14" s="81" t="b">
        <v>0</v>
      </c>
      <c r="AQ14" s="89" t="s">
        <v>586</v>
      </c>
      <c r="AR14" s="81" t="s">
        <v>211</v>
      </c>
      <c r="AS14" s="81">
        <v>0</v>
      </c>
      <c r="AT14" s="81">
        <v>0</v>
      </c>
      <c r="AU14" s="81"/>
      <c r="AV14" s="81"/>
      <c r="AW14" s="81"/>
      <c r="AX14" s="81"/>
      <c r="AY14" s="81"/>
      <c r="AZ14" s="81"/>
      <c r="BA14" s="81"/>
      <c r="BB14" s="81"/>
      <c r="BC14" s="80">
        <v>1</v>
      </c>
      <c r="BD14" s="80" t="str">
        <f>REPLACE(INDEX(GroupVertices[Group],MATCH(Edges[[#This Row],[Vertex 1]],GroupVertices[Vertex],0)),1,1,"")</f>
        <v>2</v>
      </c>
      <c r="BE14" s="80" t="str">
        <f>REPLACE(INDEX(GroupVertices[Group],MATCH(Edges[[#This Row],[Vertex 2]],GroupVertices[Vertex],0)),1,1,"")</f>
        <v>2</v>
      </c>
      <c r="BF14" s="48">
        <v>1</v>
      </c>
      <c r="BG14" s="49">
        <v>5.555555555555555</v>
      </c>
      <c r="BH14" s="48">
        <v>0</v>
      </c>
      <c r="BI14" s="49">
        <v>0</v>
      </c>
      <c r="BJ14" s="48">
        <v>0</v>
      </c>
      <c r="BK14" s="49">
        <v>0</v>
      </c>
      <c r="BL14" s="48">
        <v>17</v>
      </c>
      <c r="BM14" s="49">
        <v>94.44444444444444</v>
      </c>
      <c r="BN14" s="48">
        <v>18</v>
      </c>
    </row>
    <row r="15" spans="1:66" ht="15">
      <c r="A15" s="66" t="s">
        <v>260</v>
      </c>
      <c r="B15" s="66" t="s">
        <v>306</v>
      </c>
      <c r="C15" s="67" t="s">
        <v>1267</v>
      </c>
      <c r="D15" s="68">
        <v>3</v>
      </c>
      <c r="E15" s="69" t="s">
        <v>132</v>
      </c>
      <c r="F15" s="70">
        <v>32</v>
      </c>
      <c r="G15" s="67"/>
      <c r="H15" s="71"/>
      <c r="I15" s="72"/>
      <c r="J15" s="72"/>
      <c r="K15" s="34" t="s">
        <v>65</v>
      </c>
      <c r="L15" s="79">
        <v>15</v>
      </c>
      <c r="M15" s="79"/>
      <c r="N15" s="74"/>
      <c r="O15" s="81" t="s">
        <v>314</v>
      </c>
      <c r="P15" s="83">
        <v>43849.83850694444</v>
      </c>
      <c r="Q15" s="81" t="s">
        <v>322</v>
      </c>
      <c r="R15" s="81"/>
      <c r="S15" s="81"/>
      <c r="T15" s="81"/>
      <c r="U15" s="81"/>
      <c r="V15" s="85" t="s">
        <v>355</v>
      </c>
      <c r="W15" s="83">
        <v>43849.83850694444</v>
      </c>
      <c r="X15" s="87">
        <v>43849</v>
      </c>
      <c r="Y15" s="89" t="s">
        <v>411</v>
      </c>
      <c r="Z15" s="85" t="s">
        <v>474</v>
      </c>
      <c r="AA15" s="81"/>
      <c r="AB15" s="81"/>
      <c r="AC15" s="89" t="s">
        <v>537</v>
      </c>
      <c r="AD15" s="81"/>
      <c r="AE15" s="81" t="b">
        <v>0</v>
      </c>
      <c r="AF15" s="81">
        <v>0</v>
      </c>
      <c r="AG15" s="89" t="s">
        <v>588</v>
      </c>
      <c r="AH15" s="81" t="b">
        <v>0</v>
      </c>
      <c r="AI15" s="81" t="s">
        <v>591</v>
      </c>
      <c r="AJ15" s="81"/>
      <c r="AK15" s="89" t="s">
        <v>588</v>
      </c>
      <c r="AL15" s="81" t="b">
        <v>0</v>
      </c>
      <c r="AM15" s="81">
        <v>11</v>
      </c>
      <c r="AN15" s="89" t="s">
        <v>586</v>
      </c>
      <c r="AO15" s="81" t="s">
        <v>596</v>
      </c>
      <c r="AP15" s="81" t="b">
        <v>0</v>
      </c>
      <c r="AQ15" s="89" t="s">
        <v>586</v>
      </c>
      <c r="AR15" s="81" t="s">
        <v>211</v>
      </c>
      <c r="AS15" s="81">
        <v>0</v>
      </c>
      <c r="AT15" s="81">
        <v>0</v>
      </c>
      <c r="AU15" s="81"/>
      <c r="AV15" s="81"/>
      <c r="AW15" s="81"/>
      <c r="AX15" s="81"/>
      <c r="AY15" s="81"/>
      <c r="AZ15" s="81"/>
      <c r="BA15" s="81"/>
      <c r="BB15" s="81"/>
      <c r="BC15" s="80">
        <v>1</v>
      </c>
      <c r="BD15" s="80" t="str">
        <f>REPLACE(INDEX(GroupVertices[Group],MATCH(Edges[[#This Row],[Vertex 1]],GroupVertices[Vertex],0)),1,1,"")</f>
        <v>2</v>
      </c>
      <c r="BE15" s="80" t="str">
        <f>REPLACE(INDEX(GroupVertices[Group],MATCH(Edges[[#This Row],[Vertex 2]],GroupVertices[Vertex],0)),1,1,"")</f>
        <v>2</v>
      </c>
      <c r="BF15" s="48">
        <v>1</v>
      </c>
      <c r="BG15" s="49">
        <v>5.555555555555555</v>
      </c>
      <c r="BH15" s="48">
        <v>0</v>
      </c>
      <c r="BI15" s="49">
        <v>0</v>
      </c>
      <c r="BJ15" s="48">
        <v>0</v>
      </c>
      <c r="BK15" s="49">
        <v>0</v>
      </c>
      <c r="BL15" s="48">
        <v>17</v>
      </c>
      <c r="BM15" s="49">
        <v>94.44444444444444</v>
      </c>
      <c r="BN15" s="48">
        <v>18</v>
      </c>
    </row>
    <row r="16" spans="1:66" ht="15">
      <c r="A16" s="66" t="s">
        <v>261</v>
      </c>
      <c r="B16" s="66" t="s">
        <v>306</v>
      </c>
      <c r="C16" s="67" t="s">
        <v>1267</v>
      </c>
      <c r="D16" s="68">
        <v>3</v>
      </c>
      <c r="E16" s="69" t="s">
        <v>132</v>
      </c>
      <c r="F16" s="70">
        <v>32</v>
      </c>
      <c r="G16" s="67"/>
      <c r="H16" s="71"/>
      <c r="I16" s="72"/>
      <c r="J16" s="72"/>
      <c r="K16" s="34" t="s">
        <v>65</v>
      </c>
      <c r="L16" s="79">
        <v>16</v>
      </c>
      <c r="M16" s="79"/>
      <c r="N16" s="74"/>
      <c r="O16" s="81" t="s">
        <v>314</v>
      </c>
      <c r="P16" s="83">
        <v>43849.84280092592</v>
      </c>
      <c r="Q16" s="81" t="s">
        <v>322</v>
      </c>
      <c r="R16" s="81"/>
      <c r="S16" s="81"/>
      <c r="T16" s="81"/>
      <c r="U16" s="81"/>
      <c r="V16" s="85" t="s">
        <v>356</v>
      </c>
      <c r="W16" s="83">
        <v>43849.84280092592</v>
      </c>
      <c r="X16" s="87">
        <v>43849</v>
      </c>
      <c r="Y16" s="89" t="s">
        <v>412</v>
      </c>
      <c r="Z16" s="85" t="s">
        <v>475</v>
      </c>
      <c r="AA16" s="81"/>
      <c r="AB16" s="81"/>
      <c r="AC16" s="89" t="s">
        <v>538</v>
      </c>
      <c r="AD16" s="81"/>
      <c r="AE16" s="81" t="b">
        <v>0</v>
      </c>
      <c r="AF16" s="81">
        <v>0</v>
      </c>
      <c r="AG16" s="89" t="s">
        <v>588</v>
      </c>
      <c r="AH16" s="81" t="b">
        <v>0</v>
      </c>
      <c r="AI16" s="81" t="s">
        <v>591</v>
      </c>
      <c r="AJ16" s="81"/>
      <c r="AK16" s="89" t="s">
        <v>588</v>
      </c>
      <c r="AL16" s="81" t="b">
        <v>0</v>
      </c>
      <c r="AM16" s="81">
        <v>11</v>
      </c>
      <c r="AN16" s="89" t="s">
        <v>586</v>
      </c>
      <c r="AO16" s="81" t="s">
        <v>598</v>
      </c>
      <c r="AP16" s="81" t="b">
        <v>0</v>
      </c>
      <c r="AQ16" s="89" t="s">
        <v>586</v>
      </c>
      <c r="AR16" s="81" t="s">
        <v>211</v>
      </c>
      <c r="AS16" s="81">
        <v>0</v>
      </c>
      <c r="AT16" s="81">
        <v>0</v>
      </c>
      <c r="AU16" s="81"/>
      <c r="AV16" s="81"/>
      <c r="AW16" s="81"/>
      <c r="AX16" s="81"/>
      <c r="AY16" s="81"/>
      <c r="AZ16" s="81"/>
      <c r="BA16" s="81"/>
      <c r="BB16" s="81"/>
      <c r="BC16" s="80">
        <v>1</v>
      </c>
      <c r="BD16" s="80" t="str">
        <f>REPLACE(INDEX(GroupVertices[Group],MATCH(Edges[[#This Row],[Vertex 1]],GroupVertices[Vertex],0)),1,1,"")</f>
        <v>2</v>
      </c>
      <c r="BE16" s="80" t="str">
        <f>REPLACE(INDEX(GroupVertices[Group],MATCH(Edges[[#This Row],[Vertex 2]],GroupVertices[Vertex],0)),1,1,"")</f>
        <v>2</v>
      </c>
      <c r="BF16" s="48">
        <v>1</v>
      </c>
      <c r="BG16" s="49">
        <v>5.555555555555555</v>
      </c>
      <c r="BH16" s="48">
        <v>0</v>
      </c>
      <c r="BI16" s="49">
        <v>0</v>
      </c>
      <c r="BJ16" s="48">
        <v>0</v>
      </c>
      <c r="BK16" s="49">
        <v>0</v>
      </c>
      <c r="BL16" s="48">
        <v>17</v>
      </c>
      <c r="BM16" s="49">
        <v>94.44444444444444</v>
      </c>
      <c r="BN16" s="48">
        <v>18</v>
      </c>
    </row>
    <row r="17" spans="1:66" ht="15">
      <c r="A17" s="66" t="s">
        <v>262</v>
      </c>
      <c r="B17" s="66" t="s">
        <v>306</v>
      </c>
      <c r="C17" s="67" t="s">
        <v>1267</v>
      </c>
      <c r="D17" s="68">
        <v>3</v>
      </c>
      <c r="E17" s="69" t="s">
        <v>132</v>
      </c>
      <c r="F17" s="70">
        <v>32</v>
      </c>
      <c r="G17" s="67"/>
      <c r="H17" s="71"/>
      <c r="I17" s="72"/>
      <c r="J17" s="72"/>
      <c r="K17" s="34" t="s">
        <v>65</v>
      </c>
      <c r="L17" s="79">
        <v>17</v>
      </c>
      <c r="M17" s="79"/>
      <c r="N17" s="74"/>
      <c r="O17" s="81" t="s">
        <v>314</v>
      </c>
      <c r="P17" s="83">
        <v>43849.8465625</v>
      </c>
      <c r="Q17" s="81" t="s">
        <v>322</v>
      </c>
      <c r="R17" s="81"/>
      <c r="S17" s="81"/>
      <c r="T17" s="81"/>
      <c r="U17" s="81"/>
      <c r="V17" s="85" t="s">
        <v>357</v>
      </c>
      <c r="W17" s="83">
        <v>43849.8465625</v>
      </c>
      <c r="X17" s="87">
        <v>43849</v>
      </c>
      <c r="Y17" s="89" t="s">
        <v>413</v>
      </c>
      <c r="Z17" s="85" t="s">
        <v>476</v>
      </c>
      <c r="AA17" s="81"/>
      <c r="AB17" s="81"/>
      <c r="AC17" s="89" t="s">
        <v>539</v>
      </c>
      <c r="AD17" s="81"/>
      <c r="AE17" s="81" t="b">
        <v>0</v>
      </c>
      <c r="AF17" s="81">
        <v>0</v>
      </c>
      <c r="AG17" s="89" t="s">
        <v>588</v>
      </c>
      <c r="AH17" s="81" t="b">
        <v>0</v>
      </c>
      <c r="AI17" s="81" t="s">
        <v>591</v>
      </c>
      <c r="AJ17" s="81"/>
      <c r="AK17" s="89" t="s">
        <v>588</v>
      </c>
      <c r="AL17" s="81" t="b">
        <v>0</v>
      </c>
      <c r="AM17" s="81">
        <v>11</v>
      </c>
      <c r="AN17" s="89" t="s">
        <v>586</v>
      </c>
      <c r="AO17" s="81" t="s">
        <v>595</v>
      </c>
      <c r="AP17" s="81" t="b">
        <v>0</v>
      </c>
      <c r="AQ17" s="89" t="s">
        <v>586</v>
      </c>
      <c r="AR17" s="81" t="s">
        <v>211</v>
      </c>
      <c r="AS17" s="81">
        <v>0</v>
      </c>
      <c r="AT17" s="81">
        <v>0</v>
      </c>
      <c r="AU17" s="81"/>
      <c r="AV17" s="81"/>
      <c r="AW17" s="81"/>
      <c r="AX17" s="81"/>
      <c r="AY17" s="81"/>
      <c r="AZ17" s="81"/>
      <c r="BA17" s="81"/>
      <c r="BB17" s="81"/>
      <c r="BC17" s="80">
        <v>1</v>
      </c>
      <c r="BD17" s="80" t="str">
        <f>REPLACE(INDEX(GroupVertices[Group],MATCH(Edges[[#This Row],[Vertex 1]],GroupVertices[Vertex],0)),1,1,"")</f>
        <v>2</v>
      </c>
      <c r="BE17" s="80" t="str">
        <f>REPLACE(INDEX(GroupVertices[Group],MATCH(Edges[[#This Row],[Vertex 2]],GroupVertices[Vertex],0)),1,1,"")</f>
        <v>2</v>
      </c>
      <c r="BF17" s="48">
        <v>1</v>
      </c>
      <c r="BG17" s="49">
        <v>5.555555555555555</v>
      </c>
      <c r="BH17" s="48">
        <v>0</v>
      </c>
      <c r="BI17" s="49">
        <v>0</v>
      </c>
      <c r="BJ17" s="48">
        <v>0</v>
      </c>
      <c r="BK17" s="49">
        <v>0</v>
      </c>
      <c r="BL17" s="48">
        <v>17</v>
      </c>
      <c r="BM17" s="49">
        <v>94.44444444444444</v>
      </c>
      <c r="BN17" s="48">
        <v>18</v>
      </c>
    </row>
    <row r="18" spans="1:66" ht="15">
      <c r="A18" s="66" t="s">
        <v>263</v>
      </c>
      <c r="B18" s="66" t="s">
        <v>273</v>
      </c>
      <c r="C18" s="67" t="s">
        <v>1267</v>
      </c>
      <c r="D18" s="68">
        <v>3</v>
      </c>
      <c r="E18" s="69" t="s">
        <v>132</v>
      </c>
      <c r="F18" s="70">
        <v>32</v>
      </c>
      <c r="G18" s="67"/>
      <c r="H18" s="71"/>
      <c r="I18" s="72"/>
      <c r="J18" s="72"/>
      <c r="K18" s="34" t="s">
        <v>65</v>
      </c>
      <c r="L18" s="79">
        <v>18</v>
      </c>
      <c r="M18" s="79"/>
      <c r="N18" s="74"/>
      <c r="O18" s="81" t="s">
        <v>314</v>
      </c>
      <c r="P18" s="83">
        <v>43849.86077546296</v>
      </c>
      <c r="Q18" s="81" t="s">
        <v>324</v>
      </c>
      <c r="R18" s="81"/>
      <c r="S18" s="81"/>
      <c r="T18" s="81"/>
      <c r="U18" s="81"/>
      <c r="V18" s="85" t="s">
        <v>358</v>
      </c>
      <c r="W18" s="83">
        <v>43849.86077546296</v>
      </c>
      <c r="X18" s="87">
        <v>43849</v>
      </c>
      <c r="Y18" s="89" t="s">
        <v>414</v>
      </c>
      <c r="Z18" s="85" t="s">
        <v>477</v>
      </c>
      <c r="AA18" s="81"/>
      <c r="AB18" s="81"/>
      <c r="AC18" s="89" t="s">
        <v>540</v>
      </c>
      <c r="AD18" s="81"/>
      <c r="AE18" s="81" t="b">
        <v>0</v>
      </c>
      <c r="AF18" s="81">
        <v>0</v>
      </c>
      <c r="AG18" s="89" t="s">
        <v>588</v>
      </c>
      <c r="AH18" s="81" t="b">
        <v>0</v>
      </c>
      <c r="AI18" s="81" t="s">
        <v>591</v>
      </c>
      <c r="AJ18" s="81"/>
      <c r="AK18" s="89" t="s">
        <v>588</v>
      </c>
      <c r="AL18" s="81" t="b">
        <v>0</v>
      </c>
      <c r="AM18" s="81">
        <v>2</v>
      </c>
      <c r="AN18" s="89" t="s">
        <v>551</v>
      </c>
      <c r="AO18" s="81" t="s">
        <v>596</v>
      </c>
      <c r="AP18" s="81" t="b">
        <v>0</v>
      </c>
      <c r="AQ18" s="89" t="s">
        <v>551</v>
      </c>
      <c r="AR18" s="81" t="s">
        <v>211</v>
      </c>
      <c r="AS18" s="81">
        <v>0</v>
      </c>
      <c r="AT18" s="81">
        <v>0</v>
      </c>
      <c r="AU18" s="81"/>
      <c r="AV18" s="81"/>
      <c r="AW18" s="81"/>
      <c r="AX18" s="81"/>
      <c r="AY18" s="81"/>
      <c r="AZ18" s="81"/>
      <c r="BA18" s="81"/>
      <c r="BB18" s="81"/>
      <c r="BC18" s="80">
        <v>1</v>
      </c>
      <c r="BD18" s="80" t="str">
        <f>REPLACE(INDEX(GroupVertices[Group],MATCH(Edges[[#This Row],[Vertex 1]],GroupVertices[Vertex],0)),1,1,"")</f>
        <v>5</v>
      </c>
      <c r="BE18" s="80" t="str">
        <f>REPLACE(INDEX(GroupVertices[Group],MATCH(Edges[[#This Row],[Vertex 2]],GroupVertices[Vertex],0)),1,1,"")</f>
        <v>5</v>
      </c>
      <c r="BF18" s="48">
        <v>1</v>
      </c>
      <c r="BG18" s="49">
        <v>5.882352941176471</v>
      </c>
      <c r="BH18" s="48">
        <v>0</v>
      </c>
      <c r="BI18" s="49">
        <v>0</v>
      </c>
      <c r="BJ18" s="48">
        <v>0</v>
      </c>
      <c r="BK18" s="49">
        <v>0</v>
      </c>
      <c r="BL18" s="48">
        <v>16</v>
      </c>
      <c r="BM18" s="49">
        <v>94.11764705882354</v>
      </c>
      <c r="BN18" s="48">
        <v>17</v>
      </c>
    </row>
    <row r="19" spans="1:66" ht="15">
      <c r="A19" s="66" t="s">
        <v>264</v>
      </c>
      <c r="B19" s="66" t="s">
        <v>306</v>
      </c>
      <c r="C19" s="67" t="s">
        <v>1267</v>
      </c>
      <c r="D19" s="68">
        <v>3</v>
      </c>
      <c r="E19" s="69" t="s">
        <v>132</v>
      </c>
      <c r="F19" s="70">
        <v>32</v>
      </c>
      <c r="G19" s="67"/>
      <c r="H19" s="71"/>
      <c r="I19" s="72"/>
      <c r="J19" s="72"/>
      <c r="K19" s="34" t="s">
        <v>65</v>
      </c>
      <c r="L19" s="79">
        <v>19</v>
      </c>
      <c r="M19" s="79"/>
      <c r="N19" s="74"/>
      <c r="O19" s="81" t="s">
        <v>314</v>
      </c>
      <c r="P19" s="83">
        <v>43849.93913194445</v>
      </c>
      <c r="Q19" s="81" t="s">
        <v>325</v>
      </c>
      <c r="R19" s="81"/>
      <c r="S19" s="81"/>
      <c r="T19" s="81"/>
      <c r="U19" s="81"/>
      <c r="V19" s="85" t="s">
        <v>359</v>
      </c>
      <c r="W19" s="83">
        <v>43849.93913194445</v>
      </c>
      <c r="X19" s="87">
        <v>43849</v>
      </c>
      <c r="Y19" s="89" t="s">
        <v>415</v>
      </c>
      <c r="Z19" s="85" t="s">
        <v>478</v>
      </c>
      <c r="AA19" s="81"/>
      <c r="AB19" s="81"/>
      <c r="AC19" s="89" t="s">
        <v>541</v>
      </c>
      <c r="AD19" s="81"/>
      <c r="AE19" s="81" t="b">
        <v>0</v>
      </c>
      <c r="AF19" s="81">
        <v>0</v>
      </c>
      <c r="AG19" s="89" t="s">
        <v>588</v>
      </c>
      <c r="AH19" s="81" t="b">
        <v>0</v>
      </c>
      <c r="AI19" s="81" t="s">
        <v>591</v>
      </c>
      <c r="AJ19" s="81"/>
      <c r="AK19" s="89" t="s">
        <v>588</v>
      </c>
      <c r="AL19" s="81" t="b">
        <v>0</v>
      </c>
      <c r="AM19" s="81">
        <v>11</v>
      </c>
      <c r="AN19" s="89" t="s">
        <v>587</v>
      </c>
      <c r="AO19" s="81" t="s">
        <v>599</v>
      </c>
      <c r="AP19" s="81" t="b">
        <v>0</v>
      </c>
      <c r="AQ19" s="89" t="s">
        <v>587</v>
      </c>
      <c r="AR19" s="81" t="s">
        <v>211</v>
      </c>
      <c r="AS19" s="81">
        <v>0</v>
      </c>
      <c r="AT19" s="81">
        <v>0</v>
      </c>
      <c r="AU19" s="81"/>
      <c r="AV19" s="81"/>
      <c r="AW19" s="81"/>
      <c r="AX19" s="81"/>
      <c r="AY19" s="81"/>
      <c r="AZ19" s="81"/>
      <c r="BA19" s="81"/>
      <c r="BB19" s="81"/>
      <c r="BC19" s="80">
        <v>1</v>
      </c>
      <c r="BD19" s="80" t="str">
        <f>REPLACE(INDEX(GroupVertices[Group],MATCH(Edges[[#This Row],[Vertex 1]],GroupVertices[Vertex],0)),1,1,"")</f>
        <v>2</v>
      </c>
      <c r="BE19" s="80" t="str">
        <f>REPLACE(INDEX(GroupVertices[Group],MATCH(Edges[[#This Row],[Vertex 2]],GroupVertices[Vertex],0)),1,1,"")</f>
        <v>2</v>
      </c>
      <c r="BF19" s="48">
        <v>1</v>
      </c>
      <c r="BG19" s="49">
        <v>5.2631578947368425</v>
      </c>
      <c r="BH19" s="48">
        <v>0</v>
      </c>
      <c r="BI19" s="49">
        <v>0</v>
      </c>
      <c r="BJ19" s="48">
        <v>0</v>
      </c>
      <c r="BK19" s="49">
        <v>0</v>
      </c>
      <c r="BL19" s="48">
        <v>18</v>
      </c>
      <c r="BM19" s="49">
        <v>94.73684210526316</v>
      </c>
      <c r="BN19" s="48">
        <v>19</v>
      </c>
    </row>
    <row r="20" spans="1:66" ht="15">
      <c r="A20" s="66" t="s">
        <v>265</v>
      </c>
      <c r="B20" s="66" t="s">
        <v>306</v>
      </c>
      <c r="C20" s="67" t="s">
        <v>1268</v>
      </c>
      <c r="D20" s="68">
        <v>3</v>
      </c>
      <c r="E20" s="69" t="s">
        <v>136</v>
      </c>
      <c r="F20" s="70">
        <v>6</v>
      </c>
      <c r="G20" s="67"/>
      <c r="H20" s="71"/>
      <c r="I20" s="72"/>
      <c r="J20" s="72"/>
      <c r="K20" s="34" t="s">
        <v>65</v>
      </c>
      <c r="L20" s="79">
        <v>20</v>
      </c>
      <c r="M20" s="79"/>
      <c r="N20" s="74"/>
      <c r="O20" s="81" t="s">
        <v>314</v>
      </c>
      <c r="P20" s="83">
        <v>43849.77793981481</v>
      </c>
      <c r="Q20" s="81" t="s">
        <v>322</v>
      </c>
      <c r="R20" s="81"/>
      <c r="S20" s="81"/>
      <c r="T20" s="81"/>
      <c r="U20" s="81"/>
      <c r="V20" s="85" t="s">
        <v>360</v>
      </c>
      <c r="W20" s="83">
        <v>43849.77793981481</v>
      </c>
      <c r="X20" s="87">
        <v>43849</v>
      </c>
      <c r="Y20" s="89" t="s">
        <v>416</v>
      </c>
      <c r="Z20" s="85" t="s">
        <v>479</v>
      </c>
      <c r="AA20" s="81"/>
      <c r="AB20" s="81"/>
      <c r="AC20" s="89" t="s">
        <v>542</v>
      </c>
      <c r="AD20" s="81"/>
      <c r="AE20" s="81" t="b">
        <v>0</v>
      </c>
      <c r="AF20" s="81">
        <v>0</v>
      </c>
      <c r="AG20" s="89" t="s">
        <v>588</v>
      </c>
      <c r="AH20" s="81" t="b">
        <v>0</v>
      </c>
      <c r="AI20" s="81" t="s">
        <v>591</v>
      </c>
      <c r="AJ20" s="81"/>
      <c r="AK20" s="89" t="s">
        <v>588</v>
      </c>
      <c r="AL20" s="81" t="b">
        <v>0</v>
      </c>
      <c r="AM20" s="81">
        <v>11</v>
      </c>
      <c r="AN20" s="89" t="s">
        <v>586</v>
      </c>
      <c r="AO20" s="81" t="s">
        <v>600</v>
      </c>
      <c r="AP20" s="81" t="b">
        <v>0</v>
      </c>
      <c r="AQ20" s="89" t="s">
        <v>586</v>
      </c>
      <c r="AR20" s="81" t="s">
        <v>211</v>
      </c>
      <c r="AS20" s="81">
        <v>0</v>
      </c>
      <c r="AT20" s="81">
        <v>0</v>
      </c>
      <c r="AU20" s="81"/>
      <c r="AV20" s="81"/>
      <c r="AW20" s="81"/>
      <c r="AX20" s="81"/>
      <c r="AY20" s="81"/>
      <c r="AZ20" s="81"/>
      <c r="BA20" s="81"/>
      <c r="BB20" s="81"/>
      <c r="BC20" s="80">
        <v>4</v>
      </c>
      <c r="BD20" s="80" t="str">
        <f>REPLACE(INDEX(GroupVertices[Group],MATCH(Edges[[#This Row],[Vertex 1]],GroupVertices[Vertex],0)),1,1,"")</f>
        <v>2</v>
      </c>
      <c r="BE20" s="80" t="str">
        <f>REPLACE(INDEX(GroupVertices[Group],MATCH(Edges[[#This Row],[Vertex 2]],GroupVertices[Vertex],0)),1,1,"")</f>
        <v>2</v>
      </c>
      <c r="BF20" s="48">
        <v>1</v>
      </c>
      <c r="BG20" s="49">
        <v>5.555555555555555</v>
      </c>
      <c r="BH20" s="48">
        <v>0</v>
      </c>
      <c r="BI20" s="49">
        <v>0</v>
      </c>
      <c r="BJ20" s="48">
        <v>0</v>
      </c>
      <c r="BK20" s="49">
        <v>0</v>
      </c>
      <c r="BL20" s="48">
        <v>17</v>
      </c>
      <c r="BM20" s="49">
        <v>94.44444444444444</v>
      </c>
      <c r="BN20" s="48">
        <v>18</v>
      </c>
    </row>
    <row r="21" spans="1:66" ht="15">
      <c r="A21" s="66" t="s">
        <v>265</v>
      </c>
      <c r="B21" s="66" t="s">
        <v>306</v>
      </c>
      <c r="C21" s="67" t="s">
        <v>1268</v>
      </c>
      <c r="D21" s="68">
        <v>3</v>
      </c>
      <c r="E21" s="69" t="s">
        <v>136</v>
      </c>
      <c r="F21" s="70">
        <v>6</v>
      </c>
      <c r="G21" s="67"/>
      <c r="H21" s="71"/>
      <c r="I21" s="72"/>
      <c r="J21" s="72"/>
      <c r="K21" s="34" t="s">
        <v>65</v>
      </c>
      <c r="L21" s="79">
        <v>21</v>
      </c>
      <c r="M21" s="79"/>
      <c r="N21" s="74"/>
      <c r="O21" s="81" t="s">
        <v>314</v>
      </c>
      <c r="P21" s="83">
        <v>43849.94478009259</v>
      </c>
      <c r="Q21" s="81" t="s">
        <v>325</v>
      </c>
      <c r="R21" s="81"/>
      <c r="S21" s="81"/>
      <c r="T21" s="81"/>
      <c r="U21" s="81"/>
      <c r="V21" s="85" t="s">
        <v>360</v>
      </c>
      <c r="W21" s="83">
        <v>43849.94478009259</v>
      </c>
      <c r="X21" s="87">
        <v>43849</v>
      </c>
      <c r="Y21" s="89" t="s">
        <v>417</v>
      </c>
      <c r="Z21" s="85" t="s">
        <v>480</v>
      </c>
      <c r="AA21" s="81"/>
      <c r="AB21" s="81"/>
      <c r="AC21" s="89" t="s">
        <v>543</v>
      </c>
      <c r="AD21" s="81"/>
      <c r="AE21" s="81" t="b">
        <v>0</v>
      </c>
      <c r="AF21" s="81">
        <v>0</v>
      </c>
      <c r="AG21" s="89" t="s">
        <v>588</v>
      </c>
      <c r="AH21" s="81" t="b">
        <v>0</v>
      </c>
      <c r="AI21" s="81" t="s">
        <v>591</v>
      </c>
      <c r="AJ21" s="81"/>
      <c r="AK21" s="89" t="s">
        <v>588</v>
      </c>
      <c r="AL21" s="81" t="b">
        <v>0</v>
      </c>
      <c r="AM21" s="81">
        <v>11</v>
      </c>
      <c r="AN21" s="89" t="s">
        <v>587</v>
      </c>
      <c r="AO21" s="81" t="s">
        <v>600</v>
      </c>
      <c r="AP21" s="81" t="b">
        <v>0</v>
      </c>
      <c r="AQ21" s="89" t="s">
        <v>587</v>
      </c>
      <c r="AR21" s="81" t="s">
        <v>211</v>
      </c>
      <c r="AS21" s="81">
        <v>0</v>
      </c>
      <c r="AT21" s="81">
        <v>0</v>
      </c>
      <c r="AU21" s="81"/>
      <c r="AV21" s="81"/>
      <c r="AW21" s="81"/>
      <c r="AX21" s="81"/>
      <c r="AY21" s="81"/>
      <c r="AZ21" s="81"/>
      <c r="BA21" s="81"/>
      <c r="BB21" s="81"/>
      <c r="BC21" s="80">
        <v>4</v>
      </c>
      <c r="BD21" s="80" t="str">
        <f>REPLACE(INDEX(GroupVertices[Group],MATCH(Edges[[#This Row],[Vertex 1]],GroupVertices[Vertex],0)),1,1,"")</f>
        <v>2</v>
      </c>
      <c r="BE21" s="80" t="str">
        <f>REPLACE(INDEX(GroupVertices[Group],MATCH(Edges[[#This Row],[Vertex 2]],GroupVertices[Vertex],0)),1,1,"")</f>
        <v>2</v>
      </c>
      <c r="BF21" s="48">
        <v>1</v>
      </c>
      <c r="BG21" s="49">
        <v>5.2631578947368425</v>
      </c>
      <c r="BH21" s="48">
        <v>0</v>
      </c>
      <c r="BI21" s="49">
        <v>0</v>
      </c>
      <c r="BJ21" s="48">
        <v>0</v>
      </c>
      <c r="BK21" s="49">
        <v>0</v>
      </c>
      <c r="BL21" s="48">
        <v>18</v>
      </c>
      <c r="BM21" s="49">
        <v>94.73684210526316</v>
      </c>
      <c r="BN21" s="48">
        <v>19</v>
      </c>
    </row>
    <row r="22" spans="1:66" ht="15">
      <c r="A22" s="66" t="s">
        <v>266</v>
      </c>
      <c r="B22" s="66" t="s">
        <v>306</v>
      </c>
      <c r="C22" s="67" t="s">
        <v>1267</v>
      </c>
      <c r="D22" s="68">
        <v>3</v>
      </c>
      <c r="E22" s="69" t="s">
        <v>132</v>
      </c>
      <c r="F22" s="70">
        <v>32</v>
      </c>
      <c r="G22" s="67"/>
      <c r="H22" s="71"/>
      <c r="I22" s="72"/>
      <c r="J22" s="72"/>
      <c r="K22" s="34" t="s">
        <v>65</v>
      </c>
      <c r="L22" s="79">
        <v>22</v>
      </c>
      <c r="M22" s="79"/>
      <c r="N22" s="74"/>
      <c r="O22" s="81" t="s">
        <v>314</v>
      </c>
      <c r="P22" s="83">
        <v>43849.94975694444</v>
      </c>
      <c r="Q22" s="81" t="s">
        <v>325</v>
      </c>
      <c r="R22" s="81"/>
      <c r="S22" s="81"/>
      <c r="T22" s="81"/>
      <c r="U22" s="81"/>
      <c r="V22" s="85" t="s">
        <v>361</v>
      </c>
      <c r="W22" s="83">
        <v>43849.94975694444</v>
      </c>
      <c r="X22" s="87">
        <v>43849</v>
      </c>
      <c r="Y22" s="89" t="s">
        <v>418</v>
      </c>
      <c r="Z22" s="85" t="s">
        <v>481</v>
      </c>
      <c r="AA22" s="81"/>
      <c r="AB22" s="81"/>
      <c r="AC22" s="89" t="s">
        <v>544</v>
      </c>
      <c r="AD22" s="81"/>
      <c r="AE22" s="81" t="b">
        <v>0</v>
      </c>
      <c r="AF22" s="81">
        <v>0</v>
      </c>
      <c r="AG22" s="89" t="s">
        <v>588</v>
      </c>
      <c r="AH22" s="81" t="b">
        <v>0</v>
      </c>
      <c r="AI22" s="81" t="s">
        <v>591</v>
      </c>
      <c r="AJ22" s="81"/>
      <c r="AK22" s="89" t="s">
        <v>588</v>
      </c>
      <c r="AL22" s="81" t="b">
        <v>0</v>
      </c>
      <c r="AM22" s="81">
        <v>11</v>
      </c>
      <c r="AN22" s="89" t="s">
        <v>587</v>
      </c>
      <c r="AO22" s="81" t="s">
        <v>601</v>
      </c>
      <c r="AP22" s="81" t="b">
        <v>0</v>
      </c>
      <c r="AQ22" s="89" t="s">
        <v>587</v>
      </c>
      <c r="AR22" s="81" t="s">
        <v>211</v>
      </c>
      <c r="AS22" s="81">
        <v>0</v>
      </c>
      <c r="AT22" s="81">
        <v>0</v>
      </c>
      <c r="AU22" s="81"/>
      <c r="AV22" s="81"/>
      <c r="AW22" s="81"/>
      <c r="AX22" s="81"/>
      <c r="AY22" s="81"/>
      <c r="AZ22" s="81"/>
      <c r="BA22" s="81"/>
      <c r="BB22" s="81"/>
      <c r="BC22" s="80">
        <v>1</v>
      </c>
      <c r="BD22" s="80" t="str">
        <f>REPLACE(INDEX(GroupVertices[Group],MATCH(Edges[[#This Row],[Vertex 1]],GroupVertices[Vertex],0)),1,1,"")</f>
        <v>2</v>
      </c>
      <c r="BE22" s="80" t="str">
        <f>REPLACE(INDEX(GroupVertices[Group],MATCH(Edges[[#This Row],[Vertex 2]],GroupVertices[Vertex],0)),1,1,"")</f>
        <v>2</v>
      </c>
      <c r="BF22" s="48">
        <v>1</v>
      </c>
      <c r="BG22" s="49">
        <v>5.2631578947368425</v>
      </c>
      <c r="BH22" s="48">
        <v>0</v>
      </c>
      <c r="BI22" s="49">
        <v>0</v>
      </c>
      <c r="BJ22" s="48">
        <v>0</v>
      </c>
      <c r="BK22" s="49">
        <v>0</v>
      </c>
      <c r="BL22" s="48">
        <v>18</v>
      </c>
      <c r="BM22" s="49">
        <v>94.73684210526316</v>
      </c>
      <c r="BN22" s="48">
        <v>19</v>
      </c>
    </row>
    <row r="23" spans="1:66" ht="15">
      <c r="A23" s="66" t="s">
        <v>267</v>
      </c>
      <c r="B23" s="66" t="s">
        <v>309</v>
      </c>
      <c r="C23" s="67" t="s">
        <v>1267</v>
      </c>
      <c r="D23" s="68">
        <v>3</v>
      </c>
      <c r="E23" s="69" t="s">
        <v>132</v>
      </c>
      <c r="F23" s="70">
        <v>32</v>
      </c>
      <c r="G23" s="67"/>
      <c r="H23" s="71"/>
      <c r="I23" s="72"/>
      <c r="J23" s="72"/>
      <c r="K23" s="34" t="s">
        <v>65</v>
      </c>
      <c r="L23" s="79">
        <v>23</v>
      </c>
      <c r="M23" s="79"/>
      <c r="N23" s="74"/>
      <c r="O23" s="81" t="s">
        <v>312</v>
      </c>
      <c r="P23" s="83">
        <v>43849.95006944444</v>
      </c>
      <c r="Q23" s="81" t="s">
        <v>326</v>
      </c>
      <c r="R23" s="85" t="s">
        <v>333</v>
      </c>
      <c r="S23" s="81" t="s">
        <v>337</v>
      </c>
      <c r="T23" s="81"/>
      <c r="U23" s="81"/>
      <c r="V23" s="85" t="s">
        <v>362</v>
      </c>
      <c r="W23" s="83">
        <v>43849.95006944444</v>
      </c>
      <c r="X23" s="87">
        <v>43849</v>
      </c>
      <c r="Y23" s="89" t="s">
        <v>419</v>
      </c>
      <c r="Z23" s="85" t="s">
        <v>482</v>
      </c>
      <c r="AA23" s="81"/>
      <c r="AB23" s="81"/>
      <c r="AC23" s="89" t="s">
        <v>545</v>
      </c>
      <c r="AD23" s="81"/>
      <c r="AE23" s="81" t="b">
        <v>0</v>
      </c>
      <c r="AF23" s="81">
        <v>1</v>
      </c>
      <c r="AG23" s="89" t="s">
        <v>588</v>
      </c>
      <c r="AH23" s="81" t="b">
        <v>1</v>
      </c>
      <c r="AI23" s="81" t="s">
        <v>591</v>
      </c>
      <c r="AJ23" s="81"/>
      <c r="AK23" s="89" t="s">
        <v>593</v>
      </c>
      <c r="AL23" s="81" t="b">
        <v>0</v>
      </c>
      <c r="AM23" s="81">
        <v>0</v>
      </c>
      <c r="AN23" s="89" t="s">
        <v>588</v>
      </c>
      <c r="AO23" s="81" t="s">
        <v>595</v>
      </c>
      <c r="AP23" s="81" t="b">
        <v>0</v>
      </c>
      <c r="AQ23" s="89" t="s">
        <v>545</v>
      </c>
      <c r="AR23" s="81" t="s">
        <v>211</v>
      </c>
      <c r="AS23" s="81">
        <v>0</v>
      </c>
      <c r="AT23" s="81">
        <v>0</v>
      </c>
      <c r="AU23" s="81"/>
      <c r="AV23" s="81"/>
      <c r="AW23" s="81"/>
      <c r="AX23" s="81"/>
      <c r="AY23" s="81"/>
      <c r="AZ23" s="81"/>
      <c r="BA23" s="81"/>
      <c r="BB23" s="81"/>
      <c r="BC23" s="80">
        <v>1</v>
      </c>
      <c r="BD23" s="80" t="str">
        <f>REPLACE(INDEX(GroupVertices[Group],MATCH(Edges[[#This Row],[Vertex 1]],GroupVertices[Vertex],0)),1,1,"")</f>
        <v>6</v>
      </c>
      <c r="BE23" s="80" t="str">
        <f>REPLACE(INDEX(GroupVertices[Group],MATCH(Edges[[#This Row],[Vertex 2]],GroupVertices[Vertex],0)),1,1,"")</f>
        <v>6</v>
      </c>
      <c r="BF23" s="48">
        <v>1</v>
      </c>
      <c r="BG23" s="49">
        <v>3.7037037037037037</v>
      </c>
      <c r="BH23" s="48">
        <v>2</v>
      </c>
      <c r="BI23" s="49">
        <v>7.407407407407407</v>
      </c>
      <c r="BJ23" s="48">
        <v>0</v>
      </c>
      <c r="BK23" s="49">
        <v>0</v>
      </c>
      <c r="BL23" s="48">
        <v>24</v>
      </c>
      <c r="BM23" s="49">
        <v>88.88888888888889</v>
      </c>
      <c r="BN23" s="48">
        <v>27</v>
      </c>
    </row>
    <row r="24" spans="1:66" ht="15">
      <c r="A24" s="66" t="s">
        <v>268</v>
      </c>
      <c r="B24" s="66" t="s">
        <v>306</v>
      </c>
      <c r="C24" s="67" t="s">
        <v>1267</v>
      </c>
      <c r="D24" s="68">
        <v>3</v>
      </c>
      <c r="E24" s="69" t="s">
        <v>132</v>
      </c>
      <c r="F24" s="70">
        <v>32</v>
      </c>
      <c r="G24" s="67"/>
      <c r="H24" s="71"/>
      <c r="I24" s="72"/>
      <c r="J24" s="72"/>
      <c r="K24" s="34" t="s">
        <v>65</v>
      </c>
      <c r="L24" s="79">
        <v>24</v>
      </c>
      <c r="M24" s="79"/>
      <c r="N24" s="74"/>
      <c r="O24" s="81" t="s">
        <v>314</v>
      </c>
      <c r="P24" s="83">
        <v>43849.960960648146</v>
      </c>
      <c r="Q24" s="81" t="s">
        <v>325</v>
      </c>
      <c r="R24" s="81"/>
      <c r="S24" s="81"/>
      <c r="T24" s="81"/>
      <c r="U24" s="81"/>
      <c r="V24" s="85" t="s">
        <v>363</v>
      </c>
      <c r="W24" s="83">
        <v>43849.960960648146</v>
      </c>
      <c r="X24" s="87">
        <v>43849</v>
      </c>
      <c r="Y24" s="89" t="s">
        <v>420</v>
      </c>
      <c r="Z24" s="85" t="s">
        <v>483</v>
      </c>
      <c r="AA24" s="81"/>
      <c r="AB24" s="81"/>
      <c r="AC24" s="89" t="s">
        <v>546</v>
      </c>
      <c r="AD24" s="81"/>
      <c r="AE24" s="81" t="b">
        <v>0</v>
      </c>
      <c r="AF24" s="81">
        <v>0</v>
      </c>
      <c r="AG24" s="89" t="s">
        <v>588</v>
      </c>
      <c r="AH24" s="81" t="b">
        <v>0</v>
      </c>
      <c r="AI24" s="81" t="s">
        <v>591</v>
      </c>
      <c r="AJ24" s="81"/>
      <c r="AK24" s="89" t="s">
        <v>588</v>
      </c>
      <c r="AL24" s="81" t="b">
        <v>0</v>
      </c>
      <c r="AM24" s="81">
        <v>11</v>
      </c>
      <c r="AN24" s="89" t="s">
        <v>587</v>
      </c>
      <c r="AO24" s="81" t="s">
        <v>595</v>
      </c>
      <c r="AP24" s="81" t="b">
        <v>0</v>
      </c>
      <c r="AQ24" s="89" t="s">
        <v>587</v>
      </c>
      <c r="AR24" s="81" t="s">
        <v>211</v>
      </c>
      <c r="AS24" s="81">
        <v>0</v>
      </c>
      <c r="AT24" s="81">
        <v>0</v>
      </c>
      <c r="AU24" s="81"/>
      <c r="AV24" s="81"/>
      <c r="AW24" s="81"/>
      <c r="AX24" s="81"/>
      <c r="AY24" s="81"/>
      <c r="AZ24" s="81"/>
      <c r="BA24" s="81"/>
      <c r="BB24" s="81"/>
      <c r="BC24" s="80">
        <v>1</v>
      </c>
      <c r="BD24" s="80" t="str">
        <f>REPLACE(INDEX(GroupVertices[Group],MATCH(Edges[[#This Row],[Vertex 1]],GroupVertices[Vertex],0)),1,1,"")</f>
        <v>2</v>
      </c>
      <c r="BE24" s="80" t="str">
        <f>REPLACE(INDEX(GroupVertices[Group],MATCH(Edges[[#This Row],[Vertex 2]],GroupVertices[Vertex],0)),1,1,"")</f>
        <v>2</v>
      </c>
      <c r="BF24" s="48">
        <v>1</v>
      </c>
      <c r="BG24" s="49">
        <v>5.2631578947368425</v>
      </c>
      <c r="BH24" s="48">
        <v>0</v>
      </c>
      <c r="BI24" s="49">
        <v>0</v>
      </c>
      <c r="BJ24" s="48">
        <v>0</v>
      </c>
      <c r="BK24" s="49">
        <v>0</v>
      </c>
      <c r="BL24" s="48">
        <v>18</v>
      </c>
      <c r="BM24" s="49">
        <v>94.73684210526316</v>
      </c>
      <c r="BN24" s="48">
        <v>19</v>
      </c>
    </row>
    <row r="25" spans="1:66" ht="15">
      <c r="A25" s="66" t="s">
        <v>269</v>
      </c>
      <c r="B25" s="66" t="s">
        <v>269</v>
      </c>
      <c r="C25" s="67" t="s">
        <v>1267</v>
      </c>
      <c r="D25" s="68">
        <v>3</v>
      </c>
      <c r="E25" s="69" t="s">
        <v>132</v>
      </c>
      <c r="F25" s="70">
        <v>32</v>
      </c>
      <c r="G25" s="67"/>
      <c r="H25" s="71"/>
      <c r="I25" s="72"/>
      <c r="J25" s="72"/>
      <c r="K25" s="34" t="s">
        <v>65</v>
      </c>
      <c r="L25" s="79">
        <v>25</v>
      </c>
      <c r="M25" s="79"/>
      <c r="N25" s="74"/>
      <c r="O25" s="81" t="s">
        <v>211</v>
      </c>
      <c r="P25" s="83">
        <v>43849.97675925926</v>
      </c>
      <c r="Q25" s="81" t="s">
        <v>327</v>
      </c>
      <c r="R25" s="85" t="s">
        <v>335</v>
      </c>
      <c r="S25" s="81" t="s">
        <v>338</v>
      </c>
      <c r="T25" s="81"/>
      <c r="U25" s="85" t="s">
        <v>340</v>
      </c>
      <c r="V25" s="85" t="s">
        <v>340</v>
      </c>
      <c r="W25" s="83">
        <v>43849.97675925926</v>
      </c>
      <c r="X25" s="87">
        <v>43849</v>
      </c>
      <c r="Y25" s="89" t="s">
        <v>421</v>
      </c>
      <c r="Z25" s="85" t="s">
        <v>484</v>
      </c>
      <c r="AA25" s="81"/>
      <c r="AB25" s="81"/>
      <c r="AC25" s="89" t="s">
        <v>547</v>
      </c>
      <c r="AD25" s="81"/>
      <c r="AE25" s="81" t="b">
        <v>0</v>
      </c>
      <c r="AF25" s="81">
        <v>1</v>
      </c>
      <c r="AG25" s="89" t="s">
        <v>588</v>
      </c>
      <c r="AH25" s="81" t="b">
        <v>0</v>
      </c>
      <c r="AI25" s="81" t="s">
        <v>591</v>
      </c>
      <c r="AJ25" s="81"/>
      <c r="AK25" s="89" t="s">
        <v>588</v>
      </c>
      <c r="AL25" s="81" t="b">
        <v>0</v>
      </c>
      <c r="AM25" s="81">
        <v>0</v>
      </c>
      <c r="AN25" s="89" t="s">
        <v>588</v>
      </c>
      <c r="AO25" s="81" t="s">
        <v>602</v>
      </c>
      <c r="AP25" s="81" t="b">
        <v>0</v>
      </c>
      <c r="AQ25" s="89" t="s">
        <v>547</v>
      </c>
      <c r="AR25" s="81" t="s">
        <v>211</v>
      </c>
      <c r="AS25" s="81">
        <v>0</v>
      </c>
      <c r="AT25" s="81">
        <v>0</v>
      </c>
      <c r="AU25" s="81"/>
      <c r="AV25" s="81"/>
      <c r="AW25" s="81"/>
      <c r="AX25" s="81"/>
      <c r="AY25" s="81"/>
      <c r="AZ25" s="81"/>
      <c r="BA25" s="81"/>
      <c r="BB25" s="81"/>
      <c r="BC25" s="80">
        <v>1</v>
      </c>
      <c r="BD25" s="80" t="str">
        <f>REPLACE(INDEX(GroupVertices[Group],MATCH(Edges[[#This Row],[Vertex 1]],GroupVertices[Vertex],0)),1,1,"")</f>
        <v>4</v>
      </c>
      <c r="BE25" s="80" t="str">
        <f>REPLACE(INDEX(GroupVertices[Group],MATCH(Edges[[#This Row],[Vertex 2]],GroupVertices[Vertex],0)),1,1,"")</f>
        <v>4</v>
      </c>
      <c r="BF25" s="48">
        <v>1</v>
      </c>
      <c r="BG25" s="49">
        <v>5.882352941176471</v>
      </c>
      <c r="BH25" s="48">
        <v>0</v>
      </c>
      <c r="BI25" s="49">
        <v>0</v>
      </c>
      <c r="BJ25" s="48">
        <v>0</v>
      </c>
      <c r="BK25" s="49">
        <v>0</v>
      </c>
      <c r="BL25" s="48">
        <v>16</v>
      </c>
      <c r="BM25" s="49">
        <v>94.11764705882354</v>
      </c>
      <c r="BN25" s="48">
        <v>17</v>
      </c>
    </row>
    <row r="26" spans="1:66" ht="15">
      <c r="A26" s="66" t="s">
        <v>270</v>
      </c>
      <c r="B26" s="66" t="s">
        <v>306</v>
      </c>
      <c r="C26" s="67" t="s">
        <v>1267</v>
      </c>
      <c r="D26" s="68">
        <v>3</v>
      </c>
      <c r="E26" s="69" t="s">
        <v>132</v>
      </c>
      <c r="F26" s="70">
        <v>32</v>
      </c>
      <c r="G26" s="67"/>
      <c r="H26" s="71"/>
      <c r="I26" s="72"/>
      <c r="J26" s="72"/>
      <c r="K26" s="34" t="s">
        <v>65</v>
      </c>
      <c r="L26" s="79">
        <v>26</v>
      </c>
      <c r="M26" s="79"/>
      <c r="N26" s="74"/>
      <c r="O26" s="81" t="s">
        <v>314</v>
      </c>
      <c r="P26" s="83">
        <v>43850.001875</v>
      </c>
      <c r="Q26" s="81" t="s">
        <v>325</v>
      </c>
      <c r="R26" s="81"/>
      <c r="S26" s="81"/>
      <c r="T26" s="81"/>
      <c r="U26" s="81"/>
      <c r="V26" s="85" t="s">
        <v>364</v>
      </c>
      <c r="W26" s="83">
        <v>43850.001875</v>
      </c>
      <c r="X26" s="87">
        <v>43850</v>
      </c>
      <c r="Y26" s="89" t="s">
        <v>422</v>
      </c>
      <c r="Z26" s="85" t="s">
        <v>485</v>
      </c>
      <c r="AA26" s="81"/>
      <c r="AB26" s="81"/>
      <c r="AC26" s="89" t="s">
        <v>548</v>
      </c>
      <c r="AD26" s="81"/>
      <c r="AE26" s="81" t="b">
        <v>0</v>
      </c>
      <c r="AF26" s="81">
        <v>0</v>
      </c>
      <c r="AG26" s="89" t="s">
        <v>588</v>
      </c>
      <c r="AH26" s="81" t="b">
        <v>0</v>
      </c>
      <c r="AI26" s="81" t="s">
        <v>591</v>
      </c>
      <c r="AJ26" s="81"/>
      <c r="AK26" s="89" t="s">
        <v>588</v>
      </c>
      <c r="AL26" s="81" t="b">
        <v>0</v>
      </c>
      <c r="AM26" s="81">
        <v>11</v>
      </c>
      <c r="AN26" s="89" t="s">
        <v>587</v>
      </c>
      <c r="AO26" s="81" t="s">
        <v>596</v>
      </c>
      <c r="AP26" s="81" t="b">
        <v>0</v>
      </c>
      <c r="AQ26" s="89" t="s">
        <v>587</v>
      </c>
      <c r="AR26" s="81" t="s">
        <v>211</v>
      </c>
      <c r="AS26" s="81">
        <v>0</v>
      </c>
      <c r="AT26" s="81">
        <v>0</v>
      </c>
      <c r="AU26" s="81"/>
      <c r="AV26" s="81"/>
      <c r="AW26" s="81"/>
      <c r="AX26" s="81"/>
      <c r="AY26" s="81"/>
      <c r="AZ26" s="81"/>
      <c r="BA26" s="81"/>
      <c r="BB26" s="81"/>
      <c r="BC26" s="80">
        <v>1</v>
      </c>
      <c r="BD26" s="80" t="str">
        <f>REPLACE(INDEX(GroupVertices[Group],MATCH(Edges[[#This Row],[Vertex 1]],GroupVertices[Vertex],0)),1,1,"")</f>
        <v>2</v>
      </c>
      <c r="BE26" s="80" t="str">
        <f>REPLACE(INDEX(GroupVertices[Group],MATCH(Edges[[#This Row],[Vertex 2]],GroupVertices[Vertex],0)),1,1,"")</f>
        <v>2</v>
      </c>
      <c r="BF26" s="48">
        <v>1</v>
      </c>
      <c r="BG26" s="49">
        <v>5.2631578947368425</v>
      </c>
      <c r="BH26" s="48">
        <v>0</v>
      </c>
      <c r="BI26" s="49">
        <v>0</v>
      </c>
      <c r="BJ26" s="48">
        <v>0</v>
      </c>
      <c r="BK26" s="49">
        <v>0</v>
      </c>
      <c r="BL26" s="48">
        <v>18</v>
      </c>
      <c r="BM26" s="49">
        <v>94.73684210526316</v>
      </c>
      <c r="BN26" s="48">
        <v>19</v>
      </c>
    </row>
    <row r="27" spans="1:66" ht="15">
      <c r="A27" s="66" t="s">
        <v>271</v>
      </c>
      <c r="B27" s="66" t="s">
        <v>306</v>
      </c>
      <c r="C27" s="67" t="s">
        <v>1267</v>
      </c>
      <c r="D27" s="68">
        <v>3</v>
      </c>
      <c r="E27" s="69" t="s">
        <v>132</v>
      </c>
      <c r="F27" s="70">
        <v>32</v>
      </c>
      <c r="G27" s="67"/>
      <c r="H27" s="71"/>
      <c r="I27" s="72"/>
      <c r="J27" s="72"/>
      <c r="K27" s="34" t="s">
        <v>65</v>
      </c>
      <c r="L27" s="79">
        <v>27</v>
      </c>
      <c r="M27" s="79"/>
      <c r="N27" s="74"/>
      <c r="O27" s="81" t="s">
        <v>314</v>
      </c>
      <c r="P27" s="83">
        <v>43850.02407407408</v>
      </c>
      <c r="Q27" s="81" t="s">
        <v>325</v>
      </c>
      <c r="R27" s="81"/>
      <c r="S27" s="81"/>
      <c r="T27" s="81"/>
      <c r="U27" s="81"/>
      <c r="V27" s="85" t="s">
        <v>365</v>
      </c>
      <c r="W27" s="83">
        <v>43850.02407407408</v>
      </c>
      <c r="X27" s="87">
        <v>43850</v>
      </c>
      <c r="Y27" s="89" t="s">
        <v>423</v>
      </c>
      <c r="Z27" s="85" t="s">
        <v>486</v>
      </c>
      <c r="AA27" s="81"/>
      <c r="AB27" s="81"/>
      <c r="AC27" s="89" t="s">
        <v>549</v>
      </c>
      <c r="AD27" s="81"/>
      <c r="AE27" s="81" t="b">
        <v>0</v>
      </c>
      <c r="AF27" s="81">
        <v>0</v>
      </c>
      <c r="AG27" s="89" t="s">
        <v>588</v>
      </c>
      <c r="AH27" s="81" t="b">
        <v>0</v>
      </c>
      <c r="AI27" s="81" t="s">
        <v>591</v>
      </c>
      <c r="AJ27" s="81"/>
      <c r="AK27" s="89" t="s">
        <v>588</v>
      </c>
      <c r="AL27" s="81" t="b">
        <v>0</v>
      </c>
      <c r="AM27" s="81">
        <v>11</v>
      </c>
      <c r="AN27" s="89" t="s">
        <v>587</v>
      </c>
      <c r="AO27" s="81" t="s">
        <v>603</v>
      </c>
      <c r="AP27" s="81" t="b">
        <v>0</v>
      </c>
      <c r="AQ27" s="89" t="s">
        <v>587</v>
      </c>
      <c r="AR27" s="81" t="s">
        <v>211</v>
      </c>
      <c r="AS27" s="81">
        <v>0</v>
      </c>
      <c r="AT27" s="81">
        <v>0</v>
      </c>
      <c r="AU27" s="81"/>
      <c r="AV27" s="81"/>
      <c r="AW27" s="81"/>
      <c r="AX27" s="81"/>
      <c r="AY27" s="81"/>
      <c r="AZ27" s="81"/>
      <c r="BA27" s="81"/>
      <c r="BB27" s="81"/>
      <c r="BC27" s="80">
        <v>1</v>
      </c>
      <c r="BD27" s="80" t="str">
        <f>REPLACE(INDEX(GroupVertices[Group],MATCH(Edges[[#This Row],[Vertex 1]],GroupVertices[Vertex],0)),1,1,"")</f>
        <v>2</v>
      </c>
      <c r="BE27" s="80" t="str">
        <f>REPLACE(INDEX(GroupVertices[Group],MATCH(Edges[[#This Row],[Vertex 2]],GroupVertices[Vertex],0)),1,1,"")</f>
        <v>2</v>
      </c>
      <c r="BF27" s="48">
        <v>1</v>
      </c>
      <c r="BG27" s="49">
        <v>5.2631578947368425</v>
      </c>
      <c r="BH27" s="48">
        <v>0</v>
      </c>
      <c r="BI27" s="49">
        <v>0</v>
      </c>
      <c r="BJ27" s="48">
        <v>0</v>
      </c>
      <c r="BK27" s="49">
        <v>0</v>
      </c>
      <c r="BL27" s="48">
        <v>18</v>
      </c>
      <c r="BM27" s="49">
        <v>94.73684210526316</v>
      </c>
      <c r="BN27" s="48">
        <v>19</v>
      </c>
    </row>
    <row r="28" spans="1:66" ht="15">
      <c r="A28" s="66" t="s">
        <v>272</v>
      </c>
      <c r="B28" s="66" t="s">
        <v>306</v>
      </c>
      <c r="C28" s="67" t="s">
        <v>1267</v>
      </c>
      <c r="D28" s="68">
        <v>3</v>
      </c>
      <c r="E28" s="69" t="s">
        <v>132</v>
      </c>
      <c r="F28" s="70">
        <v>32</v>
      </c>
      <c r="G28" s="67"/>
      <c r="H28" s="71"/>
      <c r="I28" s="72"/>
      <c r="J28" s="72"/>
      <c r="K28" s="34" t="s">
        <v>65</v>
      </c>
      <c r="L28" s="79">
        <v>28</v>
      </c>
      <c r="M28" s="79"/>
      <c r="N28" s="74"/>
      <c r="O28" s="81" t="s">
        <v>312</v>
      </c>
      <c r="P28" s="83">
        <v>43850.34886574074</v>
      </c>
      <c r="Q28" s="81" t="s">
        <v>328</v>
      </c>
      <c r="R28" s="85" t="s">
        <v>334</v>
      </c>
      <c r="S28" s="81" t="s">
        <v>338</v>
      </c>
      <c r="T28" s="81" t="s">
        <v>339</v>
      </c>
      <c r="U28" s="81"/>
      <c r="V28" s="85" t="s">
        <v>366</v>
      </c>
      <c r="W28" s="83">
        <v>43850.34886574074</v>
      </c>
      <c r="X28" s="87">
        <v>43850</v>
      </c>
      <c r="Y28" s="89" t="s">
        <v>424</v>
      </c>
      <c r="Z28" s="85" t="s">
        <v>487</v>
      </c>
      <c r="AA28" s="81"/>
      <c r="AB28" s="81"/>
      <c r="AC28" s="89" t="s">
        <v>550</v>
      </c>
      <c r="AD28" s="81"/>
      <c r="AE28" s="81" t="b">
        <v>0</v>
      </c>
      <c r="AF28" s="81">
        <v>1</v>
      </c>
      <c r="AG28" s="89" t="s">
        <v>588</v>
      </c>
      <c r="AH28" s="81" t="b">
        <v>0</v>
      </c>
      <c r="AI28" s="81" t="s">
        <v>591</v>
      </c>
      <c r="AJ28" s="81"/>
      <c r="AK28" s="89" t="s">
        <v>588</v>
      </c>
      <c r="AL28" s="81" t="b">
        <v>0</v>
      </c>
      <c r="AM28" s="81">
        <v>0</v>
      </c>
      <c r="AN28" s="89" t="s">
        <v>588</v>
      </c>
      <c r="AO28" s="81" t="s">
        <v>604</v>
      </c>
      <c r="AP28" s="81" t="b">
        <v>0</v>
      </c>
      <c r="AQ28" s="89" t="s">
        <v>550</v>
      </c>
      <c r="AR28" s="81" t="s">
        <v>211</v>
      </c>
      <c r="AS28" s="81">
        <v>0</v>
      </c>
      <c r="AT28" s="81">
        <v>0</v>
      </c>
      <c r="AU28" s="81"/>
      <c r="AV28" s="81"/>
      <c r="AW28" s="81"/>
      <c r="AX28" s="81"/>
      <c r="AY28" s="81"/>
      <c r="AZ28" s="81"/>
      <c r="BA28" s="81"/>
      <c r="BB28" s="81"/>
      <c r="BC28" s="80">
        <v>1</v>
      </c>
      <c r="BD28" s="80" t="str">
        <f>REPLACE(INDEX(GroupVertices[Group],MATCH(Edges[[#This Row],[Vertex 1]],GroupVertices[Vertex],0)),1,1,"")</f>
        <v>2</v>
      </c>
      <c r="BE28" s="80" t="str">
        <f>REPLACE(INDEX(GroupVertices[Group],MATCH(Edges[[#This Row],[Vertex 2]],GroupVertices[Vertex],0)),1,1,"")</f>
        <v>2</v>
      </c>
      <c r="BF28" s="48">
        <v>1</v>
      </c>
      <c r="BG28" s="49">
        <v>4.761904761904762</v>
      </c>
      <c r="BH28" s="48">
        <v>0</v>
      </c>
      <c r="BI28" s="49">
        <v>0</v>
      </c>
      <c r="BJ28" s="48">
        <v>0</v>
      </c>
      <c r="BK28" s="49">
        <v>0</v>
      </c>
      <c r="BL28" s="48">
        <v>20</v>
      </c>
      <c r="BM28" s="49">
        <v>95.23809523809524</v>
      </c>
      <c r="BN28" s="48">
        <v>21</v>
      </c>
    </row>
    <row r="29" spans="1:66" ht="15">
      <c r="A29" s="66" t="s">
        <v>273</v>
      </c>
      <c r="B29" s="66" t="s">
        <v>273</v>
      </c>
      <c r="C29" s="67" t="s">
        <v>1267</v>
      </c>
      <c r="D29" s="68">
        <v>3</v>
      </c>
      <c r="E29" s="69" t="s">
        <v>132</v>
      </c>
      <c r="F29" s="70">
        <v>32</v>
      </c>
      <c r="G29" s="67"/>
      <c r="H29" s="71"/>
      <c r="I29" s="72"/>
      <c r="J29" s="72"/>
      <c r="K29" s="34" t="s">
        <v>65</v>
      </c>
      <c r="L29" s="79">
        <v>29</v>
      </c>
      <c r="M29" s="79"/>
      <c r="N29" s="74"/>
      <c r="O29" s="81" t="s">
        <v>211</v>
      </c>
      <c r="P29" s="83">
        <v>43849.79482638889</v>
      </c>
      <c r="Q29" s="81" t="s">
        <v>324</v>
      </c>
      <c r="R29" s="85" t="s">
        <v>335</v>
      </c>
      <c r="S29" s="81" t="s">
        <v>338</v>
      </c>
      <c r="T29" s="81"/>
      <c r="U29" s="85" t="s">
        <v>341</v>
      </c>
      <c r="V29" s="85" t="s">
        <v>341</v>
      </c>
      <c r="W29" s="83">
        <v>43849.79482638889</v>
      </c>
      <c r="X29" s="87">
        <v>43849</v>
      </c>
      <c r="Y29" s="89" t="s">
        <v>425</v>
      </c>
      <c r="Z29" s="85" t="s">
        <v>488</v>
      </c>
      <c r="AA29" s="81"/>
      <c r="AB29" s="81"/>
      <c r="AC29" s="89" t="s">
        <v>551</v>
      </c>
      <c r="AD29" s="81"/>
      <c r="AE29" s="81" t="b">
        <v>0</v>
      </c>
      <c r="AF29" s="81">
        <v>5</v>
      </c>
      <c r="AG29" s="89" t="s">
        <v>588</v>
      </c>
      <c r="AH29" s="81" t="b">
        <v>0</v>
      </c>
      <c r="AI29" s="81" t="s">
        <v>591</v>
      </c>
      <c r="AJ29" s="81"/>
      <c r="AK29" s="89" t="s">
        <v>588</v>
      </c>
      <c r="AL29" s="81" t="b">
        <v>0</v>
      </c>
      <c r="AM29" s="81">
        <v>2</v>
      </c>
      <c r="AN29" s="89" t="s">
        <v>588</v>
      </c>
      <c r="AO29" s="81" t="s">
        <v>602</v>
      </c>
      <c r="AP29" s="81" t="b">
        <v>0</v>
      </c>
      <c r="AQ29" s="89" t="s">
        <v>551</v>
      </c>
      <c r="AR29" s="81" t="s">
        <v>211</v>
      </c>
      <c r="AS29" s="81">
        <v>0</v>
      </c>
      <c r="AT29" s="81">
        <v>0</v>
      </c>
      <c r="AU29" s="81"/>
      <c r="AV29" s="81"/>
      <c r="AW29" s="81"/>
      <c r="AX29" s="81"/>
      <c r="AY29" s="81"/>
      <c r="AZ29" s="81"/>
      <c r="BA29" s="81"/>
      <c r="BB29" s="81"/>
      <c r="BC29" s="80">
        <v>1</v>
      </c>
      <c r="BD29" s="80" t="str">
        <f>REPLACE(INDEX(GroupVertices[Group],MATCH(Edges[[#This Row],[Vertex 1]],GroupVertices[Vertex],0)),1,1,"")</f>
        <v>5</v>
      </c>
      <c r="BE29" s="80" t="str">
        <f>REPLACE(INDEX(GroupVertices[Group],MATCH(Edges[[#This Row],[Vertex 2]],GroupVertices[Vertex],0)),1,1,"")</f>
        <v>5</v>
      </c>
      <c r="BF29" s="48">
        <v>1</v>
      </c>
      <c r="BG29" s="49">
        <v>5.882352941176471</v>
      </c>
      <c r="BH29" s="48">
        <v>0</v>
      </c>
      <c r="BI29" s="49">
        <v>0</v>
      </c>
      <c r="BJ29" s="48">
        <v>0</v>
      </c>
      <c r="BK29" s="49">
        <v>0</v>
      </c>
      <c r="BL29" s="48">
        <v>16</v>
      </c>
      <c r="BM29" s="49">
        <v>94.11764705882354</v>
      </c>
      <c r="BN29" s="48">
        <v>17</v>
      </c>
    </row>
    <row r="30" spans="1:66" ht="15">
      <c r="A30" s="66" t="s">
        <v>274</v>
      </c>
      <c r="B30" s="66" t="s">
        <v>273</v>
      </c>
      <c r="C30" s="67" t="s">
        <v>1267</v>
      </c>
      <c r="D30" s="68">
        <v>3</v>
      </c>
      <c r="E30" s="69" t="s">
        <v>132</v>
      </c>
      <c r="F30" s="70">
        <v>32</v>
      </c>
      <c r="G30" s="67"/>
      <c r="H30" s="71"/>
      <c r="I30" s="72"/>
      <c r="J30" s="72"/>
      <c r="K30" s="34" t="s">
        <v>65</v>
      </c>
      <c r="L30" s="79">
        <v>30</v>
      </c>
      <c r="M30" s="79"/>
      <c r="N30" s="74"/>
      <c r="O30" s="81" t="s">
        <v>314</v>
      </c>
      <c r="P30" s="83">
        <v>43850.37401620371</v>
      </c>
      <c r="Q30" s="81" t="s">
        <v>324</v>
      </c>
      <c r="R30" s="81"/>
      <c r="S30" s="81"/>
      <c r="T30" s="81"/>
      <c r="U30" s="81"/>
      <c r="V30" s="85" t="s">
        <v>367</v>
      </c>
      <c r="W30" s="83">
        <v>43850.37401620371</v>
      </c>
      <c r="X30" s="87">
        <v>43850</v>
      </c>
      <c r="Y30" s="89" t="s">
        <v>426</v>
      </c>
      <c r="Z30" s="85" t="s">
        <v>489</v>
      </c>
      <c r="AA30" s="81"/>
      <c r="AB30" s="81"/>
      <c r="AC30" s="89" t="s">
        <v>552</v>
      </c>
      <c r="AD30" s="81"/>
      <c r="AE30" s="81" t="b">
        <v>0</v>
      </c>
      <c r="AF30" s="81">
        <v>0</v>
      </c>
      <c r="AG30" s="89" t="s">
        <v>588</v>
      </c>
      <c r="AH30" s="81" t="b">
        <v>0</v>
      </c>
      <c r="AI30" s="81" t="s">
        <v>591</v>
      </c>
      <c r="AJ30" s="81"/>
      <c r="AK30" s="89" t="s">
        <v>588</v>
      </c>
      <c r="AL30" s="81" t="b">
        <v>0</v>
      </c>
      <c r="AM30" s="81">
        <v>2</v>
      </c>
      <c r="AN30" s="89" t="s">
        <v>551</v>
      </c>
      <c r="AO30" s="81" t="s">
        <v>594</v>
      </c>
      <c r="AP30" s="81" t="b">
        <v>0</v>
      </c>
      <c r="AQ30" s="89" t="s">
        <v>551</v>
      </c>
      <c r="AR30" s="81" t="s">
        <v>211</v>
      </c>
      <c r="AS30" s="81">
        <v>0</v>
      </c>
      <c r="AT30" s="81">
        <v>0</v>
      </c>
      <c r="AU30" s="81"/>
      <c r="AV30" s="81"/>
      <c r="AW30" s="81"/>
      <c r="AX30" s="81"/>
      <c r="AY30" s="81"/>
      <c r="AZ30" s="81"/>
      <c r="BA30" s="81"/>
      <c r="BB30" s="81"/>
      <c r="BC30" s="80">
        <v>1</v>
      </c>
      <c r="BD30" s="80" t="str">
        <f>REPLACE(INDEX(GroupVertices[Group],MATCH(Edges[[#This Row],[Vertex 1]],GroupVertices[Vertex],0)),1,1,"")</f>
        <v>5</v>
      </c>
      <c r="BE30" s="80" t="str">
        <f>REPLACE(INDEX(GroupVertices[Group],MATCH(Edges[[#This Row],[Vertex 2]],GroupVertices[Vertex],0)),1,1,"")</f>
        <v>5</v>
      </c>
      <c r="BF30" s="48">
        <v>1</v>
      </c>
      <c r="BG30" s="49">
        <v>5.882352941176471</v>
      </c>
      <c r="BH30" s="48">
        <v>0</v>
      </c>
      <c r="BI30" s="49">
        <v>0</v>
      </c>
      <c r="BJ30" s="48">
        <v>0</v>
      </c>
      <c r="BK30" s="49">
        <v>0</v>
      </c>
      <c r="BL30" s="48">
        <v>16</v>
      </c>
      <c r="BM30" s="49">
        <v>94.11764705882354</v>
      </c>
      <c r="BN30" s="48">
        <v>17</v>
      </c>
    </row>
    <row r="31" spans="1:66" ht="15">
      <c r="A31" s="66" t="s">
        <v>275</v>
      </c>
      <c r="B31" s="66" t="s">
        <v>306</v>
      </c>
      <c r="C31" s="67" t="s">
        <v>1267</v>
      </c>
      <c r="D31" s="68">
        <v>3</v>
      </c>
      <c r="E31" s="69" t="s">
        <v>132</v>
      </c>
      <c r="F31" s="70">
        <v>32</v>
      </c>
      <c r="G31" s="67"/>
      <c r="H31" s="71"/>
      <c r="I31" s="72"/>
      <c r="J31" s="72"/>
      <c r="K31" s="34" t="s">
        <v>65</v>
      </c>
      <c r="L31" s="79">
        <v>31</v>
      </c>
      <c r="M31" s="79"/>
      <c r="N31" s="74"/>
      <c r="O31" s="81" t="s">
        <v>314</v>
      </c>
      <c r="P31" s="83">
        <v>43850.4409375</v>
      </c>
      <c r="Q31" s="81" t="s">
        <v>322</v>
      </c>
      <c r="R31" s="81"/>
      <c r="S31" s="81"/>
      <c r="T31" s="81"/>
      <c r="U31" s="81"/>
      <c r="V31" s="85" t="s">
        <v>368</v>
      </c>
      <c r="W31" s="83">
        <v>43850.4409375</v>
      </c>
      <c r="X31" s="87">
        <v>43850</v>
      </c>
      <c r="Y31" s="89" t="s">
        <v>427</v>
      </c>
      <c r="Z31" s="85" t="s">
        <v>490</v>
      </c>
      <c r="AA31" s="81"/>
      <c r="AB31" s="81"/>
      <c r="AC31" s="89" t="s">
        <v>553</v>
      </c>
      <c r="AD31" s="81"/>
      <c r="AE31" s="81" t="b">
        <v>0</v>
      </c>
      <c r="AF31" s="81">
        <v>0</v>
      </c>
      <c r="AG31" s="89" t="s">
        <v>588</v>
      </c>
      <c r="AH31" s="81" t="b">
        <v>0</v>
      </c>
      <c r="AI31" s="81" t="s">
        <v>591</v>
      </c>
      <c r="AJ31" s="81"/>
      <c r="AK31" s="89" t="s">
        <v>588</v>
      </c>
      <c r="AL31" s="81" t="b">
        <v>0</v>
      </c>
      <c r="AM31" s="81">
        <v>11</v>
      </c>
      <c r="AN31" s="89" t="s">
        <v>586</v>
      </c>
      <c r="AO31" s="81" t="s">
        <v>595</v>
      </c>
      <c r="AP31" s="81" t="b">
        <v>0</v>
      </c>
      <c r="AQ31" s="89" t="s">
        <v>586</v>
      </c>
      <c r="AR31" s="81" t="s">
        <v>211</v>
      </c>
      <c r="AS31" s="81">
        <v>0</v>
      </c>
      <c r="AT31" s="81">
        <v>0</v>
      </c>
      <c r="AU31" s="81"/>
      <c r="AV31" s="81"/>
      <c r="AW31" s="81"/>
      <c r="AX31" s="81"/>
      <c r="AY31" s="81"/>
      <c r="AZ31" s="81"/>
      <c r="BA31" s="81"/>
      <c r="BB31" s="81"/>
      <c r="BC31" s="80">
        <v>1</v>
      </c>
      <c r="BD31" s="80" t="str">
        <f>REPLACE(INDEX(GroupVertices[Group],MATCH(Edges[[#This Row],[Vertex 1]],GroupVertices[Vertex],0)),1,1,"")</f>
        <v>2</v>
      </c>
      <c r="BE31" s="80" t="str">
        <f>REPLACE(INDEX(GroupVertices[Group],MATCH(Edges[[#This Row],[Vertex 2]],GroupVertices[Vertex],0)),1,1,"")</f>
        <v>2</v>
      </c>
      <c r="BF31" s="48">
        <v>1</v>
      </c>
      <c r="BG31" s="49">
        <v>5.555555555555555</v>
      </c>
      <c r="BH31" s="48">
        <v>0</v>
      </c>
      <c r="BI31" s="49">
        <v>0</v>
      </c>
      <c r="BJ31" s="48">
        <v>0</v>
      </c>
      <c r="BK31" s="49">
        <v>0</v>
      </c>
      <c r="BL31" s="48">
        <v>17</v>
      </c>
      <c r="BM31" s="49">
        <v>94.44444444444444</v>
      </c>
      <c r="BN31" s="48">
        <v>18</v>
      </c>
    </row>
    <row r="32" spans="1:66" ht="15">
      <c r="A32" s="66" t="s">
        <v>276</v>
      </c>
      <c r="B32" s="66" t="s">
        <v>306</v>
      </c>
      <c r="C32" s="67" t="s">
        <v>1267</v>
      </c>
      <c r="D32" s="68">
        <v>3</v>
      </c>
      <c r="E32" s="69" t="s">
        <v>132</v>
      </c>
      <c r="F32" s="70">
        <v>32</v>
      </c>
      <c r="G32" s="67"/>
      <c r="H32" s="71"/>
      <c r="I32" s="72"/>
      <c r="J32" s="72"/>
      <c r="K32" s="34" t="s">
        <v>65</v>
      </c>
      <c r="L32" s="79">
        <v>32</v>
      </c>
      <c r="M32" s="79"/>
      <c r="N32" s="74"/>
      <c r="O32" s="81" t="s">
        <v>314</v>
      </c>
      <c r="P32" s="83">
        <v>43850.44521990741</v>
      </c>
      <c r="Q32" s="81" t="s">
        <v>325</v>
      </c>
      <c r="R32" s="81"/>
      <c r="S32" s="81"/>
      <c r="T32" s="81"/>
      <c r="U32" s="81"/>
      <c r="V32" s="85" t="s">
        <v>369</v>
      </c>
      <c r="W32" s="83">
        <v>43850.44521990741</v>
      </c>
      <c r="X32" s="87">
        <v>43850</v>
      </c>
      <c r="Y32" s="89" t="s">
        <v>428</v>
      </c>
      <c r="Z32" s="85" t="s">
        <v>491</v>
      </c>
      <c r="AA32" s="81"/>
      <c r="AB32" s="81"/>
      <c r="AC32" s="89" t="s">
        <v>554</v>
      </c>
      <c r="AD32" s="81"/>
      <c r="AE32" s="81" t="b">
        <v>0</v>
      </c>
      <c r="AF32" s="81">
        <v>0</v>
      </c>
      <c r="AG32" s="89" t="s">
        <v>588</v>
      </c>
      <c r="AH32" s="81" t="b">
        <v>0</v>
      </c>
      <c r="AI32" s="81" t="s">
        <v>591</v>
      </c>
      <c r="AJ32" s="81"/>
      <c r="AK32" s="89" t="s">
        <v>588</v>
      </c>
      <c r="AL32" s="81" t="b">
        <v>0</v>
      </c>
      <c r="AM32" s="81">
        <v>11</v>
      </c>
      <c r="AN32" s="89" t="s">
        <v>587</v>
      </c>
      <c r="AO32" s="81" t="s">
        <v>596</v>
      </c>
      <c r="AP32" s="81" t="b">
        <v>0</v>
      </c>
      <c r="AQ32" s="89" t="s">
        <v>587</v>
      </c>
      <c r="AR32" s="81" t="s">
        <v>211</v>
      </c>
      <c r="AS32" s="81">
        <v>0</v>
      </c>
      <c r="AT32" s="81">
        <v>0</v>
      </c>
      <c r="AU32" s="81"/>
      <c r="AV32" s="81"/>
      <c r="AW32" s="81"/>
      <c r="AX32" s="81"/>
      <c r="AY32" s="81"/>
      <c r="AZ32" s="81"/>
      <c r="BA32" s="81"/>
      <c r="BB32" s="81"/>
      <c r="BC32" s="80">
        <v>1</v>
      </c>
      <c r="BD32" s="80" t="str">
        <f>REPLACE(INDEX(GroupVertices[Group],MATCH(Edges[[#This Row],[Vertex 1]],GroupVertices[Vertex],0)),1,1,"")</f>
        <v>2</v>
      </c>
      <c r="BE32" s="80" t="str">
        <f>REPLACE(INDEX(GroupVertices[Group],MATCH(Edges[[#This Row],[Vertex 2]],GroupVertices[Vertex],0)),1,1,"")</f>
        <v>2</v>
      </c>
      <c r="BF32" s="48">
        <v>1</v>
      </c>
      <c r="BG32" s="49">
        <v>5.2631578947368425</v>
      </c>
      <c r="BH32" s="48">
        <v>0</v>
      </c>
      <c r="BI32" s="49">
        <v>0</v>
      </c>
      <c r="BJ32" s="48">
        <v>0</v>
      </c>
      <c r="BK32" s="49">
        <v>0</v>
      </c>
      <c r="BL32" s="48">
        <v>18</v>
      </c>
      <c r="BM32" s="49">
        <v>94.73684210526316</v>
      </c>
      <c r="BN32" s="48">
        <v>19</v>
      </c>
    </row>
    <row r="33" spans="1:66" ht="15">
      <c r="A33" s="66" t="s">
        <v>277</v>
      </c>
      <c r="B33" s="66" t="s">
        <v>310</v>
      </c>
      <c r="C33" s="67" t="s">
        <v>1267</v>
      </c>
      <c r="D33" s="68">
        <v>3</v>
      </c>
      <c r="E33" s="69" t="s">
        <v>132</v>
      </c>
      <c r="F33" s="70">
        <v>32</v>
      </c>
      <c r="G33" s="67"/>
      <c r="H33" s="71"/>
      <c r="I33" s="72"/>
      <c r="J33" s="72"/>
      <c r="K33" s="34" t="s">
        <v>65</v>
      </c>
      <c r="L33" s="79">
        <v>33</v>
      </c>
      <c r="M33" s="79"/>
      <c r="N33" s="74"/>
      <c r="O33" s="81" t="s">
        <v>312</v>
      </c>
      <c r="P33" s="83">
        <v>43850.588009259256</v>
      </c>
      <c r="Q33" s="81" t="s">
        <v>329</v>
      </c>
      <c r="R33" s="85" t="s">
        <v>333</v>
      </c>
      <c r="S33" s="81" t="s">
        <v>337</v>
      </c>
      <c r="T33" s="81"/>
      <c r="U33" s="81"/>
      <c r="V33" s="85" t="s">
        <v>370</v>
      </c>
      <c r="W33" s="83">
        <v>43850.588009259256</v>
      </c>
      <c r="X33" s="87">
        <v>43850</v>
      </c>
      <c r="Y33" s="89" t="s">
        <v>429</v>
      </c>
      <c r="Z33" s="85" t="s">
        <v>492</v>
      </c>
      <c r="AA33" s="81"/>
      <c r="AB33" s="81"/>
      <c r="AC33" s="89" t="s">
        <v>555</v>
      </c>
      <c r="AD33" s="81"/>
      <c r="AE33" s="81" t="b">
        <v>0</v>
      </c>
      <c r="AF33" s="81">
        <v>2</v>
      </c>
      <c r="AG33" s="89" t="s">
        <v>588</v>
      </c>
      <c r="AH33" s="81" t="b">
        <v>1</v>
      </c>
      <c r="AI33" s="81" t="s">
        <v>591</v>
      </c>
      <c r="AJ33" s="81"/>
      <c r="AK33" s="89" t="s">
        <v>593</v>
      </c>
      <c r="AL33" s="81" t="b">
        <v>0</v>
      </c>
      <c r="AM33" s="81">
        <v>1</v>
      </c>
      <c r="AN33" s="89" t="s">
        <v>588</v>
      </c>
      <c r="AO33" s="81" t="s">
        <v>594</v>
      </c>
      <c r="AP33" s="81" t="b">
        <v>0</v>
      </c>
      <c r="AQ33" s="89" t="s">
        <v>555</v>
      </c>
      <c r="AR33" s="81" t="s">
        <v>211</v>
      </c>
      <c r="AS33" s="81">
        <v>0</v>
      </c>
      <c r="AT33" s="81">
        <v>0</v>
      </c>
      <c r="AU33" s="81" t="s">
        <v>607</v>
      </c>
      <c r="AV33" s="81" t="s">
        <v>608</v>
      </c>
      <c r="AW33" s="81" t="s">
        <v>609</v>
      </c>
      <c r="AX33" s="81" t="s">
        <v>610</v>
      </c>
      <c r="AY33" s="81" t="s">
        <v>611</v>
      </c>
      <c r="AZ33" s="81" t="s">
        <v>612</v>
      </c>
      <c r="BA33" s="81" t="s">
        <v>613</v>
      </c>
      <c r="BB33" s="85" t="s">
        <v>614</v>
      </c>
      <c r="BC33" s="80">
        <v>1</v>
      </c>
      <c r="BD33" s="80" t="str">
        <f>REPLACE(INDEX(GroupVertices[Group],MATCH(Edges[[#This Row],[Vertex 1]],GroupVertices[Vertex],0)),1,1,"")</f>
        <v>2</v>
      </c>
      <c r="BE33" s="80" t="str">
        <f>REPLACE(INDEX(GroupVertices[Group],MATCH(Edges[[#This Row],[Vertex 2]],GroupVertices[Vertex],0)),1,1,"")</f>
        <v>2</v>
      </c>
      <c r="BF33" s="48"/>
      <c r="BG33" s="49"/>
      <c r="BH33" s="48"/>
      <c r="BI33" s="49"/>
      <c r="BJ33" s="48"/>
      <c r="BK33" s="49"/>
      <c r="BL33" s="48"/>
      <c r="BM33" s="49"/>
      <c r="BN33" s="48"/>
    </row>
    <row r="34" spans="1:66" ht="15">
      <c r="A34" s="66" t="s">
        <v>277</v>
      </c>
      <c r="B34" s="66" t="s">
        <v>304</v>
      </c>
      <c r="C34" s="67" t="s">
        <v>1267</v>
      </c>
      <c r="D34" s="68">
        <v>3</v>
      </c>
      <c r="E34" s="69" t="s">
        <v>132</v>
      </c>
      <c r="F34" s="70">
        <v>32</v>
      </c>
      <c r="G34" s="67"/>
      <c r="H34" s="71"/>
      <c r="I34" s="72"/>
      <c r="J34" s="72"/>
      <c r="K34" s="34" t="s">
        <v>65</v>
      </c>
      <c r="L34" s="79">
        <v>34</v>
      </c>
      <c r="M34" s="79"/>
      <c r="N34" s="74"/>
      <c r="O34" s="81" t="s">
        <v>312</v>
      </c>
      <c r="P34" s="83">
        <v>43850.588009259256</v>
      </c>
      <c r="Q34" s="81" t="s">
        <v>329</v>
      </c>
      <c r="R34" s="85" t="s">
        <v>333</v>
      </c>
      <c r="S34" s="81" t="s">
        <v>337</v>
      </c>
      <c r="T34" s="81"/>
      <c r="U34" s="81"/>
      <c r="V34" s="85" t="s">
        <v>370</v>
      </c>
      <c r="W34" s="83">
        <v>43850.588009259256</v>
      </c>
      <c r="X34" s="87">
        <v>43850</v>
      </c>
      <c r="Y34" s="89" t="s">
        <v>429</v>
      </c>
      <c r="Z34" s="85" t="s">
        <v>492</v>
      </c>
      <c r="AA34" s="81"/>
      <c r="AB34" s="81"/>
      <c r="AC34" s="89" t="s">
        <v>555</v>
      </c>
      <c r="AD34" s="81"/>
      <c r="AE34" s="81" t="b">
        <v>0</v>
      </c>
      <c r="AF34" s="81">
        <v>2</v>
      </c>
      <c r="AG34" s="89" t="s">
        <v>588</v>
      </c>
      <c r="AH34" s="81" t="b">
        <v>1</v>
      </c>
      <c r="AI34" s="81" t="s">
        <v>591</v>
      </c>
      <c r="AJ34" s="81"/>
      <c r="AK34" s="89" t="s">
        <v>593</v>
      </c>
      <c r="AL34" s="81" t="b">
        <v>0</v>
      </c>
      <c r="AM34" s="81">
        <v>1</v>
      </c>
      <c r="AN34" s="89" t="s">
        <v>588</v>
      </c>
      <c r="AO34" s="81" t="s">
        <v>594</v>
      </c>
      <c r="AP34" s="81" t="b">
        <v>0</v>
      </c>
      <c r="AQ34" s="89" t="s">
        <v>555</v>
      </c>
      <c r="AR34" s="81" t="s">
        <v>211</v>
      </c>
      <c r="AS34" s="81">
        <v>0</v>
      </c>
      <c r="AT34" s="81">
        <v>0</v>
      </c>
      <c r="AU34" s="81" t="s">
        <v>607</v>
      </c>
      <c r="AV34" s="81" t="s">
        <v>608</v>
      </c>
      <c r="AW34" s="81" t="s">
        <v>609</v>
      </c>
      <c r="AX34" s="81" t="s">
        <v>610</v>
      </c>
      <c r="AY34" s="81" t="s">
        <v>611</v>
      </c>
      <c r="AZ34" s="81" t="s">
        <v>612</v>
      </c>
      <c r="BA34" s="81" t="s">
        <v>613</v>
      </c>
      <c r="BB34" s="85" t="s">
        <v>614</v>
      </c>
      <c r="BC34" s="80">
        <v>1</v>
      </c>
      <c r="BD34" s="80" t="str">
        <f>REPLACE(INDEX(GroupVertices[Group],MATCH(Edges[[#This Row],[Vertex 1]],GroupVertices[Vertex],0)),1,1,"")</f>
        <v>2</v>
      </c>
      <c r="BE34" s="80" t="str">
        <f>REPLACE(INDEX(GroupVertices[Group],MATCH(Edges[[#This Row],[Vertex 2]],GroupVertices[Vertex],0)),1,1,"")</f>
        <v>1</v>
      </c>
      <c r="BF34" s="48"/>
      <c r="BG34" s="49"/>
      <c r="BH34" s="48"/>
      <c r="BI34" s="49"/>
      <c r="BJ34" s="48"/>
      <c r="BK34" s="49"/>
      <c r="BL34" s="48"/>
      <c r="BM34" s="49"/>
      <c r="BN34" s="48"/>
    </row>
    <row r="35" spans="1:66" ht="15">
      <c r="A35" s="66" t="s">
        <v>277</v>
      </c>
      <c r="B35" s="66" t="s">
        <v>311</v>
      </c>
      <c r="C35" s="67" t="s">
        <v>1267</v>
      </c>
      <c r="D35" s="68">
        <v>3</v>
      </c>
      <c r="E35" s="69" t="s">
        <v>132</v>
      </c>
      <c r="F35" s="70">
        <v>32</v>
      </c>
      <c r="G35" s="67"/>
      <c r="H35" s="71"/>
      <c r="I35" s="72"/>
      <c r="J35" s="72"/>
      <c r="K35" s="34" t="s">
        <v>65</v>
      </c>
      <c r="L35" s="79">
        <v>35</v>
      </c>
      <c r="M35" s="79"/>
      <c r="N35" s="74"/>
      <c r="O35" s="81" t="s">
        <v>312</v>
      </c>
      <c r="P35" s="83">
        <v>43850.588009259256</v>
      </c>
      <c r="Q35" s="81" t="s">
        <v>329</v>
      </c>
      <c r="R35" s="85" t="s">
        <v>333</v>
      </c>
      <c r="S35" s="81" t="s">
        <v>337</v>
      </c>
      <c r="T35" s="81"/>
      <c r="U35" s="81"/>
      <c r="V35" s="85" t="s">
        <v>370</v>
      </c>
      <c r="W35" s="83">
        <v>43850.588009259256</v>
      </c>
      <c r="X35" s="87">
        <v>43850</v>
      </c>
      <c r="Y35" s="89" t="s">
        <v>429</v>
      </c>
      <c r="Z35" s="85" t="s">
        <v>492</v>
      </c>
      <c r="AA35" s="81"/>
      <c r="AB35" s="81"/>
      <c r="AC35" s="89" t="s">
        <v>555</v>
      </c>
      <c r="AD35" s="81"/>
      <c r="AE35" s="81" t="b">
        <v>0</v>
      </c>
      <c r="AF35" s="81">
        <v>2</v>
      </c>
      <c r="AG35" s="89" t="s">
        <v>588</v>
      </c>
      <c r="AH35" s="81" t="b">
        <v>1</v>
      </c>
      <c r="AI35" s="81" t="s">
        <v>591</v>
      </c>
      <c r="AJ35" s="81"/>
      <c r="AK35" s="89" t="s">
        <v>593</v>
      </c>
      <c r="AL35" s="81" t="b">
        <v>0</v>
      </c>
      <c r="AM35" s="81">
        <v>1</v>
      </c>
      <c r="AN35" s="89" t="s">
        <v>588</v>
      </c>
      <c r="AO35" s="81" t="s">
        <v>594</v>
      </c>
      <c r="AP35" s="81" t="b">
        <v>0</v>
      </c>
      <c r="AQ35" s="89" t="s">
        <v>555</v>
      </c>
      <c r="AR35" s="81" t="s">
        <v>211</v>
      </c>
      <c r="AS35" s="81">
        <v>0</v>
      </c>
      <c r="AT35" s="81">
        <v>0</v>
      </c>
      <c r="AU35" s="81" t="s">
        <v>607</v>
      </c>
      <c r="AV35" s="81" t="s">
        <v>608</v>
      </c>
      <c r="AW35" s="81" t="s">
        <v>609</v>
      </c>
      <c r="AX35" s="81" t="s">
        <v>610</v>
      </c>
      <c r="AY35" s="81" t="s">
        <v>611</v>
      </c>
      <c r="AZ35" s="81" t="s">
        <v>612</v>
      </c>
      <c r="BA35" s="81" t="s">
        <v>613</v>
      </c>
      <c r="BB35" s="85" t="s">
        <v>614</v>
      </c>
      <c r="BC35" s="80">
        <v>1</v>
      </c>
      <c r="BD35" s="80" t="str">
        <f>REPLACE(INDEX(GroupVertices[Group],MATCH(Edges[[#This Row],[Vertex 1]],GroupVertices[Vertex],0)),1,1,"")</f>
        <v>2</v>
      </c>
      <c r="BE35" s="80" t="str">
        <f>REPLACE(INDEX(GroupVertices[Group],MATCH(Edges[[#This Row],[Vertex 2]],GroupVertices[Vertex],0)),1,1,"")</f>
        <v>2</v>
      </c>
      <c r="BF35" s="48">
        <v>1</v>
      </c>
      <c r="BG35" s="49">
        <v>2.9411764705882355</v>
      </c>
      <c r="BH35" s="48">
        <v>1</v>
      </c>
      <c r="BI35" s="49">
        <v>2.9411764705882355</v>
      </c>
      <c r="BJ35" s="48">
        <v>0</v>
      </c>
      <c r="BK35" s="49">
        <v>0</v>
      </c>
      <c r="BL35" s="48">
        <v>32</v>
      </c>
      <c r="BM35" s="49">
        <v>94.11764705882354</v>
      </c>
      <c r="BN35" s="48">
        <v>34</v>
      </c>
    </row>
    <row r="36" spans="1:66" ht="15">
      <c r="A36" s="66" t="s">
        <v>277</v>
      </c>
      <c r="B36" s="66" t="s">
        <v>307</v>
      </c>
      <c r="C36" s="67" t="s">
        <v>1267</v>
      </c>
      <c r="D36" s="68">
        <v>3</v>
      </c>
      <c r="E36" s="69" t="s">
        <v>132</v>
      </c>
      <c r="F36" s="70">
        <v>32</v>
      </c>
      <c r="G36" s="67"/>
      <c r="H36" s="71"/>
      <c r="I36" s="72"/>
      <c r="J36" s="72"/>
      <c r="K36" s="34" t="s">
        <v>65</v>
      </c>
      <c r="L36" s="79">
        <v>36</v>
      </c>
      <c r="M36" s="79"/>
      <c r="N36" s="74"/>
      <c r="O36" s="81" t="s">
        <v>312</v>
      </c>
      <c r="P36" s="83">
        <v>43850.588009259256</v>
      </c>
      <c r="Q36" s="81" t="s">
        <v>329</v>
      </c>
      <c r="R36" s="85" t="s">
        <v>333</v>
      </c>
      <c r="S36" s="81" t="s">
        <v>337</v>
      </c>
      <c r="T36" s="81"/>
      <c r="U36" s="81"/>
      <c r="V36" s="85" t="s">
        <v>370</v>
      </c>
      <c r="W36" s="83">
        <v>43850.588009259256</v>
      </c>
      <c r="X36" s="87">
        <v>43850</v>
      </c>
      <c r="Y36" s="89" t="s">
        <v>429</v>
      </c>
      <c r="Z36" s="85" t="s">
        <v>492</v>
      </c>
      <c r="AA36" s="81"/>
      <c r="AB36" s="81"/>
      <c r="AC36" s="89" t="s">
        <v>555</v>
      </c>
      <c r="AD36" s="81"/>
      <c r="AE36" s="81" t="b">
        <v>0</v>
      </c>
      <c r="AF36" s="81">
        <v>2</v>
      </c>
      <c r="AG36" s="89" t="s">
        <v>588</v>
      </c>
      <c r="AH36" s="81" t="b">
        <v>1</v>
      </c>
      <c r="AI36" s="81" t="s">
        <v>591</v>
      </c>
      <c r="AJ36" s="81"/>
      <c r="AK36" s="89" t="s">
        <v>593</v>
      </c>
      <c r="AL36" s="81" t="b">
        <v>0</v>
      </c>
      <c r="AM36" s="81">
        <v>1</v>
      </c>
      <c r="AN36" s="89" t="s">
        <v>588</v>
      </c>
      <c r="AO36" s="81" t="s">
        <v>594</v>
      </c>
      <c r="AP36" s="81" t="b">
        <v>0</v>
      </c>
      <c r="AQ36" s="89" t="s">
        <v>555</v>
      </c>
      <c r="AR36" s="81" t="s">
        <v>211</v>
      </c>
      <c r="AS36" s="81">
        <v>0</v>
      </c>
      <c r="AT36" s="81">
        <v>0</v>
      </c>
      <c r="AU36" s="81" t="s">
        <v>607</v>
      </c>
      <c r="AV36" s="81" t="s">
        <v>608</v>
      </c>
      <c r="AW36" s="81" t="s">
        <v>609</v>
      </c>
      <c r="AX36" s="81" t="s">
        <v>610</v>
      </c>
      <c r="AY36" s="81" t="s">
        <v>611</v>
      </c>
      <c r="AZ36" s="81" t="s">
        <v>612</v>
      </c>
      <c r="BA36" s="81" t="s">
        <v>613</v>
      </c>
      <c r="BB36" s="85" t="s">
        <v>614</v>
      </c>
      <c r="BC36" s="80">
        <v>1</v>
      </c>
      <c r="BD36" s="80" t="str">
        <f>REPLACE(INDEX(GroupVertices[Group],MATCH(Edges[[#This Row],[Vertex 1]],GroupVertices[Vertex],0)),1,1,"")</f>
        <v>2</v>
      </c>
      <c r="BE36" s="80" t="str">
        <f>REPLACE(INDEX(GroupVertices[Group],MATCH(Edges[[#This Row],[Vertex 2]],GroupVertices[Vertex],0)),1,1,"")</f>
        <v>1</v>
      </c>
      <c r="BF36" s="48"/>
      <c r="BG36" s="49"/>
      <c r="BH36" s="48"/>
      <c r="BI36" s="49"/>
      <c r="BJ36" s="48"/>
      <c r="BK36" s="49"/>
      <c r="BL36" s="48"/>
      <c r="BM36" s="49"/>
      <c r="BN36" s="48"/>
    </row>
    <row r="37" spans="1:66" ht="15">
      <c r="A37" s="66" t="s">
        <v>278</v>
      </c>
      <c r="B37" s="66" t="s">
        <v>306</v>
      </c>
      <c r="C37" s="67" t="s">
        <v>1267</v>
      </c>
      <c r="D37" s="68">
        <v>3</v>
      </c>
      <c r="E37" s="69" t="s">
        <v>132</v>
      </c>
      <c r="F37" s="70">
        <v>32</v>
      </c>
      <c r="G37" s="67"/>
      <c r="H37" s="71"/>
      <c r="I37" s="72"/>
      <c r="J37" s="72"/>
      <c r="K37" s="34" t="s">
        <v>65</v>
      </c>
      <c r="L37" s="79">
        <v>37</v>
      </c>
      <c r="M37" s="79"/>
      <c r="N37" s="74"/>
      <c r="O37" s="81" t="s">
        <v>314</v>
      </c>
      <c r="P37" s="83">
        <v>43850.70443287037</v>
      </c>
      <c r="Q37" s="81" t="s">
        <v>325</v>
      </c>
      <c r="R37" s="81"/>
      <c r="S37" s="81"/>
      <c r="T37" s="81"/>
      <c r="U37" s="81"/>
      <c r="V37" s="85" t="s">
        <v>371</v>
      </c>
      <c r="W37" s="83">
        <v>43850.70443287037</v>
      </c>
      <c r="X37" s="87">
        <v>43850</v>
      </c>
      <c r="Y37" s="89" t="s">
        <v>430</v>
      </c>
      <c r="Z37" s="85" t="s">
        <v>493</v>
      </c>
      <c r="AA37" s="81"/>
      <c r="AB37" s="81"/>
      <c r="AC37" s="89" t="s">
        <v>556</v>
      </c>
      <c r="AD37" s="81"/>
      <c r="AE37" s="81" t="b">
        <v>0</v>
      </c>
      <c r="AF37" s="81">
        <v>0</v>
      </c>
      <c r="AG37" s="89" t="s">
        <v>588</v>
      </c>
      <c r="AH37" s="81" t="b">
        <v>0</v>
      </c>
      <c r="AI37" s="81" t="s">
        <v>591</v>
      </c>
      <c r="AJ37" s="81"/>
      <c r="AK37" s="89" t="s">
        <v>588</v>
      </c>
      <c r="AL37" s="81" t="b">
        <v>0</v>
      </c>
      <c r="AM37" s="81">
        <v>11</v>
      </c>
      <c r="AN37" s="89" t="s">
        <v>587</v>
      </c>
      <c r="AO37" s="81" t="s">
        <v>596</v>
      </c>
      <c r="AP37" s="81" t="b">
        <v>0</v>
      </c>
      <c r="AQ37" s="89" t="s">
        <v>587</v>
      </c>
      <c r="AR37" s="81" t="s">
        <v>211</v>
      </c>
      <c r="AS37" s="81">
        <v>0</v>
      </c>
      <c r="AT37" s="81">
        <v>0</v>
      </c>
      <c r="AU37" s="81"/>
      <c r="AV37" s="81"/>
      <c r="AW37" s="81"/>
      <c r="AX37" s="81"/>
      <c r="AY37" s="81"/>
      <c r="AZ37" s="81"/>
      <c r="BA37" s="81"/>
      <c r="BB37" s="81"/>
      <c r="BC37" s="80">
        <v>1</v>
      </c>
      <c r="BD37" s="80" t="str">
        <f>REPLACE(INDEX(GroupVertices[Group],MATCH(Edges[[#This Row],[Vertex 1]],GroupVertices[Vertex],0)),1,1,"")</f>
        <v>2</v>
      </c>
      <c r="BE37" s="80" t="str">
        <f>REPLACE(INDEX(GroupVertices[Group],MATCH(Edges[[#This Row],[Vertex 2]],GroupVertices[Vertex],0)),1,1,"")</f>
        <v>2</v>
      </c>
      <c r="BF37" s="48">
        <v>1</v>
      </c>
      <c r="BG37" s="49">
        <v>5.2631578947368425</v>
      </c>
      <c r="BH37" s="48">
        <v>0</v>
      </c>
      <c r="BI37" s="49">
        <v>0</v>
      </c>
      <c r="BJ37" s="48">
        <v>0</v>
      </c>
      <c r="BK37" s="49">
        <v>0</v>
      </c>
      <c r="BL37" s="48">
        <v>18</v>
      </c>
      <c r="BM37" s="49">
        <v>94.73684210526316</v>
      </c>
      <c r="BN37" s="48">
        <v>19</v>
      </c>
    </row>
    <row r="38" spans="1:66" ht="15">
      <c r="A38" s="66" t="s">
        <v>279</v>
      </c>
      <c r="B38" s="66" t="s">
        <v>285</v>
      </c>
      <c r="C38" s="67" t="s">
        <v>1267</v>
      </c>
      <c r="D38" s="68">
        <v>3</v>
      </c>
      <c r="E38" s="69" t="s">
        <v>132</v>
      </c>
      <c r="F38" s="70">
        <v>32</v>
      </c>
      <c r="G38" s="67"/>
      <c r="H38" s="71"/>
      <c r="I38" s="72"/>
      <c r="J38" s="72"/>
      <c r="K38" s="34" t="s">
        <v>65</v>
      </c>
      <c r="L38" s="79">
        <v>38</v>
      </c>
      <c r="M38" s="79"/>
      <c r="N38" s="74"/>
      <c r="O38" s="81" t="s">
        <v>314</v>
      </c>
      <c r="P38" s="83">
        <v>43850.7268287037</v>
      </c>
      <c r="Q38" s="81" t="s">
        <v>330</v>
      </c>
      <c r="R38" s="81"/>
      <c r="S38" s="81"/>
      <c r="T38" s="81"/>
      <c r="U38" s="81"/>
      <c r="V38" s="85" t="s">
        <v>372</v>
      </c>
      <c r="W38" s="83">
        <v>43850.7268287037</v>
      </c>
      <c r="X38" s="87">
        <v>43850</v>
      </c>
      <c r="Y38" s="89" t="s">
        <v>431</v>
      </c>
      <c r="Z38" s="85" t="s">
        <v>494</v>
      </c>
      <c r="AA38" s="81"/>
      <c r="AB38" s="81"/>
      <c r="AC38" s="89" t="s">
        <v>557</v>
      </c>
      <c r="AD38" s="81"/>
      <c r="AE38" s="81" t="b">
        <v>0</v>
      </c>
      <c r="AF38" s="81">
        <v>0</v>
      </c>
      <c r="AG38" s="89" t="s">
        <v>588</v>
      </c>
      <c r="AH38" s="81" t="b">
        <v>0</v>
      </c>
      <c r="AI38" s="81" t="s">
        <v>591</v>
      </c>
      <c r="AJ38" s="81"/>
      <c r="AK38" s="89" t="s">
        <v>588</v>
      </c>
      <c r="AL38" s="81" t="b">
        <v>0</v>
      </c>
      <c r="AM38" s="81">
        <v>7</v>
      </c>
      <c r="AN38" s="89" t="s">
        <v>563</v>
      </c>
      <c r="AO38" s="81" t="s">
        <v>596</v>
      </c>
      <c r="AP38" s="81" t="b">
        <v>0</v>
      </c>
      <c r="AQ38" s="89" t="s">
        <v>563</v>
      </c>
      <c r="AR38" s="81" t="s">
        <v>211</v>
      </c>
      <c r="AS38" s="81">
        <v>0</v>
      </c>
      <c r="AT38" s="81">
        <v>0</v>
      </c>
      <c r="AU38" s="81"/>
      <c r="AV38" s="81"/>
      <c r="AW38" s="81"/>
      <c r="AX38" s="81"/>
      <c r="AY38" s="81"/>
      <c r="AZ38" s="81"/>
      <c r="BA38" s="81"/>
      <c r="BB38" s="81"/>
      <c r="BC38" s="80">
        <v>1</v>
      </c>
      <c r="BD38" s="80" t="str">
        <f>REPLACE(INDEX(GroupVertices[Group],MATCH(Edges[[#This Row],[Vertex 1]],GroupVertices[Vertex],0)),1,1,"")</f>
        <v>3</v>
      </c>
      <c r="BE38" s="80" t="str">
        <f>REPLACE(INDEX(GroupVertices[Group],MATCH(Edges[[#This Row],[Vertex 2]],GroupVertices[Vertex],0)),1,1,"")</f>
        <v>3</v>
      </c>
      <c r="BF38" s="48">
        <v>1</v>
      </c>
      <c r="BG38" s="49">
        <v>3.225806451612903</v>
      </c>
      <c r="BH38" s="48">
        <v>0</v>
      </c>
      <c r="BI38" s="49">
        <v>0</v>
      </c>
      <c r="BJ38" s="48">
        <v>0</v>
      </c>
      <c r="BK38" s="49">
        <v>0</v>
      </c>
      <c r="BL38" s="48">
        <v>30</v>
      </c>
      <c r="BM38" s="49">
        <v>96.7741935483871</v>
      </c>
      <c r="BN38" s="48">
        <v>31</v>
      </c>
    </row>
    <row r="39" spans="1:66" ht="15">
      <c r="A39" s="66" t="s">
        <v>280</v>
      </c>
      <c r="B39" s="66" t="s">
        <v>285</v>
      </c>
      <c r="C39" s="67" t="s">
        <v>1267</v>
      </c>
      <c r="D39" s="68">
        <v>3</v>
      </c>
      <c r="E39" s="69" t="s">
        <v>132</v>
      </c>
      <c r="F39" s="70">
        <v>32</v>
      </c>
      <c r="G39" s="67"/>
      <c r="H39" s="71"/>
      <c r="I39" s="72"/>
      <c r="J39" s="72"/>
      <c r="K39" s="34" t="s">
        <v>65</v>
      </c>
      <c r="L39" s="79">
        <v>39</v>
      </c>
      <c r="M39" s="79"/>
      <c r="N39" s="74"/>
      <c r="O39" s="81" t="s">
        <v>314</v>
      </c>
      <c r="P39" s="83">
        <v>43850.73030092593</v>
      </c>
      <c r="Q39" s="81" t="s">
        <v>330</v>
      </c>
      <c r="R39" s="81"/>
      <c r="S39" s="81"/>
      <c r="T39" s="81"/>
      <c r="U39" s="81"/>
      <c r="V39" s="85" t="s">
        <v>373</v>
      </c>
      <c r="W39" s="83">
        <v>43850.73030092593</v>
      </c>
      <c r="X39" s="87">
        <v>43850</v>
      </c>
      <c r="Y39" s="89" t="s">
        <v>432</v>
      </c>
      <c r="Z39" s="85" t="s">
        <v>495</v>
      </c>
      <c r="AA39" s="81"/>
      <c r="AB39" s="81"/>
      <c r="AC39" s="89" t="s">
        <v>558</v>
      </c>
      <c r="AD39" s="81"/>
      <c r="AE39" s="81" t="b">
        <v>0</v>
      </c>
      <c r="AF39" s="81">
        <v>0</v>
      </c>
      <c r="AG39" s="89" t="s">
        <v>588</v>
      </c>
      <c r="AH39" s="81" t="b">
        <v>0</v>
      </c>
      <c r="AI39" s="81" t="s">
        <v>591</v>
      </c>
      <c r="AJ39" s="81"/>
      <c r="AK39" s="89" t="s">
        <v>588</v>
      </c>
      <c r="AL39" s="81" t="b">
        <v>0</v>
      </c>
      <c r="AM39" s="81">
        <v>7</v>
      </c>
      <c r="AN39" s="89" t="s">
        <v>563</v>
      </c>
      <c r="AO39" s="81" t="s">
        <v>596</v>
      </c>
      <c r="AP39" s="81" t="b">
        <v>0</v>
      </c>
      <c r="AQ39" s="89" t="s">
        <v>563</v>
      </c>
      <c r="AR39" s="81" t="s">
        <v>211</v>
      </c>
      <c r="AS39" s="81">
        <v>0</v>
      </c>
      <c r="AT39" s="81">
        <v>0</v>
      </c>
      <c r="AU39" s="81"/>
      <c r="AV39" s="81"/>
      <c r="AW39" s="81"/>
      <c r="AX39" s="81"/>
      <c r="AY39" s="81"/>
      <c r="AZ39" s="81"/>
      <c r="BA39" s="81"/>
      <c r="BB39" s="81"/>
      <c r="BC39" s="80">
        <v>1</v>
      </c>
      <c r="BD39" s="80" t="str">
        <f>REPLACE(INDEX(GroupVertices[Group],MATCH(Edges[[#This Row],[Vertex 1]],GroupVertices[Vertex],0)),1,1,"")</f>
        <v>3</v>
      </c>
      <c r="BE39" s="80" t="str">
        <f>REPLACE(INDEX(GroupVertices[Group],MATCH(Edges[[#This Row],[Vertex 2]],GroupVertices[Vertex],0)),1,1,"")</f>
        <v>3</v>
      </c>
      <c r="BF39" s="48">
        <v>1</v>
      </c>
      <c r="BG39" s="49">
        <v>3.225806451612903</v>
      </c>
      <c r="BH39" s="48">
        <v>0</v>
      </c>
      <c r="BI39" s="49">
        <v>0</v>
      </c>
      <c r="BJ39" s="48">
        <v>0</v>
      </c>
      <c r="BK39" s="49">
        <v>0</v>
      </c>
      <c r="BL39" s="48">
        <v>30</v>
      </c>
      <c r="BM39" s="49">
        <v>96.7741935483871</v>
      </c>
      <c r="BN39" s="48">
        <v>31</v>
      </c>
    </row>
    <row r="40" spans="1:66" ht="15">
      <c r="A40" s="66" t="s">
        <v>281</v>
      </c>
      <c r="B40" s="66" t="s">
        <v>285</v>
      </c>
      <c r="C40" s="67" t="s">
        <v>1267</v>
      </c>
      <c r="D40" s="68">
        <v>3</v>
      </c>
      <c r="E40" s="69" t="s">
        <v>132</v>
      </c>
      <c r="F40" s="70">
        <v>32</v>
      </c>
      <c r="G40" s="67"/>
      <c r="H40" s="71"/>
      <c r="I40" s="72"/>
      <c r="J40" s="72"/>
      <c r="K40" s="34" t="s">
        <v>65</v>
      </c>
      <c r="L40" s="79">
        <v>40</v>
      </c>
      <c r="M40" s="79"/>
      <c r="N40" s="74"/>
      <c r="O40" s="81" t="s">
        <v>314</v>
      </c>
      <c r="P40" s="83">
        <v>43850.731203703705</v>
      </c>
      <c r="Q40" s="81" t="s">
        <v>330</v>
      </c>
      <c r="R40" s="81"/>
      <c r="S40" s="81"/>
      <c r="T40" s="81"/>
      <c r="U40" s="81"/>
      <c r="V40" s="85" t="s">
        <v>374</v>
      </c>
      <c r="W40" s="83">
        <v>43850.731203703705</v>
      </c>
      <c r="X40" s="87">
        <v>43850</v>
      </c>
      <c r="Y40" s="89" t="s">
        <v>433</v>
      </c>
      <c r="Z40" s="85" t="s">
        <v>496</v>
      </c>
      <c r="AA40" s="81"/>
      <c r="AB40" s="81"/>
      <c r="AC40" s="89" t="s">
        <v>559</v>
      </c>
      <c r="AD40" s="81"/>
      <c r="AE40" s="81" t="b">
        <v>0</v>
      </c>
      <c r="AF40" s="81">
        <v>0</v>
      </c>
      <c r="AG40" s="89" t="s">
        <v>588</v>
      </c>
      <c r="AH40" s="81" t="b">
        <v>0</v>
      </c>
      <c r="AI40" s="81" t="s">
        <v>591</v>
      </c>
      <c r="AJ40" s="81"/>
      <c r="AK40" s="89" t="s">
        <v>588</v>
      </c>
      <c r="AL40" s="81" t="b">
        <v>0</v>
      </c>
      <c r="AM40" s="81">
        <v>7</v>
      </c>
      <c r="AN40" s="89" t="s">
        <v>563</v>
      </c>
      <c r="AO40" s="81" t="s">
        <v>595</v>
      </c>
      <c r="AP40" s="81" t="b">
        <v>0</v>
      </c>
      <c r="AQ40" s="89" t="s">
        <v>563</v>
      </c>
      <c r="AR40" s="81" t="s">
        <v>211</v>
      </c>
      <c r="AS40" s="81">
        <v>0</v>
      </c>
      <c r="AT40" s="81">
        <v>0</v>
      </c>
      <c r="AU40" s="81"/>
      <c r="AV40" s="81"/>
      <c r="AW40" s="81"/>
      <c r="AX40" s="81"/>
      <c r="AY40" s="81"/>
      <c r="AZ40" s="81"/>
      <c r="BA40" s="81"/>
      <c r="BB40" s="81"/>
      <c r="BC40" s="80">
        <v>1</v>
      </c>
      <c r="BD40" s="80" t="str">
        <f>REPLACE(INDEX(GroupVertices[Group],MATCH(Edges[[#This Row],[Vertex 1]],GroupVertices[Vertex],0)),1,1,"")</f>
        <v>3</v>
      </c>
      <c r="BE40" s="80" t="str">
        <f>REPLACE(INDEX(GroupVertices[Group],MATCH(Edges[[#This Row],[Vertex 2]],GroupVertices[Vertex],0)),1,1,"")</f>
        <v>3</v>
      </c>
      <c r="BF40" s="48">
        <v>1</v>
      </c>
      <c r="BG40" s="49">
        <v>3.225806451612903</v>
      </c>
      <c r="BH40" s="48">
        <v>0</v>
      </c>
      <c r="BI40" s="49">
        <v>0</v>
      </c>
      <c r="BJ40" s="48">
        <v>0</v>
      </c>
      <c r="BK40" s="49">
        <v>0</v>
      </c>
      <c r="BL40" s="48">
        <v>30</v>
      </c>
      <c r="BM40" s="49">
        <v>96.7741935483871</v>
      </c>
      <c r="BN40" s="48">
        <v>31</v>
      </c>
    </row>
    <row r="41" spans="1:66" ht="15">
      <c r="A41" s="66" t="s">
        <v>282</v>
      </c>
      <c r="B41" s="66" t="s">
        <v>285</v>
      </c>
      <c r="C41" s="67" t="s">
        <v>1267</v>
      </c>
      <c r="D41" s="68">
        <v>3</v>
      </c>
      <c r="E41" s="69" t="s">
        <v>132</v>
      </c>
      <c r="F41" s="70">
        <v>32</v>
      </c>
      <c r="G41" s="67"/>
      <c r="H41" s="71"/>
      <c r="I41" s="72"/>
      <c r="J41" s="72"/>
      <c r="K41" s="34" t="s">
        <v>65</v>
      </c>
      <c r="L41" s="79">
        <v>41</v>
      </c>
      <c r="M41" s="79"/>
      <c r="N41" s="74"/>
      <c r="O41" s="81" t="s">
        <v>314</v>
      </c>
      <c r="P41" s="83">
        <v>43850.742002314815</v>
      </c>
      <c r="Q41" s="81" t="s">
        <v>330</v>
      </c>
      <c r="R41" s="81"/>
      <c r="S41" s="81"/>
      <c r="T41" s="81"/>
      <c r="U41" s="81"/>
      <c r="V41" s="85" t="s">
        <v>375</v>
      </c>
      <c r="W41" s="83">
        <v>43850.742002314815</v>
      </c>
      <c r="X41" s="87">
        <v>43850</v>
      </c>
      <c r="Y41" s="89" t="s">
        <v>434</v>
      </c>
      <c r="Z41" s="85" t="s">
        <v>497</v>
      </c>
      <c r="AA41" s="81"/>
      <c r="AB41" s="81"/>
      <c r="AC41" s="89" t="s">
        <v>560</v>
      </c>
      <c r="AD41" s="81"/>
      <c r="AE41" s="81" t="b">
        <v>0</v>
      </c>
      <c r="AF41" s="81">
        <v>0</v>
      </c>
      <c r="AG41" s="89" t="s">
        <v>588</v>
      </c>
      <c r="AH41" s="81" t="b">
        <v>0</v>
      </c>
      <c r="AI41" s="81" t="s">
        <v>591</v>
      </c>
      <c r="AJ41" s="81"/>
      <c r="AK41" s="89" t="s">
        <v>588</v>
      </c>
      <c r="AL41" s="81" t="b">
        <v>0</v>
      </c>
      <c r="AM41" s="81">
        <v>7</v>
      </c>
      <c r="AN41" s="89" t="s">
        <v>563</v>
      </c>
      <c r="AO41" s="81" t="s">
        <v>605</v>
      </c>
      <c r="AP41" s="81" t="b">
        <v>0</v>
      </c>
      <c r="AQ41" s="89" t="s">
        <v>563</v>
      </c>
      <c r="AR41" s="81" t="s">
        <v>211</v>
      </c>
      <c r="AS41" s="81">
        <v>0</v>
      </c>
      <c r="AT41" s="81">
        <v>0</v>
      </c>
      <c r="AU41" s="81"/>
      <c r="AV41" s="81"/>
      <c r="AW41" s="81"/>
      <c r="AX41" s="81"/>
      <c r="AY41" s="81"/>
      <c r="AZ41" s="81"/>
      <c r="BA41" s="81"/>
      <c r="BB41" s="81"/>
      <c r="BC41" s="80">
        <v>1</v>
      </c>
      <c r="BD41" s="80" t="str">
        <f>REPLACE(INDEX(GroupVertices[Group],MATCH(Edges[[#This Row],[Vertex 1]],GroupVertices[Vertex],0)),1,1,"")</f>
        <v>3</v>
      </c>
      <c r="BE41" s="80" t="str">
        <f>REPLACE(INDEX(GroupVertices[Group],MATCH(Edges[[#This Row],[Vertex 2]],GroupVertices[Vertex],0)),1,1,"")</f>
        <v>3</v>
      </c>
      <c r="BF41" s="48">
        <v>1</v>
      </c>
      <c r="BG41" s="49">
        <v>3.225806451612903</v>
      </c>
      <c r="BH41" s="48">
        <v>0</v>
      </c>
      <c r="BI41" s="49">
        <v>0</v>
      </c>
      <c r="BJ41" s="48">
        <v>0</v>
      </c>
      <c r="BK41" s="49">
        <v>0</v>
      </c>
      <c r="BL41" s="48">
        <v>30</v>
      </c>
      <c r="BM41" s="49">
        <v>96.7741935483871</v>
      </c>
      <c r="BN41" s="48">
        <v>31</v>
      </c>
    </row>
    <row r="42" spans="1:66" ht="15">
      <c r="A42" s="66" t="s">
        <v>283</v>
      </c>
      <c r="B42" s="66" t="s">
        <v>285</v>
      </c>
      <c r="C42" s="67" t="s">
        <v>1267</v>
      </c>
      <c r="D42" s="68">
        <v>3</v>
      </c>
      <c r="E42" s="69" t="s">
        <v>132</v>
      </c>
      <c r="F42" s="70">
        <v>32</v>
      </c>
      <c r="G42" s="67"/>
      <c r="H42" s="71"/>
      <c r="I42" s="72"/>
      <c r="J42" s="72"/>
      <c r="K42" s="34" t="s">
        <v>65</v>
      </c>
      <c r="L42" s="79">
        <v>42</v>
      </c>
      <c r="M42" s="79"/>
      <c r="N42" s="74"/>
      <c r="O42" s="81" t="s">
        <v>314</v>
      </c>
      <c r="P42" s="83">
        <v>43850.743252314816</v>
      </c>
      <c r="Q42" s="81" t="s">
        <v>330</v>
      </c>
      <c r="R42" s="81"/>
      <c r="S42" s="81"/>
      <c r="T42" s="81"/>
      <c r="U42" s="81"/>
      <c r="V42" s="85" t="s">
        <v>376</v>
      </c>
      <c r="W42" s="83">
        <v>43850.743252314816</v>
      </c>
      <c r="X42" s="87">
        <v>43850</v>
      </c>
      <c r="Y42" s="89" t="s">
        <v>435</v>
      </c>
      <c r="Z42" s="85" t="s">
        <v>498</v>
      </c>
      <c r="AA42" s="81"/>
      <c r="AB42" s="81"/>
      <c r="AC42" s="89" t="s">
        <v>561</v>
      </c>
      <c r="AD42" s="81"/>
      <c r="AE42" s="81" t="b">
        <v>0</v>
      </c>
      <c r="AF42" s="81">
        <v>0</v>
      </c>
      <c r="AG42" s="89" t="s">
        <v>588</v>
      </c>
      <c r="AH42" s="81" t="b">
        <v>0</v>
      </c>
      <c r="AI42" s="81" t="s">
        <v>591</v>
      </c>
      <c r="AJ42" s="81"/>
      <c r="AK42" s="89" t="s">
        <v>588</v>
      </c>
      <c r="AL42" s="81" t="b">
        <v>0</v>
      </c>
      <c r="AM42" s="81">
        <v>7</v>
      </c>
      <c r="AN42" s="89" t="s">
        <v>563</v>
      </c>
      <c r="AO42" s="81" t="s">
        <v>594</v>
      </c>
      <c r="AP42" s="81" t="b">
        <v>0</v>
      </c>
      <c r="AQ42" s="89" t="s">
        <v>563</v>
      </c>
      <c r="AR42" s="81" t="s">
        <v>211</v>
      </c>
      <c r="AS42" s="81">
        <v>0</v>
      </c>
      <c r="AT42" s="81">
        <v>0</v>
      </c>
      <c r="AU42" s="81"/>
      <c r="AV42" s="81"/>
      <c r="AW42" s="81"/>
      <c r="AX42" s="81"/>
      <c r="AY42" s="81"/>
      <c r="AZ42" s="81"/>
      <c r="BA42" s="81"/>
      <c r="BB42" s="81"/>
      <c r="BC42" s="80">
        <v>1</v>
      </c>
      <c r="BD42" s="80" t="str">
        <f>REPLACE(INDEX(GroupVertices[Group],MATCH(Edges[[#This Row],[Vertex 1]],GroupVertices[Vertex],0)),1,1,"")</f>
        <v>3</v>
      </c>
      <c r="BE42" s="80" t="str">
        <f>REPLACE(INDEX(GroupVertices[Group],MATCH(Edges[[#This Row],[Vertex 2]],GroupVertices[Vertex],0)),1,1,"")</f>
        <v>3</v>
      </c>
      <c r="BF42" s="48">
        <v>1</v>
      </c>
      <c r="BG42" s="49">
        <v>3.225806451612903</v>
      </c>
      <c r="BH42" s="48">
        <v>0</v>
      </c>
      <c r="BI42" s="49">
        <v>0</v>
      </c>
      <c r="BJ42" s="48">
        <v>0</v>
      </c>
      <c r="BK42" s="49">
        <v>0</v>
      </c>
      <c r="BL42" s="48">
        <v>30</v>
      </c>
      <c r="BM42" s="49">
        <v>96.7741935483871</v>
      </c>
      <c r="BN42" s="48">
        <v>31</v>
      </c>
    </row>
    <row r="43" spans="1:66" ht="15">
      <c r="A43" s="66" t="s">
        <v>284</v>
      </c>
      <c r="B43" s="66" t="s">
        <v>285</v>
      </c>
      <c r="C43" s="67" t="s">
        <v>1267</v>
      </c>
      <c r="D43" s="68">
        <v>3</v>
      </c>
      <c r="E43" s="69" t="s">
        <v>132</v>
      </c>
      <c r="F43" s="70">
        <v>32</v>
      </c>
      <c r="G43" s="67"/>
      <c r="H43" s="71"/>
      <c r="I43" s="72"/>
      <c r="J43" s="72"/>
      <c r="K43" s="34" t="s">
        <v>65</v>
      </c>
      <c r="L43" s="79">
        <v>43</v>
      </c>
      <c r="M43" s="79"/>
      <c r="N43" s="74"/>
      <c r="O43" s="81" t="s">
        <v>314</v>
      </c>
      <c r="P43" s="83">
        <v>43850.763969907406</v>
      </c>
      <c r="Q43" s="81" t="s">
        <v>330</v>
      </c>
      <c r="R43" s="81"/>
      <c r="S43" s="81"/>
      <c r="T43" s="81"/>
      <c r="U43" s="81"/>
      <c r="V43" s="85" t="s">
        <v>377</v>
      </c>
      <c r="W43" s="83">
        <v>43850.763969907406</v>
      </c>
      <c r="X43" s="87">
        <v>43850</v>
      </c>
      <c r="Y43" s="89" t="s">
        <v>436</v>
      </c>
      <c r="Z43" s="85" t="s">
        <v>499</v>
      </c>
      <c r="AA43" s="81"/>
      <c r="AB43" s="81"/>
      <c r="AC43" s="89" t="s">
        <v>562</v>
      </c>
      <c r="AD43" s="81"/>
      <c r="AE43" s="81" t="b">
        <v>0</v>
      </c>
      <c r="AF43" s="81">
        <v>0</v>
      </c>
      <c r="AG43" s="89" t="s">
        <v>588</v>
      </c>
      <c r="AH43" s="81" t="b">
        <v>0</v>
      </c>
      <c r="AI43" s="81" t="s">
        <v>591</v>
      </c>
      <c r="AJ43" s="81"/>
      <c r="AK43" s="89" t="s">
        <v>588</v>
      </c>
      <c r="AL43" s="81" t="b">
        <v>0</v>
      </c>
      <c r="AM43" s="81">
        <v>7</v>
      </c>
      <c r="AN43" s="89" t="s">
        <v>563</v>
      </c>
      <c r="AO43" s="81" t="s">
        <v>595</v>
      </c>
      <c r="AP43" s="81" t="b">
        <v>0</v>
      </c>
      <c r="AQ43" s="89" t="s">
        <v>563</v>
      </c>
      <c r="AR43" s="81" t="s">
        <v>211</v>
      </c>
      <c r="AS43" s="81">
        <v>0</v>
      </c>
      <c r="AT43" s="81">
        <v>0</v>
      </c>
      <c r="AU43" s="81"/>
      <c r="AV43" s="81"/>
      <c r="AW43" s="81"/>
      <c r="AX43" s="81"/>
      <c r="AY43" s="81"/>
      <c r="AZ43" s="81"/>
      <c r="BA43" s="81"/>
      <c r="BB43" s="81"/>
      <c r="BC43" s="80">
        <v>1</v>
      </c>
      <c r="BD43" s="80" t="str">
        <f>REPLACE(INDEX(GroupVertices[Group],MATCH(Edges[[#This Row],[Vertex 1]],GroupVertices[Vertex],0)),1,1,"")</f>
        <v>3</v>
      </c>
      <c r="BE43" s="80" t="str">
        <f>REPLACE(INDEX(GroupVertices[Group],MATCH(Edges[[#This Row],[Vertex 2]],GroupVertices[Vertex],0)),1,1,"")</f>
        <v>3</v>
      </c>
      <c r="BF43" s="48">
        <v>1</v>
      </c>
      <c r="BG43" s="49">
        <v>3.225806451612903</v>
      </c>
      <c r="BH43" s="48">
        <v>0</v>
      </c>
      <c r="BI43" s="49">
        <v>0</v>
      </c>
      <c r="BJ43" s="48">
        <v>0</v>
      </c>
      <c r="BK43" s="49">
        <v>0</v>
      </c>
      <c r="BL43" s="48">
        <v>30</v>
      </c>
      <c r="BM43" s="49">
        <v>96.7741935483871</v>
      </c>
      <c r="BN43" s="48">
        <v>31</v>
      </c>
    </row>
    <row r="44" spans="1:66" ht="15">
      <c r="A44" s="66" t="s">
        <v>285</v>
      </c>
      <c r="B44" s="66" t="s">
        <v>285</v>
      </c>
      <c r="C44" s="67" t="s">
        <v>1267</v>
      </c>
      <c r="D44" s="68">
        <v>3</v>
      </c>
      <c r="E44" s="69" t="s">
        <v>132</v>
      </c>
      <c r="F44" s="70">
        <v>32</v>
      </c>
      <c r="G44" s="67"/>
      <c r="H44" s="71"/>
      <c r="I44" s="72"/>
      <c r="J44" s="72"/>
      <c r="K44" s="34" t="s">
        <v>65</v>
      </c>
      <c r="L44" s="79">
        <v>44</v>
      </c>
      <c r="M44" s="79"/>
      <c r="N44" s="74"/>
      <c r="O44" s="81" t="s">
        <v>211</v>
      </c>
      <c r="P44" s="83">
        <v>43850.724490740744</v>
      </c>
      <c r="Q44" s="81" t="s">
        <v>330</v>
      </c>
      <c r="R44" s="85" t="s">
        <v>334</v>
      </c>
      <c r="S44" s="81" t="s">
        <v>338</v>
      </c>
      <c r="T44" s="81"/>
      <c r="U44" s="81"/>
      <c r="V44" s="85" t="s">
        <v>378</v>
      </c>
      <c r="W44" s="83">
        <v>43850.724490740744</v>
      </c>
      <c r="X44" s="87">
        <v>43850</v>
      </c>
      <c r="Y44" s="89" t="s">
        <v>437</v>
      </c>
      <c r="Z44" s="85" t="s">
        <v>500</v>
      </c>
      <c r="AA44" s="81"/>
      <c r="AB44" s="81"/>
      <c r="AC44" s="89" t="s">
        <v>563</v>
      </c>
      <c r="AD44" s="81"/>
      <c r="AE44" s="81" t="b">
        <v>0</v>
      </c>
      <c r="AF44" s="81">
        <v>12</v>
      </c>
      <c r="AG44" s="89" t="s">
        <v>588</v>
      </c>
      <c r="AH44" s="81" t="b">
        <v>0</v>
      </c>
      <c r="AI44" s="81" t="s">
        <v>591</v>
      </c>
      <c r="AJ44" s="81"/>
      <c r="AK44" s="89" t="s">
        <v>588</v>
      </c>
      <c r="AL44" s="81" t="b">
        <v>0</v>
      </c>
      <c r="AM44" s="81">
        <v>7</v>
      </c>
      <c r="AN44" s="89" t="s">
        <v>588</v>
      </c>
      <c r="AO44" s="81" t="s">
        <v>595</v>
      </c>
      <c r="AP44" s="81" t="b">
        <v>0</v>
      </c>
      <c r="AQ44" s="89" t="s">
        <v>563</v>
      </c>
      <c r="AR44" s="81" t="s">
        <v>211</v>
      </c>
      <c r="AS44" s="81">
        <v>0</v>
      </c>
      <c r="AT44" s="81">
        <v>0</v>
      </c>
      <c r="AU44" s="81"/>
      <c r="AV44" s="81"/>
      <c r="AW44" s="81"/>
      <c r="AX44" s="81"/>
      <c r="AY44" s="81"/>
      <c r="AZ44" s="81"/>
      <c r="BA44" s="81"/>
      <c r="BB44" s="81"/>
      <c r="BC44" s="80">
        <v>1</v>
      </c>
      <c r="BD44" s="80" t="str">
        <f>REPLACE(INDEX(GroupVertices[Group],MATCH(Edges[[#This Row],[Vertex 1]],GroupVertices[Vertex],0)),1,1,"")</f>
        <v>3</v>
      </c>
      <c r="BE44" s="80" t="str">
        <f>REPLACE(INDEX(GroupVertices[Group],MATCH(Edges[[#This Row],[Vertex 2]],GroupVertices[Vertex],0)),1,1,"")</f>
        <v>3</v>
      </c>
      <c r="BF44" s="48">
        <v>1</v>
      </c>
      <c r="BG44" s="49">
        <v>3.225806451612903</v>
      </c>
      <c r="BH44" s="48">
        <v>0</v>
      </c>
      <c r="BI44" s="49">
        <v>0</v>
      </c>
      <c r="BJ44" s="48">
        <v>0</v>
      </c>
      <c r="BK44" s="49">
        <v>0</v>
      </c>
      <c r="BL44" s="48">
        <v>30</v>
      </c>
      <c r="BM44" s="49">
        <v>96.7741935483871</v>
      </c>
      <c r="BN44" s="48">
        <v>31</v>
      </c>
    </row>
    <row r="45" spans="1:66" ht="15">
      <c r="A45" s="66" t="s">
        <v>286</v>
      </c>
      <c r="B45" s="66" t="s">
        <v>285</v>
      </c>
      <c r="C45" s="67" t="s">
        <v>1267</v>
      </c>
      <c r="D45" s="68">
        <v>3</v>
      </c>
      <c r="E45" s="69" t="s">
        <v>132</v>
      </c>
      <c r="F45" s="70">
        <v>32</v>
      </c>
      <c r="G45" s="67"/>
      <c r="H45" s="71"/>
      <c r="I45" s="72"/>
      <c r="J45" s="72"/>
      <c r="K45" s="34" t="s">
        <v>65</v>
      </c>
      <c r="L45" s="79">
        <v>45</v>
      </c>
      <c r="M45" s="79"/>
      <c r="N45" s="74"/>
      <c r="O45" s="81" t="s">
        <v>314</v>
      </c>
      <c r="P45" s="83">
        <v>43850.80131944444</v>
      </c>
      <c r="Q45" s="81" t="s">
        <v>330</v>
      </c>
      <c r="R45" s="81"/>
      <c r="S45" s="81"/>
      <c r="T45" s="81"/>
      <c r="U45" s="81"/>
      <c r="V45" s="85" t="s">
        <v>379</v>
      </c>
      <c r="W45" s="83">
        <v>43850.80131944444</v>
      </c>
      <c r="X45" s="87">
        <v>43850</v>
      </c>
      <c r="Y45" s="89" t="s">
        <v>438</v>
      </c>
      <c r="Z45" s="85" t="s">
        <v>501</v>
      </c>
      <c r="AA45" s="81"/>
      <c r="AB45" s="81"/>
      <c r="AC45" s="89" t="s">
        <v>564</v>
      </c>
      <c r="AD45" s="81"/>
      <c r="AE45" s="81" t="b">
        <v>0</v>
      </c>
      <c r="AF45" s="81">
        <v>0</v>
      </c>
      <c r="AG45" s="89" t="s">
        <v>588</v>
      </c>
      <c r="AH45" s="81" t="b">
        <v>0</v>
      </c>
      <c r="AI45" s="81" t="s">
        <v>591</v>
      </c>
      <c r="AJ45" s="81"/>
      <c r="AK45" s="89" t="s">
        <v>588</v>
      </c>
      <c r="AL45" s="81" t="b">
        <v>0</v>
      </c>
      <c r="AM45" s="81">
        <v>7</v>
      </c>
      <c r="AN45" s="89" t="s">
        <v>563</v>
      </c>
      <c r="AO45" s="81" t="s">
        <v>596</v>
      </c>
      <c r="AP45" s="81" t="b">
        <v>0</v>
      </c>
      <c r="AQ45" s="89" t="s">
        <v>563</v>
      </c>
      <c r="AR45" s="81" t="s">
        <v>211</v>
      </c>
      <c r="AS45" s="81">
        <v>0</v>
      </c>
      <c r="AT45" s="81">
        <v>0</v>
      </c>
      <c r="AU45" s="81"/>
      <c r="AV45" s="81"/>
      <c r="AW45" s="81"/>
      <c r="AX45" s="81"/>
      <c r="AY45" s="81"/>
      <c r="AZ45" s="81"/>
      <c r="BA45" s="81"/>
      <c r="BB45" s="81"/>
      <c r="BC45" s="80">
        <v>1</v>
      </c>
      <c r="BD45" s="80" t="str">
        <f>REPLACE(INDEX(GroupVertices[Group],MATCH(Edges[[#This Row],[Vertex 1]],GroupVertices[Vertex],0)),1,1,"")</f>
        <v>3</v>
      </c>
      <c r="BE45" s="80" t="str">
        <f>REPLACE(INDEX(GroupVertices[Group],MATCH(Edges[[#This Row],[Vertex 2]],GroupVertices[Vertex],0)),1,1,"")</f>
        <v>3</v>
      </c>
      <c r="BF45" s="48">
        <v>1</v>
      </c>
      <c r="BG45" s="49">
        <v>3.225806451612903</v>
      </c>
      <c r="BH45" s="48">
        <v>0</v>
      </c>
      <c r="BI45" s="49">
        <v>0</v>
      </c>
      <c r="BJ45" s="48">
        <v>0</v>
      </c>
      <c r="BK45" s="49">
        <v>0</v>
      </c>
      <c r="BL45" s="48">
        <v>30</v>
      </c>
      <c r="BM45" s="49">
        <v>96.7741935483871</v>
      </c>
      <c r="BN45" s="48">
        <v>31</v>
      </c>
    </row>
    <row r="46" spans="1:66" ht="15">
      <c r="A46" s="66" t="s">
        <v>287</v>
      </c>
      <c r="B46" s="66" t="s">
        <v>304</v>
      </c>
      <c r="C46" s="67" t="s">
        <v>1267</v>
      </c>
      <c r="D46" s="68">
        <v>3</v>
      </c>
      <c r="E46" s="69" t="s">
        <v>132</v>
      </c>
      <c r="F46" s="70">
        <v>32</v>
      </c>
      <c r="G46" s="67"/>
      <c r="H46" s="71"/>
      <c r="I46" s="72"/>
      <c r="J46" s="72"/>
      <c r="K46" s="34" t="s">
        <v>66</v>
      </c>
      <c r="L46" s="79">
        <v>46</v>
      </c>
      <c r="M46" s="79"/>
      <c r="N46" s="74"/>
      <c r="O46" s="81" t="s">
        <v>312</v>
      </c>
      <c r="P46" s="83">
        <v>43850.828564814816</v>
      </c>
      <c r="Q46" s="81" t="s">
        <v>331</v>
      </c>
      <c r="R46" s="85" t="s">
        <v>334</v>
      </c>
      <c r="S46" s="81" t="s">
        <v>338</v>
      </c>
      <c r="T46" s="81"/>
      <c r="U46" s="81"/>
      <c r="V46" s="85" t="s">
        <v>380</v>
      </c>
      <c r="W46" s="83">
        <v>43850.828564814816</v>
      </c>
      <c r="X46" s="87">
        <v>43850</v>
      </c>
      <c r="Y46" s="89" t="s">
        <v>439</v>
      </c>
      <c r="Z46" s="85" t="s">
        <v>502</v>
      </c>
      <c r="AA46" s="81"/>
      <c r="AB46" s="81"/>
      <c r="AC46" s="89" t="s">
        <v>565</v>
      </c>
      <c r="AD46" s="81"/>
      <c r="AE46" s="81" t="b">
        <v>0</v>
      </c>
      <c r="AF46" s="81">
        <v>24</v>
      </c>
      <c r="AG46" s="89" t="s">
        <v>588</v>
      </c>
      <c r="AH46" s="81" t="b">
        <v>0</v>
      </c>
      <c r="AI46" s="81" t="s">
        <v>591</v>
      </c>
      <c r="AJ46" s="81"/>
      <c r="AK46" s="89" t="s">
        <v>588</v>
      </c>
      <c r="AL46" s="81" t="b">
        <v>0</v>
      </c>
      <c r="AM46" s="81">
        <v>16</v>
      </c>
      <c r="AN46" s="89" t="s">
        <v>588</v>
      </c>
      <c r="AO46" s="81" t="s">
        <v>596</v>
      </c>
      <c r="AP46" s="81" t="b">
        <v>0</v>
      </c>
      <c r="AQ46" s="89" t="s">
        <v>565</v>
      </c>
      <c r="AR46" s="81" t="s">
        <v>211</v>
      </c>
      <c r="AS46" s="81">
        <v>0</v>
      </c>
      <c r="AT46" s="81">
        <v>0</v>
      </c>
      <c r="AU46" s="81"/>
      <c r="AV46" s="81"/>
      <c r="AW46" s="81"/>
      <c r="AX46" s="81"/>
      <c r="AY46" s="81"/>
      <c r="AZ46" s="81"/>
      <c r="BA46" s="81"/>
      <c r="BB46" s="81"/>
      <c r="BC46" s="80">
        <v>1</v>
      </c>
      <c r="BD46" s="80" t="str">
        <f>REPLACE(INDEX(GroupVertices[Group],MATCH(Edges[[#This Row],[Vertex 1]],GroupVertices[Vertex],0)),1,1,"")</f>
        <v>1</v>
      </c>
      <c r="BE46" s="80" t="str">
        <f>REPLACE(INDEX(GroupVertices[Group],MATCH(Edges[[#This Row],[Vertex 2]],GroupVertices[Vertex],0)),1,1,"")</f>
        <v>1</v>
      </c>
      <c r="BF46" s="48"/>
      <c r="BG46" s="49"/>
      <c r="BH46" s="48"/>
      <c r="BI46" s="49"/>
      <c r="BJ46" s="48"/>
      <c r="BK46" s="49"/>
      <c r="BL46" s="48"/>
      <c r="BM46" s="49"/>
      <c r="BN46" s="48"/>
    </row>
    <row r="47" spans="1:66" ht="15">
      <c r="A47" s="66" t="s">
        <v>287</v>
      </c>
      <c r="B47" s="66" t="s">
        <v>307</v>
      </c>
      <c r="C47" s="67" t="s">
        <v>1267</v>
      </c>
      <c r="D47" s="68">
        <v>3</v>
      </c>
      <c r="E47" s="69" t="s">
        <v>132</v>
      </c>
      <c r="F47" s="70">
        <v>32</v>
      </c>
      <c r="G47" s="67"/>
      <c r="H47" s="71"/>
      <c r="I47" s="72"/>
      <c r="J47" s="72"/>
      <c r="K47" s="34" t="s">
        <v>65</v>
      </c>
      <c r="L47" s="79">
        <v>47</v>
      </c>
      <c r="M47" s="79"/>
      <c r="N47" s="74"/>
      <c r="O47" s="81" t="s">
        <v>312</v>
      </c>
      <c r="P47" s="83">
        <v>43850.828564814816</v>
      </c>
      <c r="Q47" s="81" t="s">
        <v>331</v>
      </c>
      <c r="R47" s="85" t="s">
        <v>334</v>
      </c>
      <c r="S47" s="81" t="s">
        <v>338</v>
      </c>
      <c r="T47" s="81"/>
      <c r="U47" s="81"/>
      <c r="V47" s="85" t="s">
        <v>380</v>
      </c>
      <c r="W47" s="83">
        <v>43850.828564814816</v>
      </c>
      <c r="X47" s="87">
        <v>43850</v>
      </c>
      <c r="Y47" s="89" t="s">
        <v>439</v>
      </c>
      <c r="Z47" s="85" t="s">
        <v>502</v>
      </c>
      <c r="AA47" s="81"/>
      <c r="AB47" s="81"/>
      <c r="AC47" s="89" t="s">
        <v>565</v>
      </c>
      <c r="AD47" s="81"/>
      <c r="AE47" s="81" t="b">
        <v>0</v>
      </c>
      <c r="AF47" s="81">
        <v>24</v>
      </c>
      <c r="AG47" s="89" t="s">
        <v>588</v>
      </c>
      <c r="AH47" s="81" t="b">
        <v>0</v>
      </c>
      <c r="AI47" s="81" t="s">
        <v>591</v>
      </c>
      <c r="AJ47" s="81"/>
      <c r="AK47" s="89" t="s">
        <v>588</v>
      </c>
      <c r="AL47" s="81" t="b">
        <v>0</v>
      </c>
      <c r="AM47" s="81">
        <v>16</v>
      </c>
      <c r="AN47" s="89" t="s">
        <v>588</v>
      </c>
      <c r="AO47" s="81" t="s">
        <v>596</v>
      </c>
      <c r="AP47" s="81" t="b">
        <v>0</v>
      </c>
      <c r="AQ47" s="89" t="s">
        <v>565</v>
      </c>
      <c r="AR47" s="81" t="s">
        <v>211</v>
      </c>
      <c r="AS47" s="81">
        <v>0</v>
      </c>
      <c r="AT47" s="81">
        <v>0</v>
      </c>
      <c r="AU47" s="81"/>
      <c r="AV47" s="81"/>
      <c r="AW47" s="81"/>
      <c r="AX47" s="81"/>
      <c r="AY47" s="81"/>
      <c r="AZ47" s="81"/>
      <c r="BA47" s="81"/>
      <c r="BB47" s="81"/>
      <c r="BC47" s="80">
        <v>1</v>
      </c>
      <c r="BD47" s="80" t="str">
        <f>REPLACE(INDEX(GroupVertices[Group],MATCH(Edges[[#This Row],[Vertex 1]],GroupVertices[Vertex],0)),1,1,"")</f>
        <v>1</v>
      </c>
      <c r="BE47" s="80" t="str">
        <f>REPLACE(INDEX(GroupVertices[Group],MATCH(Edges[[#This Row],[Vertex 2]],GroupVertices[Vertex],0)),1,1,"")</f>
        <v>1</v>
      </c>
      <c r="BF47" s="48"/>
      <c r="BG47" s="49"/>
      <c r="BH47" s="48"/>
      <c r="BI47" s="49"/>
      <c r="BJ47" s="48"/>
      <c r="BK47" s="49"/>
      <c r="BL47" s="48"/>
      <c r="BM47" s="49"/>
      <c r="BN47" s="48"/>
    </row>
    <row r="48" spans="1:66" ht="15">
      <c r="A48" s="66" t="s">
        <v>287</v>
      </c>
      <c r="B48" s="66" t="s">
        <v>302</v>
      </c>
      <c r="C48" s="67" t="s">
        <v>1267</v>
      </c>
      <c r="D48" s="68">
        <v>3</v>
      </c>
      <c r="E48" s="69" t="s">
        <v>132</v>
      </c>
      <c r="F48" s="70">
        <v>32</v>
      </c>
      <c r="G48" s="67"/>
      <c r="H48" s="71"/>
      <c r="I48" s="72"/>
      <c r="J48" s="72"/>
      <c r="K48" s="34" t="s">
        <v>66</v>
      </c>
      <c r="L48" s="79">
        <v>48</v>
      </c>
      <c r="M48" s="79"/>
      <c r="N48" s="74"/>
      <c r="O48" s="81" t="s">
        <v>312</v>
      </c>
      <c r="P48" s="83">
        <v>43850.828564814816</v>
      </c>
      <c r="Q48" s="81" t="s">
        <v>331</v>
      </c>
      <c r="R48" s="85" t="s">
        <v>334</v>
      </c>
      <c r="S48" s="81" t="s">
        <v>338</v>
      </c>
      <c r="T48" s="81"/>
      <c r="U48" s="81"/>
      <c r="V48" s="85" t="s">
        <v>380</v>
      </c>
      <c r="W48" s="83">
        <v>43850.828564814816</v>
      </c>
      <c r="X48" s="87">
        <v>43850</v>
      </c>
      <c r="Y48" s="89" t="s">
        <v>439</v>
      </c>
      <c r="Z48" s="85" t="s">
        <v>502</v>
      </c>
      <c r="AA48" s="81"/>
      <c r="AB48" s="81"/>
      <c r="AC48" s="89" t="s">
        <v>565</v>
      </c>
      <c r="AD48" s="81"/>
      <c r="AE48" s="81" t="b">
        <v>0</v>
      </c>
      <c r="AF48" s="81">
        <v>24</v>
      </c>
      <c r="AG48" s="89" t="s">
        <v>588</v>
      </c>
      <c r="AH48" s="81" t="b">
        <v>0</v>
      </c>
      <c r="AI48" s="81" t="s">
        <v>591</v>
      </c>
      <c r="AJ48" s="81"/>
      <c r="AK48" s="89" t="s">
        <v>588</v>
      </c>
      <c r="AL48" s="81" t="b">
        <v>0</v>
      </c>
      <c r="AM48" s="81">
        <v>16</v>
      </c>
      <c r="AN48" s="89" t="s">
        <v>588</v>
      </c>
      <c r="AO48" s="81" t="s">
        <v>596</v>
      </c>
      <c r="AP48" s="81" t="b">
        <v>0</v>
      </c>
      <c r="AQ48" s="89" t="s">
        <v>565</v>
      </c>
      <c r="AR48" s="81" t="s">
        <v>211</v>
      </c>
      <c r="AS48" s="81">
        <v>0</v>
      </c>
      <c r="AT48" s="81">
        <v>0</v>
      </c>
      <c r="AU48" s="81"/>
      <c r="AV48" s="81"/>
      <c r="AW48" s="81"/>
      <c r="AX48" s="81"/>
      <c r="AY48" s="81"/>
      <c r="AZ48" s="81"/>
      <c r="BA48" s="81"/>
      <c r="BB48" s="81"/>
      <c r="BC48" s="80">
        <v>1</v>
      </c>
      <c r="BD48" s="80" t="str">
        <f>REPLACE(INDEX(GroupVertices[Group],MATCH(Edges[[#This Row],[Vertex 1]],GroupVertices[Vertex],0)),1,1,"")</f>
        <v>1</v>
      </c>
      <c r="BE48" s="80" t="str">
        <f>REPLACE(INDEX(GroupVertices[Group],MATCH(Edges[[#This Row],[Vertex 2]],GroupVertices[Vertex],0)),1,1,"")</f>
        <v>2</v>
      </c>
      <c r="BF48" s="48">
        <v>1</v>
      </c>
      <c r="BG48" s="49">
        <v>4.761904761904762</v>
      </c>
      <c r="BH48" s="48">
        <v>0</v>
      </c>
      <c r="BI48" s="49">
        <v>0</v>
      </c>
      <c r="BJ48" s="48">
        <v>0</v>
      </c>
      <c r="BK48" s="49">
        <v>0</v>
      </c>
      <c r="BL48" s="48">
        <v>20</v>
      </c>
      <c r="BM48" s="49">
        <v>95.23809523809524</v>
      </c>
      <c r="BN48" s="48">
        <v>21</v>
      </c>
    </row>
    <row r="49" spans="1:66" ht="15">
      <c r="A49" s="66" t="s">
        <v>287</v>
      </c>
      <c r="B49" s="66" t="s">
        <v>306</v>
      </c>
      <c r="C49" s="67" t="s">
        <v>1267</v>
      </c>
      <c r="D49" s="68">
        <v>3</v>
      </c>
      <c r="E49" s="69" t="s">
        <v>132</v>
      </c>
      <c r="F49" s="70">
        <v>32</v>
      </c>
      <c r="G49" s="67"/>
      <c r="H49" s="71"/>
      <c r="I49" s="72"/>
      <c r="J49" s="72"/>
      <c r="K49" s="34" t="s">
        <v>65</v>
      </c>
      <c r="L49" s="79">
        <v>49</v>
      </c>
      <c r="M49" s="79"/>
      <c r="N49" s="74"/>
      <c r="O49" s="81" t="s">
        <v>312</v>
      </c>
      <c r="P49" s="83">
        <v>43850.828564814816</v>
      </c>
      <c r="Q49" s="81" t="s">
        <v>331</v>
      </c>
      <c r="R49" s="85" t="s">
        <v>334</v>
      </c>
      <c r="S49" s="81" t="s">
        <v>338</v>
      </c>
      <c r="T49" s="81"/>
      <c r="U49" s="81"/>
      <c r="V49" s="85" t="s">
        <v>380</v>
      </c>
      <c r="W49" s="83">
        <v>43850.828564814816</v>
      </c>
      <c r="X49" s="87">
        <v>43850</v>
      </c>
      <c r="Y49" s="89" t="s">
        <v>439</v>
      </c>
      <c r="Z49" s="85" t="s">
        <v>502</v>
      </c>
      <c r="AA49" s="81"/>
      <c r="AB49" s="81"/>
      <c r="AC49" s="89" t="s">
        <v>565</v>
      </c>
      <c r="AD49" s="81"/>
      <c r="AE49" s="81" t="b">
        <v>0</v>
      </c>
      <c r="AF49" s="81">
        <v>24</v>
      </c>
      <c r="AG49" s="89" t="s">
        <v>588</v>
      </c>
      <c r="AH49" s="81" t="b">
        <v>0</v>
      </c>
      <c r="AI49" s="81" t="s">
        <v>591</v>
      </c>
      <c r="AJ49" s="81"/>
      <c r="AK49" s="89" t="s">
        <v>588</v>
      </c>
      <c r="AL49" s="81" t="b">
        <v>0</v>
      </c>
      <c r="AM49" s="81">
        <v>16</v>
      </c>
      <c r="AN49" s="89" t="s">
        <v>588</v>
      </c>
      <c r="AO49" s="81" t="s">
        <v>596</v>
      </c>
      <c r="AP49" s="81" t="b">
        <v>0</v>
      </c>
      <c r="AQ49" s="89" t="s">
        <v>565</v>
      </c>
      <c r="AR49" s="81" t="s">
        <v>211</v>
      </c>
      <c r="AS49" s="81">
        <v>0</v>
      </c>
      <c r="AT49" s="81">
        <v>0</v>
      </c>
      <c r="AU49" s="81"/>
      <c r="AV49" s="81"/>
      <c r="AW49" s="81"/>
      <c r="AX49" s="81"/>
      <c r="AY49" s="81"/>
      <c r="AZ49" s="81"/>
      <c r="BA49" s="81"/>
      <c r="BB49" s="81"/>
      <c r="BC49" s="80">
        <v>1</v>
      </c>
      <c r="BD49" s="80" t="str">
        <f>REPLACE(INDEX(GroupVertices[Group],MATCH(Edges[[#This Row],[Vertex 1]],GroupVertices[Vertex],0)),1,1,"")</f>
        <v>1</v>
      </c>
      <c r="BE49" s="80" t="str">
        <f>REPLACE(INDEX(GroupVertices[Group],MATCH(Edges[[#This Row],[Vertex 2]],GroupVertices[Vertex],0)),1,1,"")</f>
        <v>2</v>
      </c>
      <c r="BF49" s="48"/>
      <c r="BG49" s="49"/>
      <c r="BH49" s="48"/>
      <c r="BI49" s="49"/>
      <c r="BJ49" s="48"/>
      <c r="BK49" s="49"/>
      <c r="BL49" s="48"/>
      <c r="BM49" s="49"/>
      <c r="BN49" s="48"/>
    </row>
    <row r="50" spans="1:66" ht="15">
      <c r="A50" s="66" t="s">
        <v>288</v>
      </c>
      <c r="B50" s="66" t="s">
        <v>304</v>
      </c>
      <c r="C50" s="67" t="s">
        <v>2273</v>
      </c>
      <c r="D50" s="68">
        <v>3</v>
      </c>
      <c r="E50" s="69" t="s">
        <v>136</v>
      </c>
      <c r="F50" s="70">
        <v>23.333333333333336</v>
      </c>
      <c r="G50" s="67"/>
      <c r="H50" s="71"/>
      <c r="I50" s="72"/>
      <c r="J50" s="72"/>
      <c r="K50" s="34" t="s">
        <v>65</v>
      </c>
      <c r="L50" s="79">
        <v>50</v>
      </c>
      <c r="M50" s="79"/>
      <c r="N50" s="74"/>
      <c r="O50" s="81" t="s">
        <v>315</v>
      </c>
      <c r="P50" s="83">
        <v>43850.83020833333</v>
      </c>
      <c r="Q50" s="81" t="s">
        <v>331</v>
      </c>
      <c r="R50" s="81"/>
      <c r="S50" s="81"/>
      <c r="T50" s="81"/>
      <c r="U50" s="81"/>
      <c r="V50" s="85" t="s">
        <v>381</v>
      </c>
      <c r="W50" s="83">
        <v>43850.83020833333</v>
      </c>
      <c r="X50" s="87">
        <v>43850</v>
      </c>
      <c r="Y50" s="89" t="s">
        <v>440</v>
      </c>
      <c r="Z50" s="85" t="s">
        <v>503</v>
      </c>
      <c r="AA50" s="81"/>
      <c r="AB50" s="81"/>
      <c r="AC50" s="89" t="s">
        <v>566</v>
      </c>
      <c r="AD50" s="81"/>
      <c r="AE50" s="81" t="b">
        <v>0</v>
      </c>
      <c r="AF50" s="81">
        <v>0</v>
      </c>
      <c r="AG50" s="89" t="s">
        <v>588</v>
      </c>
      <c r="AH50" s="81" t="b">
        <v>0</v>
      </c>
      <c r="AI50" s="81" t="s">
        <v>591</v>
      </c>
      <c r="AJ50" s="81"/>
      <c r="AK50" s="89" t="s">
        <v>588</v>
      </c>
      <c r="AL50" s="81" t="b">
        <v>0</v>
      </c>
      <c r="AM50" s="81">
        <v>16</v>
      </c>
      <c r="AN50" s="89" t="s">
        <v>565</v>
      </c>
      <c r="AO50" s="81" t="s">
        <v>595</v>
      </c>
      <c r="AP50" s="81" t="b">
        <v>0</v>
      </c>
      <c r="AQ50" s="89" t="s">
        <v>565</v>
      </c>
      <c r="AR50" s="81" t="s">
        <v>211</v>
      </c>
      <c r="AS50" s="81">
        <v>0</v>
      </c>
      <c r="AT50" s="81">
        <v>0</v>
      </c>
      <c r="AU50" s="81"/>
      <c r="AV50" s="81"/>
      <c r="AW50" s="81"/>
      <c r="AX50" s="81"/>
      <c r="AY50" s="81"/>
      <c r="AZ50" s="81"/>
      <c r="BA50" s="81"/>
      <c r="BB50" s="81"/>
      <c r="BC50" s="80">
        <v>2</v>
      </c>
      <c r="BD50" s="80" t="str">
        <f>REPLACE(INDEX(GroupVertices[Group],MATCH(Edges[[#This Row],[Vertex 1]],GroupVertices[Vertex],0)),1,1,"")</f>
        <v>2</v>
      </c>
      <c r="BE50" s="80" t="str">
        <f>REPLACE(INDEX(GroupVertices[Group],MATCH(Edges[[#This Row],[Vertex 2]],GroupVertices[Vertex],0)),1,1,"")</f>
        <v>1</v>
      </c>
      <c r="BF50" s="48"/>
      <c r="BG50" s="49"/>
      <c r="BH50" s="48"/>
      <c r="BI50" s="49"/>
      <c r="BJ50" s="48"/>
      <c r="BK50" s="49"/>
      <c r="BL50" s="48"/>
      <c r="BM50" s="49"/>
      <c r="BN50" s="48"/>
    </row>
    <row r="51" spans="1:66" ht="15">
      <c r="A51" s="66" t="s">
        <v>288</v>
      </c>
      <c r="B51" s="66" t="s">
        <v>307</v>
      </c>
      <c r="C51" s="67" t="s">
        <v>2273</v>
      </c>
      <c r="D51" s="68">
        <v>3</v>
      </c>
      <c r="E51" s="69" t="s">
        <v>136</v>
      </c>
      <c r="F51" s="70">
        <v>23.333333333333336</v>
      </c>
      <c r="G51" s="67"/>
      <c r="H51" s="71"/>
      <c r="I51" s="72"/>
      <c r="J51" s="72"/>
      <c r="K51" s="34" t="s">
        <v>65</v>
      </c>
      <c r="L51" s="79">
        <v>51</v>
      </c>
      <c r="M51" s="79"/>
      <c r="N51" s="74"/>
      <c r="O51" s="81" t="s">
        <v>315</v>
      </c>
      <c r="P51" s="83">
        <v>43850.83020833333</v>
      </c>
      <c r="Q51" s="81" t="s">
        <v>331</v>
      </c>
      <c r="R51" s="81"/>
      <c r="S51" s="81"/>
      <c r="T51" s="81"/>
      <c r="U51" s="81"/>
      <c r="V51" s="85" t="s">
        <v>381</v>
      </c>
      <c r="W51" s="83">
        <v>43850.83020833333</v>
      </c>
      <c r="X51" s="87">
        <v>43850</v>
      </c>
      <c r="Y51" s="89" t="s">
        <v>440</v>
      </c>
      <c r="Z51" s="85" t="s">
        <v>503</v>
      </c>
      <c r="AA51" s="81"/>
      <c r="AB51" s="81"/>
      <c r="AC51" s="89" t="s">
        <v>566</v>
      </c>
      <c r="AD51" s="81"/>
      <c r="AE51" s="81" t="b">
        <v>0</v>
      </c>
      <c r="AF51" s="81">
        <v>0</v>
      </c>
      <c r="AG51" s="89" t="s">
        <v>588</v>
      </c>
      <c r="AH51" s="81" t="b">
        <v>0</v>
      </c>
      <c r="AI51" s="81" t="s">
        <v>591</v>
      </c>
      <c r="AJ51" s="81"/>
      <c r="AK51" s="89" t="s">
        <v>588</v>
      </c>
      <c r="AL51" s="81" t="b">
        <v>0</v>
      </c>
      <c r="AM51" s="81">
        <v>16</v>
      </c>
      <c r="AN51" s="89" t="s">
        <v>565</v>
      </c>
      <c r="AO51" s="81" t="s">
        <v>595</v>
      </c>
      <c r="AP51" s="81" t="b">
        <v>0</v>
      </c>
      <c r="AQ51" s="89" t="s">
        <v>565</v>
      </c>
      <c r="AR51" s="81" t="s">
        <v>211</v>
      </c>
      <c r="AS51" s="81">
        <v>0</v>
      </c>
      <c r="AT51" s="81">
        <v>0</v>
      </c>
      <c r="AU51" s="81"/>
      <c r="AV51" s="81"/>
      <c r="AW51" s="81"/>
      <c r="AX51" s="81"/>
      <c r="AY51" s="81"/>
      <c r="AZ51" s="81"/>
      <c r="BA51" s="81"/>
      <c r="BB51" s="81"/>
      <c r="BC51" s="80">
        <v>2</v>
      </c>
      <c r="BD51" s="80" t="str">
        <f>REPLACE(INDEX(GroupVertices[Group],MATCH(Edges[[#This Row],[Vertex 1]],GroupVertices[Vertex],0)),1,1,"")</f>
        <v>2</v>
      </c>
      <c r="BE51" s="80" t="str">
        <f>REPLACE(INDEX(GroupVertices[Group],MATCH(Edges[[#This Row],[Vertex 2]],GroupVertices[Vertex],0)),1,1,"")</f>
        <v>1</v>
      </c>
      <c r="BF51" s="48"/>
      <c r="BG51" s="49"/>
      <c r="BH51" s="48"/>
      <c r="BI51" s="49"/>
      <c r="BJ51" s="48"/>
      <c r="BK51" s="49"/>
      <c r="BL51" s="48"/>
      <c r="BM51" s="49"/>
      <c r="BN51" s="48"/>
    </row>
    <row r="52" spans="1:66" ht="15">
      <c r="A52" s="66" t="s">
        <v>288</v>
      </c>
      <c r="B52" s="66" t="s">
        <v>302</v>
      </c>
      <c r="C52" s="67" t="s">
        <v>1267</v>
      </c>
      <c r="D52" s="68">
        <v>3</v>
      </c>
      <c r="E52" s="69" t="s">
        <v>132</v>
      </c>
      <c r="F52" s="70">
        <v>32</v>
      </c>
      <c r="G52" s="67"/>
      <c r="H52" s="71"/>
      <c r="I52" s="72"/>
      <c r="J52" s="72"/>
      <c r="K52" s="34" t="s">
        <v>65</v>
      </c>
      <c r="L52" s="79">
        <v>52</v>
      </c>
      <c r="M52" s="79"/>
      <c r="N52" s="74"/>
      <c r="O52" s="81" t="s">
        <v>315</v>
      </c>
      <c r="P52" s="83">
        <v>43850.83020833333</v>
      </c>
      <c r="Q52" s="81" t="s">
        <v>331</v>
      </c>
      <c r="R52" s="81"/>
      <c r="S52" s="81"/>
      <c r="T52" s="81"/>
      <c r="U52" s="81"/>
      <c r="V52" s="85" t="s">
        <v>381</v>
      </c>
      <c r="W52" s="83">
        <v>43850.83020833333</v>
      </c>
      <c r="X52" s="87">
        <v>43850</v>
      </c>
      <c r="Y52" s="89" t="s">
        <v>440</v>
      </c>
      <c r="Z52" s="85" t="s">
        <v>503</v>
      </c>
      <c r="AA52" s="81"/>
      <c r="AB52" s="81"/>
      <c r="AC52" s="89" t="s">
        <v>566</v>
      </c>
      <c r="AD52" s="81"/>
      <c r="AE52" s="81" t="b">
        <v>0</v>
      </c>
      <c r="AF52" s="81">
        <v>0</v>
      </c>
      <c r="AG52" s="89" t="s">
        <v>588</v>
      </c>
      <c r="AH52" s="81" t="b">
        <v>0</v>
      </c>
      <c r="AI52" s="81" t="s">
        <v>591</v>
      </c>
      <c r="AJ52" s="81"/>
      <c r="AK52" s="89" t="s">
        <v>588</v>
      </c>
      <c r="AL52" s="81" t="b">
        <v>0</v>
      </c>
      <c r="AM52" s="81">
        <v>16</v>
      </c>
      <c r="AN52" s="89" t="s">
        <v>565</v>
      </c>
      <c r="AO52" s="81" t="s">
        <v>595</v>
      </c>
      <c r="AP52" s="81" t="b">
        <v>0</v>
      </c>
      <c r="AQ52" s="89" t="s">
        <v>565</v>
      </c>
      <c r="AR52" s="81" t="s">
        <v>211</v>
      </c>
      <c r="AS52" s="81">
        <v>0</v>
      </c>
      <c r="AT52" s="81">
        <v>0</v>
      </c>
      <c r="AU52" s="81"/>
      <c r="AV52" s="81"/>
      <c r="AW52" s="81"/>
      <c r="AX52" s="81"/>
      <c r="AY52" s="81"/>
      <c r="AZ52" s="81"/>
      <c r="BA52" s="81"/>
      <c r="BB52" s="81"/>
      <c r="BC52" s="80">
        <v>1</v>
      </c>
      <c r="BD52" s="80" t="str">
        <f>REPLACE(INDEX(GroupVertices[Group],MATCH(Edges[[#This Row],[Vertex 1]],GroupVertices[Vertex],0)),1,1,"")</f>
        <v>2</v>
      </c>
      <c r="BE52" s="80" t="str">
        <f>REPLACE(INDEX(GroupVertices[Group],MATCH(Edges[[#This Row],[Vertex 2]],GroupVertices[Vertex],0)),1,1,"")</f>
        <v>2</v>
      </c>
      <c r="BF52" s="48"/>
      <c r="BG52" s="49"/>
      <c r="BH52" s="48"/>
      <c r="BI52" s="49"/>
      <c r="BJ52" s="48"/>
      <c r="BK52" s="49"/>
      <c r="BL52" s="48"/>
      <c r="BM52" s="49"/>
      <c r="BN52" s="48"/>
    </row>
    <row r="53" spans="1:66" ht="15">
      <c r="A53" s="66" t="s">
        <v>288</v>
      </c>
      <c r="B53" s="66" t="s">
        <v>306</v>
      </c>
      <c r="C53" s="67" t="s">
        <v>1267</v>
      </c>
      <c r="D53" s="68">
        <v>3</v>
      </c>
      <c r="E53" s="69" t="s">
        <v>132</v>
      </c>
      <c r="F53" s="70">
        <v>32</v>
      </c>
      <c r="G53" s="67"/>
      <c r="H53" s="71"/>
      <c r="I53" s="72"/>
      <c r="J53" s="72"/>
      <c r="K53" s="34" t="s">
        <v>65</v>
      </c>
      <c r="L53" s="79">
        <v>53</v>
      </c>
      <c r="M53" s="79"/>
      <c r="N53" s="74"/>
      <c r="O53" s="81" t="s">
        <v>315</v>
      </c>
      <c r="P53" s="83">
        <v>43850.83020833333</v>
      </c>
      <c r="Q53" s="81" t="s">
        <v>331</v>
      </c>
      <c r="R53" s="81"/>
      <c r="S53" s="81"/>
      <c r="T53" s="81"/>
      <c r="U53" s="81"/>
      <c r="V53" s="85" t="s">
        <v>381</v>
      </c>
      <c r="W53" s="83">
        <v>43850.83020833333</v>
      </c>
      <c r="X53" s="87">
        <v>43850</v>
      </c>
      <c r="Y53" s="89" t="s">
        <v>440</v>
      </c>
      <c r="Z53" s="85" t="s">
        <v>503</v>
      </c>
      <c r="AA53" s="81"/>
      <c r="AB53" s="81"/>
      <c r="AC53" s="89" t="s">
        <v>566</v>
      </c>
      <c r="AD53" s="81"/>
      <c r="AE53" s="81" t="b">
        <v>0</v>
      </c>
      <c r="AF53" s="81">
        <v>0</v>
      </c>
      <c r="AG53" s="89" t="s">
        <v>588</v>
      </c>
      <c r="AH53" s="81" t="b">
        <v>0</v>
      </c>
      <c r="AI53" s="81" t="s">
        <v>591</v>
      </c>
      <c r="AJ53" s="81"/>
      <c r="AK53" s="89" t="s">
        <v>588</v>
      </c>
      <c r="AL53" s="81" t="b">
        <v>0</v>
      </c>
      <c r="AM53" s="81">
        <v>16</v>
      </c>
      <c r="AN53" s="89" t="s">
        <v>565</v>
      </c>
      <c r="AO53" s="81" t="s">
        <v>595</v>
      </c>
      <c r="AP53" s="81" t="b">
        <v>0</v>
      </c>
      <c r="AQ53" s="89" t="s">
        <v>565</v>
      </c>
      <c r="AR53" s="81" t="s">
        <v>211</v>
      </c>
      <c r="AS53" s="81">
        <v>0</v>
      </c>
      <c r="AT53" s="81">
        <v>0</v>
      </c>
      <c r="AU53" s="81"/>
      <c r="AV53" s="81"/>
      <c r="AW53" s="81"/>
      <c r="AX53" s="81"/>
      <c r="AY53" s="81"/>
      <c r="AZ53" s="81"/>
      <c r="BA53" s="81"/>
      <c r="BB53" s="81"/>
      <c r="BC53" s="80">
        <v>1</v>
      </c>
      <c r="BD53" s="80" t="str">
        <f>REPLACE(INDEX(GroupVertices[Group],MATCH(Edges[[#This Row],[Vertex 1]],GroupVertices[Vertex],0)),1,1,"")</f>
        <v>2</v>
      </c>
      <c r="BE53" s="80" t="str">
        <f>REPLACE(INDEX(GroupVertices[Group],MATCH(Edges[[#This Row],[Vertex 2]],GroupVertices[Vertex],0)),1,1,"")</f>
        <v>2</v>
      </c>
      <c r="BF53" s="48">
        <v>1</v>
      </c>
      <c r="BG53" s="49">
        <v>4.761904761904762</v>
      </c>
      <c r="BH53" s="48">
        <v>0</v>
      </c>
      <c r="BI53" s="49">
        <v>0</v>
      </c>
      <c r="BJ53" s="48">
        <v>0</v>
      </c>
      <c r="BK53" s="49">
        <v>0</v>
      </c>
      <c r="BL53" s="48">
        <v>20</v>
      </c>
      <c r="BM53" s="49">
        <v>95.23809523809524</v>
      </c>
      <c r="BN53" s="48">
        <v>21</v>
      </c>
    </row>
    <row r="54" spans="1:66" ht="15">
      <c r="A54" s="66" t="s">
        <v>289</v>
      </c>
      <c r="B54" s="66" t="s">
        <v>304</v>
      </c>
      <c r="C54" s="67" t="s">
        <v>2273</v>
      </c>
      <c r="D54" s="68">
        <v>3</v>
      </c>
      <c r="E54" s="69" t="s">
        <v>136</v>
      </c>
      <c r="F54" s="70">
        <v>23.333333333333336</v>
      </c>
      <c r="G54" s="67"/>
      <c r="H54" s="71"/>
      <c r="I54" s="72"/>
      <c r="J54" s="72"/>
      <c r="K54" s="34" t="s">
        <v>65</v>
      </c>
      <c r="L54" s="79">
        <v>54</v>
      </c>
      <c r="M54" s="79"/>
      <c r="N54" s="74"/>
      <c r="O54" s="81" t="s">
        <v>315</v>
      </c>
      <c r="P54" s="83">
        <v>43850.83278935185</v>
      </c>
      <c r="Q54" s="81" t="s">
        <v>331</v>
      </c>
      <c r="R54" s="81"/>
      <c r="S54" s="81"/>
      <c r="T54" s="81"/>
      <c r="U54" s="81"/>
      <c r="V54" s="85" t="s">
        <v>382</v>
      </c>
      <c r="W54" s="83">
        <v>43850.83278935185</v>
      </c>
      <c r="X54" s="87">
        <v>43850</v>
      </c>
      <c r="Y54" s="89" t="s">
        <v>441</v>
      </c>
      <c r="Z54" s="85" t="s">
        <v>504</v>
      </c>
      <c r="AA54" s="81"/>
      <c r="AB54" s="81"/>
      <c r="AC54" s="89" t="s">
        <v>567</v>
      </c>
      <c r="AD54" s="81"/>
      <c r="AE54" s="81" t="b">
        <v>0</v>
      </c>
      <c r="AF54" s="81">
        <v>0</v>
      </c>
      <c r="AG54" s="89" t="s">
        <v>588</v>
      </c>
      <c r="AH54" s="81" t="b">
        <v>0</v>
      </c>
      <c r="AI54" s="81" t="s">
        <v>591</v>
      </c>
      <c r="AJ54" s="81"/>
      <c r="AK54" s="89" t="s">
        <v>588</v>
      </c>
      <c r="AL54" s="81" t="b">
        <v>0</v>
      </c>
      <c r="AM54" s="81">
        <v>16</v>
      </c>
      <c r="AN54" s="89" t="s">
        <v>565</v>
      </c>
      <c r="AO54" s="81" t="s">
        <v>596</v>
      </c>
      <c r="AP54" s="81" t="b">
        <v>0</v>
      </c>
      <c r="AQ54" s="89" t="s">
        <v>565</v>
      </c>
      <c r="AR54" s="81" t="s">
        <v>211</v>
      </c>
      <c r="AS54" s="81">
        <v>0</v>
      </c>
      <c r="AT54" s="81">
        <v>0</v>
      </c>
      <c r="AU54" s="81"/>
      <c r="AV54" s="81"/>
      <c r="AW54" s="81"/>
      <c r="AX54" s="81"/>
      <c r="AY54" s="81"/>
      <c r="AZ54" s="81"/>
      <c r="BA54" s="81"/>
      <c r="BB54" s="81"/>
      <c r="BC54" s="80">
        <v>2</v>
      </c>
      <c r="BD54" s="80" t="str">
        <f>REPLACE(INDEX(GroupVertices[Group],MATCH(Edges[[#This Row],[Vertex 1]],GroupVertices[Vertex],0)),1,1,"")</f>
        <v>2</v>
      </c>
      <c r="BE54" s="80" t="str">
        <f>REPLACE(INDEX(GroupVertices[Group],MATCH(Edges[[#This Row],[Vertex 2]],GroupVertices[Vertex],0)),1,1,"")</f>
        <v>1</v>
      </c>
      <c r="BF54" s="48"/>
      <c r="BG54" s="49"/>
      <c r="BH54" s="48"/>
      <c r="BI54" s="49"/>
      <c r="BJ54" s="48"/>
      <c r="BK54" s="49"/>
      <c r="BL54" s="48"/>
      <c r="BM54" s="49"/>
      <c r="BN54" s="48"/>
    </row>
    <row r="55" spans="1:66" ht="15">
      <c r="A55" s="66" t="s">
        <v>289</v>
      </c>
      <c r="B55" s="66" t="s">
        <v>307</v>
      </c>
      <c r="C55" s="67" t="s">
        <v>2273</v>
      </c>
      <c r="D55" s="68">
        <v>3</v>
      </c>
      <c r="E55" s="69" t="s">
        <v>136</v>
      </c>
      <c r="F55" s="70">
        <v>23.333333333333336</v>
      </c>
      <c r="G55" s="67"/>
      <c r="H55" s="71"/>
      <c r="I55" s="72"/>
      <c r="J55" s="72"/>
      <c r="K55" s="34" t="s">
        <v>65</v>
      </c>
      <c r="L55" s="79">
        <v>55</v>
      </c>
      <c r="M55" s="79"/>
      <c r="N55" s="74"/>
      <c r="O55" s="81" t="s">
        <v>315</v>
      </c>
      <c r="P55" s="83">
        <v>43850.83278935185</v>
      </c>
      <c r="Q55" s="81" t="s">
        <v>331</v>
      </c>
      <c r="R55" s="81"/>
      <c r="S55" s="81"/>
      <c r="T55" s="81"/>
      <c r="U55" s="81"/>
      <c r="V55" s="85" t="s">
        <v>382</v>
      </c>
      <c r="W55" s="83">
        <v>43850.83278935185</v>
      </c>
      <c r="X55" s="87">
        <v>43850</v>
      </c>
      <c r="Y55" s="89" t="s">
        <v>441</v>
      </c>
      <c r="Z55" s="85" t="s">
        <v>504</v>
      </c>
      <c r="AA55" s="81"/>
      <c r="AB55" s="81"/>
      <c r="AC55" s="89" t="s">
        <v>567</v>
      </c>
      <c r="AD55" s="81"/>
      <c r="AE55" s="81" t="b">
        <v>0</v>
      </c>
      <c r="AF55" s="81">
        <v>0</v>
      </c>
      <c r="AG55" s="89" t="s">
        <v>588</v>
      </c>
      <c r="AH55" s="81" t="b">
        <v>0</v>
      </c>
      <c r="AI55" s="81" t="s">
        <v>591</v>
      </c>
      <c r="AJ55" s="81"/>
      <c r="AK55" s="89" t="s">
        <v>588</v>
      </c>
      <c r="AL55" s="81" t="b">
        <v>0</v>
      </c>
      <c r="AM55" s="81">
        <v>16</v>
      </c>
      <c r="AN55" s="89" t="s">
        <v>565</v>
      </c>
      <c r="AO55" s="81" t="s">
        <v>596</v>
      </c>
      <c r="AP55" s="81" t="b">
        <v>0</v>
      </c>
      <c r="AQ55" s="89" t="s">
        <v>565</v>
      </c>
      <c r="AR55" s="81" t="s">
        <v>211</v>
      </c>
      <c r="AS55" s="81">
        <v>0</v>
      </c>
      <c r="AT55" s="81">
        <v>0</v>
      </c>
      <c r="AU55" s="81"/>
      <c r="AV55" s="81"/>
      <c r="AW55" s="81"/>
      <c r="AX55" s="81"/>
      <c r="AY55" s="81"/>
      <c r="AZ55" s="81"/>
      <c r="BA55" s="81"/>
      <c r="BB55" s="81"/>
      <c r="BC55" s="80">
        <v>2</v>
      </c>
      <c r="BD55" s="80" t="str">
        <f>REPLACE(INDEX(GroupVertices[Group],MATCH(Edges[[#This Row],[Vertex 1]],GroupVertices[Vertex],0)),1,1,"")</f>
        <v>2</v>
      </c>
      <c r="BE55" s="80" t="str">
        <f>REPLACE(INDEX(GroupVertices[Group],MATCH(Edges[[#This Row],[Vertex 2]],GroupVertices[Vertex],0)),1,1,"")</f>
        <v>1</v>
      </c>
      <c r="BF55" s="48"/>
      <c r="BG55" s="49"/>
      <c r="BH55" s="48"/>
      <c r="BI55" s="49"/>
      <c r="BJ55" s="48"/>
      <c r="BK55" s="49"/>
      <c r="BL55" s="48"/>
      <c r="BM55" s="49"/>
      <c r="BN55" s="48"/>
    </row>
    <row r="56" spans="1:66" ht="15">
      <c r="A56" s="66" t="s">
        <v>289</v>
      </c>
      <c r="B56" s="66" t="s">
        <v>302</v>
      </c>
      <c r="C56" s="67" t="s">
        <v>1267</v>
      </c>
      <c r="D56" s="68">
        <v>3</v>
      </c>
      <c r="E56" s="69" t="s">
        <v>132</v>
      </c>
      <c r="F56" s="70">
        <v>32</v>
      </c>
      <c r="G56" s="67"/>
      <c r="H56" s="71"/>
      <c r="I56" s="72"/>
      <c r="J56" s="72"/>
      <c r="K56" s="34" t="s">
        <v>65</v>
      </c>
      <c r="L56" s="79">
        <v>56</v>
      </c>
      <c r="M56" s="79"/>
      <c r="N56" s="74"/>
      <c r="O56" s="81" t="s">
        <v>315</v>
      </c>
      <c r="P56" s="83">
        <v>43850.83278935185</v>
      </c>
      <c r="Q56" s="81" t="s">
        <v>331</v>
      </c>
      <c r="R56" s="81"/>
      <c r="S56" s="81"/>
      <c r="T56" s="81"/>
      <c r="U56" s="81"/>
      <c r="V56" s="85" t="s">
        <v>382</v>
      </c>
      <c r="W56" s="83">
        <v>43850.83278935185</v>
      </c>
      <c r="X56" s="87">
        <v>43850</v>
      </c>
      <c r="Y56" s="89" t="s">
        <v>441</v>
      </c>
      <c r="Z56" s="85" t="s">
        <v>504</v>
      </c>
      <c r="AA56" s="81"/>
      <c r="AB56" s="81"/>
      <c r="AC56" s="89" t="s">
        <v>567</v>
      </c>
      <c r="AD56" s="81"/>
      <c r="AE56" s="81" t="b">
        <v>0</v>
      </c>
      <c r="AF56" s="81">
        <v>0</v>
      </c>
      <c r="AG56" s="89" t="s">
        <v>588</v>
      </c>
      <c r="AH56" s="81" t="b">
        <v>0</v>
      </c>
      <c r="AI56" s="81" t="s">
        <v>591</v>
      </c>
      <c r="AJ56" s="81"/>
      <c r="AK56" s="89" t="s">
        <v>588</v>
      </c>
      <c r="AL56" s="81" t="b">
        <v>0</v>
      </c>
      <c r="AM56" s="81">
        <v>16</v>
      </c>
      <c r="AN56" s="89" t="s">
        <v>565</v>
      </c>
      <c r="AO56" s="81" t="s">
        <v>596</v>
      </c>
      <c r="AP56" s="81" t="b">
        <v>0</v>
      </c>
      <c r="AQ56" s="89" t="s">
        <v>565</v>
      </c>
      <c r="AR56" s="81" t="s">
        <v>211</v>
      </c>
      <c r="AS56" s="81">
        <v>0</v>
      </c>
      <c r="AT56" s="81">
        <v>0</v>
      </c>
      <c r="AU56" s="81"/>
      <c r="AV56" s="81"/>
      <c r="AW56" s="81"/>
      <c r="AX56" s="81"/>
      <c r="AY56" s="81"/>
      <c r="AZ56" s="81"/>
      <c r="BA56" s="81"/>
      <c r="BB56" s="81"/>
      <c r="BC56" s="80">
        <v>1</v>
      </c>
      <c r="BD56" s="80" t="str">
        <f>REPLACE(INDEX(GroupVertices[Group],MATCH(Edges[[#This Row],[Vertex 1]],GroupVertices[Vertex],0)),1,1,"")</f>
        <v>2</v>
      </c>
      <c r="BE56" s="80" t="str">
        <f>REPLACE(INDEX(GroupVertices[Group],MATCH(Edges[[#This Row],[Vertex 2]],GroupVertices[Vertex],0)),1,1,"")</f>
        <v>2</v>
      </c>
      <c r="BF56" s="48"/>
      <c r="BG56" s="49"/>
      <c r="BH56" s="48"/>
      <c r="BI56" s="49"/>
      <c r="BJ56" s="48"/>
      <c r="BK56" s="49"/>
      <c r="BL56" s="48"/>
      <c r="BM56" s="49"/>
      <c r="BN56" s="48"/>
    </row>
    <row r="57" spans="1:66" ht="15">
      <c r="A57" s="66" t="s">
        <v>289</v>
      </c>
      <c r="B57" s="66" t="s">
        <v>306</v>
      </c>
      <c r="C57" s="67" t="s">
        <v>1267</v>
      </c>
      <c r="D57" s="68">
        <v>3</v>
      </c>
      <c r="E57" s="69" t="s">
        <v>132</v>
      </c>
      <c r="F57" s="70">
        <v>32</v>
      </c>
      <c r="G57" s="67"/>
      <c r="H57" s="71"/>
      <c r="I57" s="72"/>
      <c r="J57" s="72"/>
      <c r="K57" s="34" t="s">
        <v>65</v>
      </c>
      <c r="L57" s="79">
        <v>57</v>
      </c>
      <c r="M57" s="79"/>
      <c r="N57" s="74"/>
      <c r="O57" s="81" t="s">
        <v>315</v>
      </c>
      <c r="P57" s="83">
        <v>43850.83278935185</v>
      </c>
      <c r="Q57" s="81" t="s">
        <v>331</v>
      </c>
      <c r="R57" s="81"/>
      <c r="S57" s="81"/>
      <c r="T57" s="81"/>
      <c r="U57" s="81"/>
      <c r="V57" s="85" t="s">
        <v>382</v>
      </c>
      <c r="W57" s="83">
        <v>43850.83278935185</v>
      </c>
      <c r="X57" s="87">
        <v>43850</v>
      </c>
      <c r="Y57" s="89" t="s">
        <v>441</v>
      </c>
      <c r="Z57" s="85" t="s">
        <v>504</v>
      </c>
      <c r="AA57" s="81"/>
      <c r="AB57" s="81"/>
      <c r="AC57" s="89" t="s">
        <v>567</v>
      </c>
      <c r="AD57" s="81"/>
      <c r="AE57" s="81" t="b">
        <v>0</v>
      </c>
      <c r="AF57" s="81">
        <v>0</v>
      </c>
      <c r="AG57" s="89" t="s">
        <v>588</v>
      </c>
      <c r="AH57" s="81" t="b">
        <v>0</v>
      </c>
      <c r="AI57" s="81" t="s">
        <v>591</v>
      </c>
      <c r="AJ57" s="81"/>
      <c r="AK57" s="89" t="s">
        <v>588</v>
      </c>
      <c r="AL57" s="81" t="b">
        <v>0</v>
      </c>
      <c r="AM57" s="81">
        <v>16</v>
      </c>
      <c r="AN57" s="89" t="s">
        <v>565</v>
      </c>
      <c r="AO57" s="81" t="s">
        <v>596</v>
      </c>
      <c r="AP57" s="81" t="b">
        <v>0</v>
      </c>
      <c r="AQ57" s="89" t="s">
        <v>565</v>
      </c>
      <c r="AR57" s="81" t="s">
        <v>211</v>
      </c>
      <c r="AS57" s="81">
        <v>0</v>
      </c>
      <c r="AT57" s="81">
        <v>0</v>
      </c>
      <c r="AU57" s="81"/>
      <c r="AV57" s="81"/>
      <c r="AW57" s="81"/>
      <c r="AX57" s="81"/>
      <c r="AY57" s="81"/>
      <c r="AZ57" s="81"/>
      <c r="BA57" s="81"/>
      <c r="BB57" s="81"/>
      <c r="BC57" s="80">
        <v>1</v>
      </c>
      <c r="BD57" s="80" t="str">
        <f>REPLACE(INDEX(GroupVertices[Group],MATCH(Edges[[#This Row],[Vertex 1]],GroupVertices[Vertex],0)),1,1,"")</f>
        <v>2</v>
      </c>
      <c r="BE57" s="80" t="str">
        <f>REPLACE(INDEX(GroupVertices[Group],MATCH(Edges[[#This Row],[Vertex 2]],GroupVertices[Vertex],0)),1,1,"")</f>
        <v>2</v>
      </c>
      <c r="BF57" s="48">
        <v>1</v>
      </c>
      <c r="BG57" s="49">
        <v>4.761904761904762</v>
      </c>
      <c r="BH57" s="48">
        <v>0</v>
      </c>
      <c r="BI57" s="49">
        <v>0</v>
      </c>
      <c r="BJ57" s="48">
        <v>0</v>
      </c>
      <c r="BK57" s="49">
        <v>0</v>
      </c>
      <c r="BL57" s="48">
        <v>20</v>
      </c>
      <c r="BM57" s="49">
        <v>95.23809523809524</v>
      </c>
      <c r="BN57" s="48">
        <v>21</v>
      </c>
    </row>
    <row r="58" spans="1:66" ht="15">
      <c r="A58" s="66" t="s">
        <v>290</v>
      </c>
      <c r="B58" s="66" t="s">
        <v>304</v>
      </c>
      <c r="C58" s="67" t="s">
        <v>1267</v>
      </c>
      <c r="D58" s="68">
        <v>3</v>
      </c>
      <c r="E58" s="69" t="s">
        <v>132</v>
      </c>
      <c r="F58" s="70">
        <v>32</v>
      </c>
      <c r="G58" s="67"/>
      <c r="H58" s="71"/>
      <c r="I58" s="72"/>
      <c r="J58" s="72"/>
      <c r="K58" s="34" t="s">
        <v>65</v>
      </c>
      <c r="L58" s="79">
        <v>58</v>
      </c>
      <c r="M58" s="79"/>
      <c r="N58" s="74"/>
      <c r="O58" s="81" t="s">
        <v>315</v>
      </c>
      <c r="P58" s="83">
        <v>43850.83429398148</v>
      </c>
      <c r="Q58" s="81" t="s">
        <v>331</v>
      </c>
      <c r="R58" s="81"/>
      <c r="S58" s="81"/>
      <c r="T58" s="81"/>
      <c r="U58" s="81"/>
      <c r="V58" s="85" t="s">
        <v>383</v>
      </c>
      <c r="W58" s="83">
        <v>43850.83429398148</v>
      </c>
      <c r="X58" s="87">
        <v>43850</v>
      </c>
      <c r="Y58" s="89" t="s">
        <v>442</v>
      </c>
      <c r="Z58" s="85" t="s">
        <v>505</v>
      </c>
      <c r="AA58" s="81"/>
      <c r="AB58" s="81"/>
      <c r="AC58" s="89" t="s">
        <v>568</v>
      </c>
      <c r="AD58" s="81"/>
      <c r="AE58" s="81" t="b">
        <v>0</v>
      </c>
      <c r="AF58" s="81">
        <v>0</v>
      </c>
      <c r="AG58" s="89" t="s">
        <v>588</v>
      </c>
      <c r="AH58" s="81" t="b">
        <v>0</v>
      </c>
      <c r="AI58" s="81" t="s">
        <v>591</v>
      </c>
      <c r="AJ58" s="81"/>
      <c r="AK58" s="89" t="s">
        <v>588</v>
      </c>
      <c r="AL58" s="81" t="b">
        <v>0</v>
      </c>
      <c r="AM58" s="81">
        <v>16</v>
      </c>
      <c r="AN58" s="89" t="s">
        <v>565</v>
      </c>
      <c r="AO58" s="81" t="s">
        <v>596</v>
      </c>
      <c r="AP58" s="81" t="b">
        <v>0</v>
      </c>
      <c r="AQ58" s="89" t="s">
        <v>565</v>
      </c>
      <c r="AR58" s="81" t="s">
        <v>211</v>
      </c>
      <c r="AS58" s="81">
        <v>0</v>
      </c>
      <c r="AT58" s="81">
        <v>0</v>
      </c>
      <c r="AU58" s="81"/>
      <c r="AV58" s="81"/>
      <c r="AW58" s="81"/>
      <c r="AX58" s="81"/>
      <c r="AY58" s="81"/>
      <c r="AZ58" s="81"/>
      <c r="BA58" s="81"/>
      <c r="BB58" s="81"/>
      <c r="BC58" s="80">
        <v>1</v>
      </c>
      <c r="BD58" s="80" t="str">
        <f>REPLACE(INDEX(GroupVertices[Group],MATCH(Edges[[#This Row],[Vertex 1]],GroupVertices[Vertex],0)),1,1,"")</f>
        <v>2</v>
      </c>
      <c r="BE58" s="80" t="str">
        <f>REPLACE(INDEX(GroupVertices[Group],MATCH(Edges[[#This Row],[Vertex 2]],GroupVertices[Vertex],0)),1,1,"")</f>
        <v>1</v>
      </c>
      <c r="BF58" s="48"/>
      <c r="BG58" s="49"/>
      <c r="BH58" s="48"/>
      <c r="BI58" s="49"/>
      <c r="BJ58" s="48"/>
      <c r="BK58" s="49"/>
      <c r="BL58" s="48"/>
      <c r="BM58" s="49"/>
      <c r="BN58" s="48"/>
    </row>
    <row r="59" spans="1:66" ht="15">
      <c r="A59" s="66" t="s">
        <v>290</v>
      </c>
      <c r="B59" s="66" t="s">
        <v>307</v>
      </c>
      <c r="C59" s="67" t="s">
        <v>1267</v>
      </c>
      <c r="D59" s="68">
        <v>3</v>
      </c>
      <c r="E59" s="69" t="s">
        <v>132</v>
      </c>
      <c r="F59" s="70">
        <v>32</v>
      </c>
      <c r="G59" s="67"/>
      <c r="H59" s="71"/>
      <c r="I59" s="72"/>
      <c r="J59" s="72"/>
      <c r="K59" s="34" t="s">
        <v>65</v>
      </c>
      <c r="L59" s="79">
        <v>59</v>
      </c>
      <c r="M59" s="79"/>
      <c r="N59" s="74"/>
      <c r="O59" s="81" t="s">
        <v>315</v>
      </c>
      <c r="P59" s="83">
        <v>43850.83429398148</v>
      </c>
      <c r="Q59" s="81" t="s">
        <v>331</v>
      </c>
      <c r="R59" s="81"/>
      <c r="S59" s="81"/>
      <c r="T59" s="81"/>
      <c r="U59" s="81"/>
      <c r="V59" s="85" t="s">
        <v>383</v>
      </c>
      <c r="W59" s="83">
        <v>43850.83429398148</v>
      </c>
      <c r="X59" s="87">
        <v>43850</v>
      </c>
      <c r="Y59" s="89" t="s">
        <v>442</v>
      </c>
      <c r="Z59" s="85" t="s">
        <v>505</v>
      </c>
      <c r="AA59" s="81"/>
      <c r="AB59" s="81"/>
      <c r="AC59" s="89" t="s">
        <v>568</v>
      </c>
      <c r="AD59" s="81"/>
      <c r="AE59" s="81" t="b">
        <v>0</v>
      </c>
      <c r="AF59" s="81">
        <v>0</v>
      </c>
      <c r="AG59" s="89" t="s">
        <v>588</v>
      </c>
      <c r="AH59" s="81" t="b">
        <v>0</v>
      </c>
      <c r="AI59" s="81" t="s">
        <v>591</v>
      </c>
      <c r="AJ59" s="81"/>
      <c r="AK59" s="89" t="s">
        <v>588</v>
      </c>
      <c r="AL59" s="81" t="b">
        <v>0</v>
      </c>
      <c r="AM59" s="81">
        <v>16</v>
      </c>
      <c r="AN59" s="89" t="s">
        <v>565</v>
      </c>
      <c r="AO59" s="81" t="s">
        <v>596</v>
      </c>
      <c r="AP59" s="81" t="b">
        <v>0</v>
      </c>
      <c r="AQ59" s="89" t="s">
        <v>565</v>
      </c>
      <c r="AR59" s="81" t="s">
        <v>211</v>
      </c>
      <c r="AS59" s="81">
        <v>0</v>
      </c>
      <c r="AT59" s="81">
        <v>0</v>
      </c>
      <c r="AU59" s="81"/>
      <c r="AV59" s="81"/>
      <c r="AW59" s="81"/>
      <c r="AX59" s="81"/>
      <c r="AY59" s="81"/>
      <c r="AZ59" s="81"/>
      <c r="BA59" s="81"/>
      <c r="BB59" s="81"/>
      <c r="BC59" s="80">
        <v>1</v>
      </c>
      <c r="BD59" s="80" t="str">
        <f>REPLACE(INDEX(GroupVertices[Group],MATCH(Edges[[#This Row],[Vertex 1]],GroupVertices[Vertex],0)),1,1,"")</f>
        <v>2</v>
      </c>
      <c r="BE59" s="80" t="str">
        <f>REPLACE(INDEX(GroupVertices[Group],MATCH(Edges[[#This Row],[Vertex 2]],GroupVertices[Vertex],0)),1,1,"")</f>
        <v>1</v>
      </c>
      <c r="BF59" s="48"/>
      <c r="BG59" s="49"/>
      <c r="BH59" s="48"/>
      <c r="BI59" s="49"/>
      <c r="BJ59" s="48"/>
      <c r="BK59" s="49"/>
      <c r="BL59" s="48"/>
      <c r="BM59" s="49"/>
      <c r="BN59" s="48"/>
    </row>
    <row r="60" spans="1:66" ht="15">
      <c r="A60" s="66" t="s">
        <v>290</v>
      </c>
      <c r="B60" s="66" t="s">
        <v>302</v>
      </c>
      <c r="C60" s="67" t="s">
        <v>1267</v>
      </c>
      <c r="D60" s="68">
        <v>3</v>
      </c>
      <c r="E60" s="69" t="s">
        <v>132</v>
      </c>
      <c r="F60" s="70">
        <v>32</v>
      </c>
      <c r="G60" s="67"/>
      <c r="H60" s="71"/>
      <c r="I60" s="72"/>
      <c r="J60" s="72"/>
      <c r="K60" s="34" t="s">
        <v>65</v>
      </c>
      <c r="L60" s="79">
        <v>60</v>
      </c>
      <c r="M60" s="79"/>
      <c r="N60" s="74"/>
      <c r="O60" s="81" t="s">
        <v>315</v>
      </c>
      <c r="P60" s="83">
        <v>43850.83429398148</v>
      </c>
      <c r="Q60" s="81" t="s">
        <v>331</v>
      </c>
      <c r="R60" s="81"/>
      <c r="S60" s="81"/>
      <c r="T60" s="81"/>
      <c r="U60" s="81"/>
      <c r="V60" s="85" t="s">
        <v>383</v>
      </c>
      <c r="W60" s="83">
        <v>43850.83429398148</v>
      </c>
      <c r="X60" s="87">
        <v>43850</v>
      </c>
      <c r="Y60" s="89" t="s">
        <v>442</v>
      </c>
      <c r="Z60" s="85" t="s">
        <v>505</v>
      </c>
      <c r="AA60" s="81"/>
      <c r="AB60" s="81"/>
      <c r="AC60" s="89" t="s">
        <v>568</v>
      </c>
      <c r="AD60" s="81"/>
      <c r="AE60" s="81" t="b">
        <v>0</v>
      </c>
      <c r="AF60" s="81">
        <v>0</v>
      </c>
      <c r="AG60" s="89" t="s">
        <v>588</v>
      </c>
      <c r="AH60" s="81" t="b">
        <v>0</v>
      </c>
      <c r="AI60" s="81" t="s">
        <v>591</v>
      </c>
      <c r="AJ60" s="81"/>
      <c r="AK60" s="89" t="s">
        <v>588</v>
      </c>
      <c r="AL60" s="81" t="b">
        <v>0</v>
      </c>
      <c r="AM60" s="81">
        <v>16</v>
      </c>
      <c r="AN60" s="89" t="s">
        <v>565</v>
      </c>
      <c r="AO60" s="81" t="s">
        <v>596</v>
      </c>
      <c r="AP60" s="81" t="b">
        <v>0</v>
      </c>
      <c r="AQ60" s="89" t="s">
        <v>565</v>
      </c>
      <c r="AR60" s="81" t="s">
        <v>211</v>
      </c>
      <c r="AS60" s="81">
        <v>0</v>
      </c>
      <c r="AT60" s="81">
        <v>0</v>
      </c>
      <c r="AU60" s="81"/>
      <c r="AV60" s="81"/>
      <c r="AW60" s="81"/>
      <c r="AX60" s="81"/>
      <c r="AY60" s="81"/>
      <c r="AZ60" s="81"/>
      <c r="BA60" s="81"/>
      <c r="BB60" s="81"/>
      <c r="BC60" s="80">
        <v>1</v>
      </c>
      <c r="BD60" s="80" t="str">
        <f>REPLACE(INDEX(GroupVertices[Group],MATCH(Edges[[#This Row],[Vertex 1]],GroupVertices[Vertex],0)),1,1,"")</f>
        <v>2</v>
      </c>
      <c r="BE60" s="80" t="str">
        <f>REPLACE(INDEX(GroupVertices[Group],MATCH(Edges[[#This Row],[Vertex 2]],GroupVertices[Vertex],0)),1,1,"")</f>
        <v>2</v>
      </c>
      <c r="BF60" s="48"/>
      <c r="BG60" s="49"/>
      <c r="BH60" s="48"/>
      <c r="BI60" s="49"/>
      <c r="BJ60" s="48"/>
      <c r="BK60" s="49"/>
      <c r="BL60" s="48"/>
      <c r="BM60" s="49"/>
      <c r="BN60" s="48"/>
    </row>
    <row r="61" spans="1:66" ht="15">
      <c r="A61" s="66" t="s">
        <v>290</v>
      </c>
      <c r="B61" s="66" t="s">
        <v>306</v>
      </c>
      <c r="C61" s="67" t="s">
        <v>1267</v>
      </c>
      <c r="D61" s="68">
        <v>3</v>
      </c>
      <c r="E61" s="69" t="s">
        <v>132</v>
      </c>
      <c r="F61" s="70">
        <v>32</v>
      </c>
      <c r="G61" s="67"/>
      <c r="H61" s="71"/>
      <c r="I61" s="72"/>
      <c r="J61" s="72"/>
      <c r="K61" s="34" t="s">
        <v>65</v>
      </c>
      <c r="L61" s="79">
        <v>61</v>
      </c>
      <c r="M61" s="79"/>
      <c r="N61" s="74"/>
      <c r="O61" s="81" t="s">
        <v>315</v>
      </c>
      <c r="P61" s="83">
        <v>43850.83429398148</v>
      </c>
      <c r="Q61" s="81" t="s">
        <v>331</v>
      </c>
      <c r="R61" s="81"/>
      <c r="S61" s="81"/>
      <c r="T61" s="81"/>
      <c r="U61" s="81"/>
      <c r="V61" s="85" t="s">
        <v>383</v>
      </c>
      <c r="W61" s="83">
        <v>43850.83429398148</v>
      </c>
      <c r="X61" s="87">
        <v>43850</v>
      </c>
      <c r="Y61" s="89" t="s">
        <v>442</v>
      </c>
      <c r="Z61" s="85" t="s">
        <v>505</v>
      </c>
      <c r="AA61" s="81"/>
      <c r="AB61" s="81"/>
      <c r="AC61" s="89" t="s">
        <v>568</v>
      </c>
      <c r="AD61" s="81"/>
      <c r="AE61" s="81" t="b">
        <v>0</v>
      </c>
      <c r="AF61" s="81">
        <v>0</v>
      </c>
      <c r="AG61" s="89" t="s">
        <v>588</v>
      </c>
      <c r="AH61" s="81" t="b">
        <v>0</v>
      </c>
      <c r="AI61" s="81" t="s">
        <v>591</v>
      </c>
      <c r="AJ61" s="81"/>
      <c r="AK61" s="89" t="s">
        <v>588</v>
      </c>
      <c r="AL61" s="81" t="b">
        <v>0</v>
      </c>
      <c r="AM61" s="81">
        <v>16</v>
      </c>
      <c r="AN61" s="89" t="s">
        <v>565</v>
      </c>
      <c r="AO61" s="81" t="s">
        <v>596</v>
      </c>
      <c r="AP61" s="81" t="b">
        <v>0</v>
      </c>
      <c r="AQ61" s="89" t="s">
        <v>565</v>
      </c>
      <c r="AR61" s="81" t="s">
        <v>211</v>
      </c>
      <c r="AS61" s="81">
        <v>0</v>
      </c>
      <c r="AT61" s="81">
        <v>0</v>
      </c>
      <c r="AU61" s="81"/>
      <c r="AV61" s="81"/>
      <c r="AW61" s="81"/>
      <c r="AX61" s="81"/>
      <c r="AY61" s="81"/>
      <c r="AZ61" s="81"/>
      <c r="BA61" s="81"/>
      <c r="BB61" s="81"/>
      <c r="BC61" s="80">
        <v>1</v>
      </c>
      <c r="BD61" s="80" t="str">
        <f>REPLACE(INDEX(GroupVertices[Group],MATCH(Edges[[#This Row],[Vertex 1]],GroupVertices[Vertex],0)),1,1,"")</f>
        <v>2</v>
      </c>
      <c r="BE61" s="80" t="str">
        <f>REPLACE(INDEX(GroupVertices[Group],MATCH(Edges[[#This Row],[Vertex 2]],GroupVertices[Vertex],0)),1,1,"")</f>
        <v>2</v>
      </c>
      <c r="BF61" s="48">
        <v>1</v>
      </c>
      <c r="BG61" s="49">
        <v>4.761904761904762</v>
      </c>
      <c r="BH61" s="48">
        <v>0</v>
      </c>
      <c r="BI61" s="49">
        <v>0</v>
      </c>
      <c r="BJ61" s="48">
        <v>0</v>
      </c>
      <c r="BK61" s="49">
        <v>0</v>
      </c>
      <c r="BL61" s="48">
        <v>20</v>
      </c>
      <c r="BM61" s="49">
        <v>95.23809523809524</v>
      </c>
      <c r="BN61" s="48">
        <v>21</v>
      </c>
    </row>
    <row r="62" spans="1:66" ht="15">
      <c r="A62" s="66" t="s">
        <v>291</v>
      </c>
      <c r="B62" s="66" t="s">
        <v>304</v>
      </c>
      <c r="C62" s="67" t="s">
        <v>2273</v>
      </c>
      <c r="D62" s="68">
        <v>3</v>
      </c>
      <c r="E62" s="69" t="s">
        <v>136</v>
      </c>
      <c r="F62" s="70">
        <v>23.333333333333336</v>
      </c>
      <c r="G62" s="67"/>
      <c r="H62" s="71"/>
      <c r="I62" s="72"/>
      <c r="J62" s="72"/>
      <c r="K62" s="34" t="s">
        <v>65</v>
      </c>
      <c r="L62" s="79">
        <v>62</v>
      </c>
      <c r="M62" s="79"/>
      <c r="N62" s="74"/>
      <c r="O62" s="81" t="s">
        <v>315</v>
      </c>
      <c r="P62" s="83">
        <v>43850.83525462963</v>
      </c>
      <c r="Q62" s="81" t="s">
        <v>331</v>
      </c>
      <c r="R62" s="81"/>
      <c r="S62" s="81"/>
      <c r="T62" s="81"/>
      <c r="U62" s="81"/>
      <c r="V62" s="85" t="s">
        <v>384</v>
      </c>
      <c r="W62" s="83">
        <v>43850.83525462963</v>
      </c>
      <c r="X62" s="87">
        <v>43850</v>
      </c>
      <c r="Y62" s="89" t="s">
        <v>443</v>
      </c>
      <c r="Z62" s="85" t="s">
        <v>506</v>
      </c>
      <c r="AA62" s="81"/>
      <c r="AB62" s="81"/>
      <c r="AC62" s="89" t="s">
        <v>569</v>
      </c>
      <c r="AD62" s="81"/>
      <c r="AE62" s="81" t="b">
        <v>0</v>
      </c>
      <c r="AF62" s="81">
        <v>0</v>
      </c>
      <c r="AG62" s="89" t="s">
        <v>588</v>
      </c>
      <c r="AH62" s="81" t="b">
        <v>0</v>
      </c>
      <c r="AI62" s="81" t="s">
        <v>591</v>
      </c>
      <c r="AJ62" s="81"/>
      <c r="AK62" s="89" t="s">
        <v>588</v>
      </c>
      <c r="AL62" s="81" t="b">
        <v>0</v>
      </c>
      <c r="AM62" s="81">
        <v>16</v>
      </c>
      <c r="AN62" s="89" t="s">
        <v>565</v>
      </c>
      <c r="AO62" s="81" t="s">
        <v>595</v>
      </c>
      <c r="AP62" s="81" t="b">
        <v>0</v>
      </c>
      <c r="AQ62" s="89" t="s">
        <v>565</v>
      </c>
      <c r="AR62" s="81" t="s">
        <v>211</v>
      </c>
      <c r="AS62" s="81">
        <v>0</v>
      </c>
      <c r="AT62" s="81">
        <v>0</v>
      </c>
      <c r="AU62" s="81"/>
      <c r="AV62" s="81"/>
      <c r="AW62" s="81"/>
      <c r="AX62" s="81"/>
      <c r="AY62" s="81"/>
      <c r="AZ62" s="81"/>
      <c r="BA62" s="81"/>
      <c r="BB62" s="81"/>
      <c r="BC62" s="80">
        <v>2</v>
      </c>
      <c r="BD62" s="80" t="str">
        <f>REPLACE(INDEX(GroupVertices[Group],MATCH(Edges[[#This Row],[Vertex 1]],GroupVertices[Vertex],0)),1,1,"")</f>
        <v>2</v>
      </c>
      <c r="BE62" s="80" t="str">
        <f>REPLACE(INDEX(GroupVertices[Group],MATCH(Edges[[#This Row],[Vertex 2]],GroupVertices[Vertex],0)),1,1,"")</f>
        <v>1</v>
      </c>
      <c r="BF62" s="48"/>
      <c r="BG62" s="49"/>
      <c r="BH62" s="48"/>
      <c r="BI62" s="49"/>
      <c r="BJ62" s="48"/>
      <c r="BK62" s="49"/>
      <c r="BL62" s="48"/>
      <c r="BM62" s="49"/>
      <c r="BN62" s="48"/>
    </row>
    <row r="63" spans="1:66" ht="15">
      <c r="A63" s="66" t="s">
        <v>291</v>
      </c>
      <c r="B63" s="66" t="s">
        <v>307</v>
      </c>
      <c r="C63" s="67" t="s">
        <v>2273</v>
      </c>
      <c r="D63" s="68">
        <v>3</v>
      </c>
      <c r="E63" s="69" t="s">
        <v>136</v>
      </c>
      <c r="F63" s="70">
        <v>23.333333333333336</v>
      </c>
      <c r="G63" s="67"/>
      <c r="H63" s="71"/>
      <c r="I63" s="72"/>
      <c r="J63" s="72"/>
      <c r="K63" s="34" t="s">
        <v>65</v>
      </c>
      <c r="L63" s="79">
        <v>63</v>
      </c>
      <c r="M63" s="79"/>
      <c r="N63" s="74"/>
      <c r="O63" s="81" t="s">
        <v>315</v>
      </c>
      <c r="P63" s="83">
        <v>43850.83525462963</v>
      </c>
      <c r="Q63" s="81" t="s">
        <v>331</v>
      </c>
      <c r="R63" s="81"/>
      <c r="S63" s="81"/>
      <c r="T63" s="81"/>
      <c r="U63" s="81"/>
      <c r="V63" s="85" t="s">
        <v>384</v>
      </c>
      <c r="W63" s="83">
        <v>43850.83525462963</v>
      </c>
      <c r="X63" s="87">
        <v>43850</v>
      </c>
      <c r="Y63" s="89" t="s">
        <v>443</v>
      </c>
      <c r="Z63" s="85" t="s">
        <v>506</v>
      </c>
      <c r="AA63" s="81"/>
      <c r="AB63" s="81"/>
      <c r="AC63" s="89" t="s">
        <v>569</v>
      </c>
      <c r="AD63" s="81"/>
      <c r="AE63" s="81" t="b">
        <v>0</v>
      </c>
      <c r="AF63" s="81">
        <v>0</v>
      </c>
      <c r="AG63" s="89" t="s">
        <v>588</v>
      </c>
      <c r="AH63" s="81" t="b">
        <v>0</v>
      </c>
      <c r="AI63" s="81" t="s">
        <v>591</v>
      </c>
      <c r="AJ63" s="81"/>
      <c r="AK63" s="89" t="s">
        <v>588</v>
      </c>
      <c r="AL63" s="81" t="b">
        <v>0</v>
      </c>
      <c r="AM63" s="81">
        <v>16</v>
      </c>
      <c r="AN63" s="89" t="s">
        <v>565</v>
      </c>
      <c r="AO63" s="81" t="s">
        <v>595</v>
      </c>
      <c r="AP63" s="81" t="b">
        <v>0</v>
      </c>
      <c r="AQ63" s="89" t="s">
        <v>565</v>
      </c>
      <c r="AR63" s="81" t="s">
        <v>211</v>
      </c>
      <c r="AS63" s="81">
        <v>0</v>
      </c>
      <c r="AT63" s="81">
        <v>0</v>
      </c>
      <c r="AU63" s="81"/>
      <c r="AV63" s="81"/>
      <c r="AW63" s="81"/>
      <c r="AX63" s="81"/>
      <c r="AY63" s="81"/>
      <c r="AZ63" s="81"/>
      <c r="BA63" s="81"/>
      <c r="BB63" s="81"/>
      <c r="BC63" s="80">
        <v>2</v>
      </c>
      <c r="BD63" s="80" t="str">
        <f>REPLACE(INDEX(GroupVertices[Group],MATCH(Edges[[#This Row],[Vertex 1]],GroupVertices[Vertex],0)),1,1,"")</f>
        <v>2</v>
      </c>
      <c r="BE63" s="80" t="str">
        <f>REPLACE(INDEX(GroupVertices[Group],MATCH(Edges[[#This Row],[Vertex 2]],GroupVertices[Vertex],0)),1,1,"")</f>
        <v>1</v>
      </c>
      <c r="BF63" s="48"/>
      <c r="BG63" s="49"/>
      <c r="BH63" s="48"/>
      <c r="BI63" s="49"/>
      <c r="BJ63" s="48"/>
      <c r="BK63" s="49"/>
      <c r="BL63" s="48"/>
      <c r="BM63" s="49"/>
      <c r="BN63" s="48"/>
    </row>
    <row r="64" spans="1:66" ht="15">
      <c r="A64" s="66" t="s">
        <v>291</v>
      </c>
      <c r="B64" s="66" t="s">
        <v>302</v>
      </c>
      <c r="C64" s="67" t="s">
        <v>1267</v>
      </c>
      <c r="D64" s="68">
        <v>3</v>
      </c>
      <c r="E64" s="69" t="s">
        <v>132</v>
      </c>
      <c r="F64" s="70">
        <v>32</v>
      </c>
      <c r="G64" s="67"/>
      <c r="H64" s="71"/>
      <c r="I64" s="72"/>
      <c r="J64" s="72"/>
      <c r="K64" s="34" t="s">
        <v>65</v>
      </c>
      <c r="L64" s="79">
        <v>64</v>
      </c>
      <c r="M64" s="79"/>
      <c r="N64" s="74"/>
      <c r="O64" s="81" t="s">
        <v>315</v>
      </c>
      <c r="P64" s="83">
        <v>43850.83525462963</v>
      </c>
      <c r="Q64" s="81" t="s">
        <v>331</v>
      </c>
      <c r="R64" s="81"/>
      <c r="S64" s="81"/>
      <c r="T64" s="81"/>
      <c r="U64" s="81"/>
      <c r="V64" s="85" t="s">
        <v>384</v>
      </c>
      <c r="W64" s="83">
        <v>43850.83525462963</v>
      </c>
      <c r="X64" s="87">
        <v>43850</v>
      </c>
      <c r="Y64" s="89" t="s">
        <v>443</v>
      </c>
      <c r="Z64" s="85" t="s">
        <v>506</v>
      </c>
      <c r="AA64" s="81"/>
      <c r="AB64" s="81"/>
      <c r="AC64" s="89" t="s">
        <v>569</v>
      </c>
      <c r="AD64" s="81"/>
      <c r="AE64" s="81" t="b">
        <v>0</v>
      </c>
      <c r="AF64" s="81">
        <v>0</v>
      </c>
      <c r="AG64" s="89" t="s">
        <v>588</v>
      </c>
      <c r="AH64" s="81" t="b">
        <v>0</v>
      </c>
      <c r="AI64" s="81" t="s">
        <v>591</v>
      </c>
      <c r="AJ64" s="81"/>
      <c r="AK64" s="89" t="s">
        <v>588</v>
      </c>
      <c r="AL64" s="81" t="b">
        <v>0</v>
      </c>
      <c r="AM64" s="81">
        <v>16</v>
      </c>
      <c r="AN64" s="89" t="s">
        <v>565</v>
      </c>
      <c r="AO64" s="81" t="s">
        <v>595</v>
      </c>
      <c r="AP64" s="81" t="b">
        <v>0</v>
      </c>
      <c r="AQ64" s="89" t="s">
        <v>565</v>
      </c>
      <c r="AR64" s="81" t="s">
        <v>211</v>
      </c>
      <c r="AS64" s="81">
        <v>0</v>
      </c>
      <c r="AT64" s="81">
        <v>0</v>
      </c>
      <c r="AU64" s="81"/>
      <c r="AV64" s="81"/>
      <c r="AW64" s="81"/>
      <c r="AX64" s="81"/>
      <c r="AY64" s="81"/>
      <c r="AZ64" s="81"/>
      <c r="BA64" s="81"/>
      <c r="BB64" s="81"/>
      <c r="BC64" s="80">
        <v>1</v>
      </c>
      <c r="BD64" s="80" t="str">
        <f>REPLACE(INDEX(GroupVertices[Group],MATCH(Edges[[#This Row],[Vertex 1]],GroupVertices[Vertex],0)),1,1,"")</f>
        <v>2</v>
      </c>
      <c r="BE64" s="80" t="str">
        <f>REPLACE(INDEX(GroupVertices[Group],MATCH(Edges[[#This Row],[Vertex 2]],GroupVertices[Vertex],0)),1,1,"")</f>
        <v>2</v>
      </c>
      <c r="BF64" s="48"/>
      <c r="BG64" s="49"/>
      <c r="BH64" s="48"/>
      <c r="BI64" s="49"/>
      <c r="BJ64" s="48"/>
      <c r="BK64" s="49"/>
      <c r="BL64" s="48"/>
      <c r="BM64" s="49"/>
      <c r="BN64" s="48"/>
    </row>
    <row r="65" spans="1:66" ht="15">
      <c r="A65" s="66" t="s">
        <v>291</v>
      </c>
      <c r="B65" s="66" t="s">
        <v>306</v>
      </c>
      <c r="C65" s="67" t="s">
        <v>1267</v>
      </c>
      <c r="D65" s="68">
        <v>3</v>
      </c>
      <c r="E65" s="69" t="s">
        <v>132</v>
      </c>
      <c r="F65" s="70">
        <v>32</v>
      </c>
      <c r="G65" s="67"/>
      <c r="H65" s="71"/>
      <c r="I65" s="72"/>
      <c r="J65" s="72"/>
      <c r="K65" s="34" t="s">
        <v>65</v>
      </c>
      <c r="L65" s="79">
        <v>65</v>
      </c>
      <c r="M65" s="79"/>
      <c r="N65" s="74"/>
      <c r="O65" s="81" t="s">
        <v>315</v>
      </c>
      <c r="P65" s="83">
        <v>43850.83525462963</v>
      </c>
      <c r="Q65" s="81" t="s">
        <v>331</v>
      </c>
      <c r="R65" s="81"/>
      <c r="S65" s="81"/>
      <c r="T65" s="81"/>
      <c r="U65" s="81"/>
      <c r="V65" s="85" t="s">
        <v>384</v>
      </c>
      <c r="W65" s="83">
        <v>43850.83525462963</v>
      </c>
      <c r="X65" s="87">
        <v>43850</v>
      </c>
      <c r="Y65" s="89" t="s">
        <v>443</v>
      </c>
      <c r="Z65" s="85" t="s">
        <v>506</v>
      </c>
      <c r="AA65" s="81"/>
      <c r="AB65" s="81"/>
      <c r="AC65" s="89" t="s">
        <v>569</v>
      </c>
      <c r="AD65" s="81"/>
      <c r="AE65" s="81" t="b">
        <v>0</v>
      </c>
      <c r="AF65" s="81">
        <v>0</v>
      </c>
      <c r="AG65" s="89" t="s">
        <v>588</v>
      </c>
      <c r="AH65" s="81" t="b">
        <v>0</v>
      </c>
      <c r="AI65" s="81" t="s">
        <v>591</v>
      </c>
      <c r="AJ65" s="81"/>
      <c r="AK65" s="89" t="s">
        <v>588</v>
      </c>
      <c r="AL65" s="81" t="b">
        <v>0</v>
      </c>
      <c r="AM65" s="81">
        <v>16</v>
      </c>
      <c r="AN65" s="89" t="s">
        <v>565</v>
      </c>
      <c r="AO65" s="81" t="s">
        <v>595</v>
      </c>
      <c r="AP65" s="81" t="b">
        <v>0</v>
      </c>
      <c r="AQ65" s="89" t="s">
        <v>565</v>
      </c>
      <c r="AR65" s="81" t="s">
        <v>211</v>
      </c>
      <c r="AS65" s="81">
        <v>0</v>
      </c>
      <c r="AT65" s="81">
        <v>0</v>
      </c>
      <c r="AU65" s="81"/>
      <c r="AV65" s="81"/>
      <c r="AW65" s="81"/>
      <c r="AX65" s="81"/>
      <c r="AY65" s="81"/>
      <c r="AZ65" s="81"/>
      <c r="BA65" s="81"/>
      <c r="BB65" s="81"/>
      <c r="BC65" s="80">
        <v>1</v>
      </c>
      <c r="BD65" s="80" t="str">
        <f>REPLACE(INDEX(GroupVertices[Group],MATCH(Edges[[#This Row],[Vertex 1]],GroupVertices[Vertex],0)),1,1,"")</f>
        <v>2</v>
      </c>
      <c r="BE65" s="80" t="str">
        <f>REPLACE(INDEX(GroupVertices[Group],MATCH(Edges[[#This Row],[Vertex 2]],GroupVertices[Vertex],0)),1,1,"")</f>
        <v>2</v>
      </c>
      <c r="BF65" s="48">
        <v>1</v>
      </c>
      <c r="BG65" s="49">
        <v>4.761904761904762</v>
      </c>
      <c r="BH65" s="48">
        <v>0</v>
      </c>
      <c r="BI65" s="49">
        <v>0</v>
      </c>
      <c r="BJ65" s="48">
        <v>0</v>
      </c>
      <c r="BK65" s="49">
        <v>0</v>
      </c>
      <c r="BL65" s="48">
        <v>20</v>
      </c>
      <c r="BM65" s="49">
        <v>95.23809523809524</v>
      </c>
      <c r="BN65" s="48">
        <v>21</v>
      </c>
    </row>
    <row r="66" spans="1:66" ht="15">
      <c r="A66" s="66" t="s">
        <v>292</v>
      </c>
      <c r="B66" s="66" t="s">
        <v>304</v>
      </c>
      <c r="C66" s="67" t="s">
        <v>1267</v>
      </c>
      <c r="D66" s="68">
        <v>3</v>
      </c>
      <c r="E66" s="69" t="s">
        <v>132</v>
      </c>
      <c r="F66" s="70">
        <v>32</v>
      </c>
      <c r="G66" s="67"/>
      <c r="H66" s="71"/>
      <c r="I66" s="72"/>
      <c r="J66" s="72"/>
      <c r="K66" s="34" t="s">
        <v>65</v>
      </c>
      <c r="L66" s="79">
        <v>66</v>
      </c>
      <c r="M66" s="79"/>
      <c r="N66" s="74"/>
      <c r="O66" s="81" t="s">
        <v>315</v>
      </c>
      <c r="P66" s="83">
        <v>43850.844293981485</v>
      </c>
      <c r="Q66" s="81" t="s">
        <v>331</v>
      </c>
      <c r="R66" s="81"/>
      <c r="S66" s="81"/>
      <c r="T66" s="81"/>
      <c r="U66" s="81"/>
      <c r="V66" s="85" t="s">
        <v>385</v>
      </c>
      <c r="W66" s="83">
        <v>43850.844293981485</v>
      </c>
      <c r="X66" s="87">
        <v>43850</v>
      </c>
      <c r="Y66" s="89" t="s">
        <v>444</v>
      </c>
      <c r="Z66" s="85" t="s">
        <v>507</v>
      </c>
      <c r="AA66" s="81"/>
      <c r="AB66" s="81"/>
      <c r="AC66" s="89" t="s">
        <v>570</v>
      </c>
      <c r="AD66" s="81"/>
      <c r="AE66" s="81" t="b">
        <v>0</v>
      </c>
      <c r="AF66" s="81">
        <v>0</v>
      </c>
      <c r="AG66" s="89" t="s">
        <v>588</v>
      </c>
      <c r="AH66" s="81" t="b">
        <v>0</v>
      </c>
      <c r="AI66" s="81" t="s">
        <v>591</v>
      </c>
      <c r="AJ66" s="81"/>
      <c r="AK66" s="89" t="s">
        <v>588</v>
      </c>
      <c r="AL66" s="81" t="b">
        <v>0</v>
      </c>
      <c r="AM66" s="81">
        <v>16</v>
      </c>
      <c r="AN66" s="89" t="s">
        <v>565</v>
      </c>
      <c r="AO66" s="81" t="s">
        <v>595</v>
      </c>
      <c r="AP66" s="81" t="b">
        <v>0</v>
      </c>
      <c r="AQ66" s="89" t="s">
        <v>565</v>
      </c>
      <c r="AR66" s="81" t="s">
        <v>211</v>
      </c>
      <c r="AS66" s="81">
        <v>0</v>
      </c>
      <c r="AT66" s="81">
        <v>0</v>
      </c>
      <c r="AU66" s="81"/>
      <c r="AV66" s="81"/>
      <c r="AW66" s="81"/>
      <c r="AX66" s="81"/>
      <c r="AY66" s="81"/>
      <c r="AZ66" s="81"/>
      <c r="BA66" s="81"/>
      <c r="BB66" s="81"/>
      <c r="BC66" s="80">
        <v>1</v>
      </c>
      <c r="BD66" s="80" t="str">
        <f>REPLACE(INDEX(GroupVertices[Group],MATCH(Edges[[#This Row],[Vertex 1]],GroupVertices[Vertex],0)),1,1,"")</f>
        <v>2</v>
      </c>
      <c r="BE66" s="80" t="str">
        <f>REPLACE(INDEX(GroupVertices[Group],MATCH(Edges[[#This Row],[Vertex 2]],GroupVertices[Vertex],0)),1,1,"")</f>
        <v>1</v>
      </c>
      <c r="BF66" s="48"/>
      <c r="BG66" s="49"/>
      <c r="BH66" s="48"/>
      <c r="BI66" s="49"/>
      <c r="BJ66" s="48"/>
      <c r="BK66" s="49"/>
      <c r="BL66" s="48"/>
      <c r="BM66" s="49"/>
      <c r="BN66" s="48"/>
    </row>
    <row r="67" spans="1:66" ht="15">
      <c r="A67" s="66" t="s">
        <v>292</v>
      </c>
      <c r="B67" s="66" t="s">
        <v>307</v>
      </c>
      <c r="C67" s="67" t="s">
        <v>1267</v>
      </c>
      <c r="D67" s="68">
        <v>3</v>
      </c>
      <c r="E67" s="69" t="s">
        <v>132</v>
      </c>
      <c r="F67" s="70">
        <v>32</v>
      </c>
      <c r="G67" s="67"/>
      <c r="H67" s="71"/>
      <c r="I67" s="72"/>
      <c r="J67" s="72"/>
      <c r="K67" s="34" t="s">
        <v>65</v>
      </c>
      <c r="L67" s="79">
        <v>67</v>
      </c>
      <c r="M67" s="79"/>
      <c r="N67" s="74"/>
      <c r="O67" s="81" t="s">
        <v>315</v>
      </c>
      <c r="P67" s="83">
        <v>43850.844293981485</v>
      </c>
      <c r="Q67" s="81" t="s">
        <v>331</v>
      </c>
      <c r="R67" s="81"/>
      <c r="S67" s="81"/>
      <c r="T67" s="81"/>
      <c r="U67" s="81"/>
      <c r="V67" s="85" t="s">
        <v>385</v>
      </c>
      <c r="W67" s="83">
        <v>43850.844293981485</v>
      </c>
      <c r="X67" s="87">
        <v>43850</v>
      </c>
      <c r="Y67" s="89" t="s">
        <v>444</v>
      </c>
      <c r="Z67" s="85" t="s">
        <v>507</v>
      </c>
      <c r="AA67" s="81"/>
      <c r="AB67" s="81"/>
      <c r="AC67" s="89" t="s">
        <v>570</v>
      </c>
      <c r="AD67" s="81"/>
      <c r="AE67" s="81" t="b">
        <v>0</v>
      </c>
      <c r="AF67" s="81">
        <v>0</v>
      </c>
      <c r="AG67" s="89" t="s">
        <v>588</v>
      </c>
      <c r="AH67" s="81" t="b">
        <v>0</v>
      </c>
      <c r="AI67" s="81" t="s">
        <v>591</v>
      </c>
      <c r="AJ67" s="81"/>
      <c r="AK67" s="89" t="s">
        <v>588</v>
      </c>
      <c r="AL67" s="81" t="b">
        <v>0</v>
      </c>
      <c r="AM67" s="81">
        <v>16</v>
      </c>
      <c r="AN67" s="89" t="s">
        <v>565</v>
      </c>
      <c r="AO67" s="81" t="s">
        <v>595</v>
      </c>
      <c r="AP67" s="81" t="b">
        <v>0</v>
      </c>
      <c r="AQ67" s="89" t="s">
        <v>565</v>
      </c>
      <c r="AR67" s="81" t="s">
        <v>211</v>
      </c>
      <c r="AS67" s="81">
        <v>0</v>
      </c>
      <c r="AT67" s="81">
        <v>0</v>
      </c>
      <c r="AU67" s="81"/>
      <c r="AV67" s="81"/>
      <c r="AW67" s="81"/>
      <c r="AX67" s="81"/>
      <c r="AY67" s="81"/>
      <c r="AZ67" s="81"/>
      <c r="BA67" s="81"/>
      <c r="BB67" s="81"/>
      <c r="BC67" s="80">
        <v>1</v>
      </c>
      <c r="BD67" s="80" t="str">
        <f>REPLACE(INDEX(GroupVertices[Group],MATCH(Edges[[#This Row],[Vertex 1]],GroupVertices[Vertex],0)),1,1,"")</f>
        <v>2</v>
      </c>
      <c r="BE67" s="80" t="str">
        <f>REPLACE(INDEX(GroupVertices[Group],MATCH(Edges[[#This Row],[Vertex 2]],GroupVertices[Vertex],0)),1,1,"")</f>
        <v>1</v>
      </c>
      <c r="BF67" s="48"/>
      <c r="BG67" s="49"/>
      <c r="BH67" s="48"/>
      <c r="BI67" s="49"/>
      <c r="BJ67" s="48"/>
      <c r="BK67" s="49"/>
      <c r="BL67" s="48"/>
      <c r="BM67" s="49"/>
      <c r="BN67" s="48"/>
    </row>
    <row r="68" spans="1:66" ht="15">
      <c r="A68" s="66" t="s">
        <v>292</v>
      </c>
      <c r="B68" s="66" t="s">
        <v>302</v>
      </c>
      <c r="C68" s="67" t="s">
        <v>1267</v>
      </c>
      <c r="D68" s="68">
        <v>3</v>
      </c>
      <c r="E68" s="69" t="s">
        <v>132</v>
      </c>
      <c r="F68" s="70">
        <v>32</v>
      </c>
      <c r="G68" s="67"/>
      <c r="H68" s="71"/>
      <c r="I68" s="72"/>
      <c r="J68" s="72"/>
      <c r="K68" s="34" t="s">
        <v>65</v>
      </c>
      <c r="L68" s="79">
        <v>68</v>
      </c>
      <c r="M68" s="79"/>
      <c r="N68" s="74"/>
      <c r="O68" s="81" t="s">
        <v>315</v>
      </c>
      <c r="P68" s="83">
        <v>43850.844293981485</v>
      </c>
      <c r="Q68" s="81" t="s">
        <v>331</v>
      </c>
      <c r="R68" s="81"/>
      <c r="S68" s="81"/>
      <c r="T68" s="81"/>
      <c r="U68" s="81"/>
      <c r="V68" s="85" t="s">
        <v>385</v>
      </c>
      <c r="W68" s="83">
        <v>43850.844293981485</v>
      </c>
      <c r="X68" s="87">
        <v>43850</v>
      </c>
      <c r="Y68" s="89" t="s">
        <v>444</v>
      </c>
      <c r="Z68" s="85" t="s">
        <v>507</v>
      </c>
      <c r="AA68" s="81"/>
      <c r="AB68" s="81"/>
      <c r="AC68" s="89" t="s">
        <v>570</v>
      </c>
      <c r="AD68" s="81"/>
      <c r="AE68" s="81" t="b">
        <v>0</v>
      </c>
      <c r="AF68" s="81">
        <v>0</v>
      </c>
      <c r="AG68" s="89" t="s">
        <v>588</v>
      </c>
      <c r="AH68" s="81" t="b">
        <v>0</v>
      </c>
      <c r="AI68" s="81" t="s">
        <v>591</v>
      </c>
      <c r="AJ68" s="81"/>
      <c r="AK68" s="89" t="s">
        <v>588</v>
      </c>
      <c r="AL68" s="81" t="b">
        <v>0</v>
      </c>
      <c r="AM68" s="81">
        <v>16</v>
      </c>
      <c r="AN68" s="89" t="s">
        <v>565</v>
      </c>
      <c r="AO68" s="81" t="s">
        <v>595</v>
      </c>
      <c r="AP68" s="81" t="b">
        <v>0</v>
      </c>
      <c r="AQ68" s="89" t="s">
        <v>565</v>
      </c>
      <c r="AR68" s="81" t="s">
        <v>211</v>
      </c>
      <c r="AS68" s="81">
        <v>0</v>
      </c>
      <c r="AT68" s="81">
        <v>0</v>
      </c>
      <c r="AU68" s="81"/>
      <c r="AV68" s="81"/>
      <c r="AW68" s="81"/>
      <c r="AX68" s="81"/>
      <c r="AY68" s="81"/>
      <c r="AZ68" s="81"/>
      <c r="BA68" s="81"/>
      <c r="BB68" s="81"/>
      <c r="BC68" s="80">
        <v>1</v>
      </c>
      <c r="BD68" s="80" t="str">
        <f>REPLACE(INDEX(GroupVertices[Group],MATCH(Edges[[#This Row],[Vertex 1]],GroupVertices[Vertex],0)),1,1,"")</f>
        <v>2</v>
      </c>
      <c r="BE68" s="80" t="str">
        <f>REPLACE(INDEX(GroupVertices[Group],MATCH(Edges[[#This Row],[Vertex 2]],GroupVertices[Vertex],0)),1,1,"")</f>
        <v>2</v>
      </c>
      <c r="BF68" s="48"/>
      <c r="BG68" s="49"/>
      <c r="BH68" s="48"/>
      <c r="BI68" s="49"/>
      <c r="BJ68" s="48"/>
      <c r="BK68" s="49"/>
      <c r="BL68" s="48"/>
      <c r="BM68" s="49"/>
      <c r="BN68" s="48"/>
    </row>
    <row r="69" spans="1:66" ht="15">
      <c r="A69" s="66" t="s">
        <v>292</v>
      </c>
      <c r="B69" s="66" t="s">
        <v>306</v>
      </c>
      <c r="C69" s="67" t="s">
        <v>1267</v>
      </c>
      <c r="D69" s="68">
        <v>3</v>
      </c>
      <c r="E69" s="69" t="s">
        <v>132</v>
      </c>
      <c r="F69" s="70">
        <v>32</v>
      </c>
      <c r="G69" s="67"/>
      <c r="H69" s="71"/>
      <c r="I69" s="72"/>
      <c r="J69" s="72"/>
      <c r="K69" s="34" t="s">
        <v>65</v>
      </c>
      <c r="L69" s="79">
        <v>69</v>
      </c>
      <c r="M69" s="79"/>
      <c r="N69" s="74"/>
      <c r="O69" s="81" t="s">
        <v>315</v>
      </c>
      <c r="P69" s="83">
        <v>43850.844293981485</v>
      </c>
      <c r="Q69" s="81" t="s">
        <v>331</v>
      </c>
      <c r="R69" s="81"/>
      <c r="S69" s="81"/>
      <c r="T69" s="81"/>
      <c r="U69" s="81"/>
      <c r="V69" s="85" t="s">
        <v>385</v>
      </c>
      <c r="W69" s="83">
        <v>43850.844293981485</v>
      </c>
      <c r="X69" s="87">
        <v>43850</v>
      </c>
      <c r="Y69" s="89" t="s">
        <v>444</v>
      </c>
      <c r="Z69" s="85" t="s">
        <v>507</v>
      </c>
      <c r="AA69" s="81"/>
      <c r="AB69" s="81"/>
      <c r="AC69" s="89" t="s">
        <v>570</v>
      </c>
      <c r="AD69" s="81"/>
      <c r="AE69" s="81" t="b">
        <v>0</v>
      </c>
      <c r="AF69" s="81">
        <v>0</v>
      </c>
      <c r="AG69" s="89" t="s">
        <v>588</v>
      </c>
      <c r="AH69" s="81" t="b">
        <v>0</v>
      </c>
      <c r="AI69" s="81" t="s">
        <v>591</v>
      </c>
      <c r="AJ69" s="81"/>
      <c r="AK69" s="89" t="s">
        <v>588</v>
      </c>
      <c r="AL69" s="81" t="b">
        <v>0</v>
      </c>
      <c r="AM69" s="81">
        <v>16</v>
      </c>
      <c r="AN69" s="89" t="s">
        <v>565</v>
      </c>
      <c r="AO69" s="81" t="s">
        <v>595</v>
      </c>
      <c r="AP69" s="81" t="b">
        <v>0</v>
      </c>
      <c r="AQ69" s="89" t="s">
        <v>565</v>
      </c>
      <c r="AR69" s="81" t="s">
        <v>211</v>
      </c>
      <c r="AS69" s="81">
        <v>0</v>
      </c>
      <c r="AT69" s="81">
        <v>0</v>
      </c>
      <c r="AU69" s="81"/>
      <c r="AV69" s="81"/>
      <c r="AW69" s="81"/>
      <c r="AX69" s="81"/>
      <c r="AY69" s="81"/>
      <c r="AZ69" s="81"/>
      <c r="BA69" s="81"/>
      <c r="BB69" s="81"/>
      <c r="BC69" s="80">
        <v>1</v>
      </c>
      <c r="BD69" s="80" t="str">
        <f>REPLACE(INDEX(GroupVertices[Group],MATCH(Edges[[#This Row],[Vertex 1]],GroupVertices[Vertex],0)),1,1,"")</f>
        <v>2</v>
      </c>
      <c r="BE69" s="80" t="str">
        <f>REPLACE(INDEX(GroupVertices[Group],MATCH(Edges[[#This Row],[Vertex 2]],GroupVertices[Vertex],0)),1,1,"")</f>
        <v>2</v>
      </c>
      <c r="BF69" s="48">
        <v>1</v>
      </c>
      <c r="BG69" s="49">
        <v>4.761904761904762</v>
      </c>
      <c r="BH69" s="48">
        <v>0</v>
      </c>
      <c r="BI69" s="49">
        <v>0</v>
      </c>
      <c r="BJ69" s="48">
        <v>0</v>
      </c>
      <c r="BK69" s="49">
        <v>0</v>
      </c>
      <c r="BL69" s="48">
        <v>20</v>
      </c>
      <c r="BM69" s="49">
        <v>95.23809523809524</v>
      </c>
      <c r="BN69" s="48">
        <v>21</v>
      </c>
    </row>
    <row r="70" spans="1:66" ht="15">
      <c r="A70" s="66" t="s">
        <v>293</v>
      </c>
      <c r="B70" s="66" t="s">
        <v>304</v>
      </c>
      <c r="C70" s="67" t="s">
        <v>1267</v>
      </c>
      <c r="D70" s="68">
        <v>3</v>
      </c>
      <c r="E70" s="69" t="s">
        <v>132</v>
      </c>
      <c r="F70" s="70">
        <v>32</v>
      </c>
      <c r="G70" s="67"/>
      <c r="H70" s="71"/>
      <c r="I70" s="72"/>
      <c r="J70" s="72"/>
      <c r="K70" s="34" t="s">
        <v>65</v>
      </c>
      <c r="L70" s="79">
        <v>70</v>
      </c>
      <c r="M70" s="79"/>
      <c r="N70" s="74"/>
      <c r="O70" s="81" t="s">
        <v>315</v>
      </c>
      <c r="P70" s="83">
        <v>43850.87815972222</v>
      </c>
      <c r="Q70" s="81" t="s">
        <v>331</v>
      </c>
      <c r="R70" s="81"/>
      <c r="S70" s="81"/>
      <c r="T70" s="81"/>
      <c r="U70" s="81"/>
      <c r="V70" s="85" t="s">
        <v>386</v>
      </c>
      <c r="W70" s="83">
        <v>43850.87815972222</v>
      </c>
      <c r="X70" s="87">
        <v>43850</v>
      </c>
      <c r="Y70" s="89" t="s">
        <v>445</v>
      </c>
      <c r="Z70" s="85" t="s">
        <v>508</v>
      </c>
      <c r="AA70" s="81"/>
      <c r="AB70" s="81"/>
      <c r="AC70" s="89" t="s">
        <v>571</v>
      </c>
      <c r="AD70" s="81"/>
      <c r="AE70" s="81" t="b">
        <v>0</v>
      </c>
      <c r="AF70" s="81">
        <v>0</v>
      </c>
      <c r="AG70" s="89" t="s">
        <v>588</v>
      </c>
      <c r="AH70" s="81" t="b">
        <v>0</v>
      </c>
      <c r="AI70" s="81" t="s">
        <v>591</v>
      </c>
      <c r="AJ70" s="81"/>
      <c r="AK70" s="89" t="s">
        <v>588</v>
      </c>
      <c r="AL70" s="81" t="b">
        <v>0</v>
      </c>
      <c r="AM70" s="81">
        <v>16</v>
      </c>
      <c r="AN70" s="89" t="s">
        <v>565</v>
      </c>
      <c r="AO70" s="81" t="s">
        <v>605</v>
      </c>
      <c r="AP70" s="81" t="b">
        <v>0</v>
      </c>
      <c r="AQ70" s="89" t="s">
        <v>565</v>
      </c>
      <c r="AR70" s="81" t="s">
        <v>211</v>
      </c>
      <c r="AS70" s="81">
        <v>0</v>
      </c>
      <c r="AT70" s="81">
        <v>0</v>
      </c>
      <c r="AU70" s="81"/>
      <c r="AV70" s="81"/>
      <c r="AW70" s="81"/>
      <c r="AX70" s="81"/>
      <c r="AY70" s="81"/>
      <c r="AZ70" s="81"/>
      <c r="BA70" s="81"/>
      <c r="BB70" s="81"/>
      <c r="BC70" s="80">
        <v>1</v>
      </c>
      <c r="BD70" s="80" t="str">
        <f>REPLACE(INDEX(GroupVertices[Group],MATCH(Edges[[#This Row],[Vertex 1]],GroupVertices[Vertex],0)),1,1,"")</f>
        <v>2</v>
      </c>
      <c r="BE70" s="80" t="str">
        <f>REPLACE(INDEX(GroupVertices[Group],MATCH(Edges[[#This Row],[Vertex 2]],GroupVertices[Vertex],0)),1,1,"")</f>
        <v>1</v>
      </c>
      <c r="BF70" s="48"/>
      <c r="BG70" s="49"/>
      <c r="BH70" s="48"/>
      <c r="BI70" s="49"/>
      <c r="BJ70" s="48"/>
      <c r="BK70" s="49"/>
      <c r="BL70" s="48"/>
      <c r="BM70" s="49"/>
      <c r="BN70" s="48"/>
    </row>
    <row r="71" spans="1:66" ht="15">
      <c r="A71" s="66" t="s">
        <v>293</v>
      </c>
      <c r="B71" s="66" t="s">
        <v>307</v>
      </c>
      <c r="C71" s="67" t="s">
        <v>1267</v>
      </c>
      <c r="D71" s="68">
        <v>3</v>
      </c>
      <c r="E71" s="69" t="s">
        <v>132</v>
      </c>
      <c r="F71" s="70">
        <v>32</v>
      </c>
      <c r="G71" s="67"/>
      <c r="H71" s="71"/>
      <c r="I71" s="72"/>
      <c r="J71" s="72"/>
      <c r="K71" s="34" t="s">
        <v>65</v>
      </c>
      <c r="L71" s="79">
        <v>71</v>
      </c>
      <c r="M71" s="79"/>
      <c r="N71" s="74"/>
      <c r="O71" s="81" t="s">
        <v>315</v>
      </c>
      <c r="P71" s="83">
        <v>43850.87815972222</v>
      </c>
      <c r="Q71" s="81" t="s">
        <v>331</v>
      </c>
      <c r="R71" s="81"/>
      <c r="S71" s="81"/>
      <c r="T71" s="81"/>
      <c r="U71" s="81"/>
      <c r="V71" s="85" t="s">
        <v>386</v>
      </c>
      <c r="W71" s="83">
        <v>43850.87815972222</v>
      </c>
      <c r="X71" s="87">
        <v>43850</v>
      </c>
      <c r="Y71" s="89" t="s">
        <v>445</v>
      </c>
      <c r="Z71" s="85" t="s">
        <v>508</v>
      </c>
      <c r="AA71" s="81"/>
      <c r="AB71" s="81"/>
      <c r="AC71" s="89" t="s">
        <v>571</v>
      </c>
      <c r="AD71" s="81"/>
      <c r="AE71" s="81" t="b">
        <v>0</v>
      </c>
      <c r="AF71" s="81">
        <v>0</v>
      </c>
      <c r="AG71" s="89" t="s">
        <v>588</v>
      </c>
      <c r="AH71" s="81" t="b">
        <v>0</v>
      </c>
      <c r="AI71" s="81" t="s">
        <v>591</v>
      </c>
      <c r="AJ71" s="81"/>
      <c r="AK71" s="89" t="s">
        <v>588</v>
      </c>
      <c r="AL71" s="81" t="b">
        <v>0</v>
      </c>
      <c r="AM71" s="81">
        <v>16</v>
      </c>
      <c r="AN71" s="89" t="s">
        <v>565</v>
      </c>
      <c r="AO71" s="81" t="s">
        <v>605</v>
      </c>
      <c r="AP71" s="81" t="b">
        <v>0</v>
      </c>
      <c r="AQ71" s="89" t="s">
        <v>565</v>
      </c>
      <c r="AR71" s="81" t="s">
        <v>211</v>
      </c>
      <c r="AS71" s="81">
        <v>0</v>
      </c>
      <c r="AT71" s="81">
        <v>0</v>
      </c>
      <c r="AU71" s="81"/>
      <c r="AV71" s="81"/>
      <c r="AW71" s="81"/>
      <c r="AX71" s="81"/>
      <c r="AY71" s="81"/>
      <c r="AZ71" s="81"/>
      <c r="BA71" s="81"/>
      <c r="BB71" s="81"/>
      <c r="BC71" s="80">
        <v>1</v>
      </c>
      <c r="BD71" s="80" t="str">
        <f>REPLACE(INDEX(GroupVertices[Group],MATCH(Edges[[#This Row],[Vertex 1]],GroupVertices[Vertex],0)),1,1,"")</f>
        <v>2</v>
      </c>
      <c r="BE71" s="80" t="str">
        <f>REPLACE(INDEX(GroupVertices[Group],MATCH(Edges[[#This Row],[Vertex 2]],GroupVertices[Vertex],0)),1,1,"")</f>
        <v>1</v>
      </c>
      <c r="BF71" s="48"/>
      <c r="BG71" s="49"/>
      <c r="BH71" s="48"/>
      <c r="BI71" s="49"/>
      <c r="BJ71" s="48"/>
      <c r="BK71" s="49"/>
      <c r="BL71" s="48"/>
      <c r="BM71" s="49"/>
      <c r="BN71" s="48"/>
    </row>
    <row r="72" spans="1:66" ht="15">
      <c r="A72" s="66" t="s">
        <v>293</v>
      </c>
      <c r="B72" s="66" t="s">
        <v>302</v>
      </c>
      <c r="C72" s="67" t="s">
        <v>1267</v>
      </c>
      <c r="D72" s="68">
        <v>3</v>
      </c>
      <c r="E72" s="69" t="s">
        <v>132</v>
      </c>
      <c r="F72" s="70">
        <v>32</v>
      </c>
      <c r="G72" s="67"/>
      <c r="H72" s="71"/>
      <c r="I72" s="72"/>
      <c r="J72" s="72"/>
      <c r="K72" s="34" t="s">
        <v>65</v>
      </c>
      <c r="L72" s="79">
        <v>72</v>
      </c>
      <c r="M72" s="79"/>
      <c r="N72" s="74"/>
      <c r="O72" s="81" t="s">
        <v>315</v>
      </c>
      <c r="P72" s="83">
        <v>43850.87815972222</v>
      </c>
      <c r="Q72" s="81" t="s">
        <v>331</v>
      </c>
      <c r="R72" s="81"/>
      <c r="S72" s="81"/>
      <c r="T72" s="81"/>
      <c r="U72" s="81"/>
      <c r="V72" s="85" t="s">
        <v>386</v>
      </c>
      <c r="W72" s="83">
        <v>43850.87815972222</v>
      </c>
      <c r="X72" s="87">
        <v>43850</v>
      </c>
      <c r="Y72" s="89" t="s">
        <v>445</v>
      </c>
      <c r="Z72" s="85" t="s">
        <v>508</v>
      </c>
      <c r="AA72" s="81"/>
      <c r="AB72" s="81"/>
      <c r="AC72" s="89" t="s">
        <v>571</v>
      </c>
      <c r="AD72" s="81"/>
      <c r="AE72" s="81" t="b">
        <v>0</v>
      </c>
      <c r="AF72" s="81">
        <v>0</v>
      </c>
      <c r="AG72" s="89" t="s">
        <v>588</v>
      </c>
      <c r="AH72" s="81" t="b">
        <v>0</v>
      </c>
      <c r="AI72" s="81" t="s">
        <v>591</v>
      </c>
      <c r="AJ72" s="81"/>
      <c r="AK72" s="89" t="s">
        <v>588</v>
      </c>
      <c r="AL72" s="81" t="b">
        <v>0</v>
      </c>
      <c r="AM72" s="81">
        <v>16</v>
      </c>
      <c r="AN72" s="89" t="s">
        <v>565</v>
      </c>
      <c r="AO72" s="81" t="s">
        <v>605</v>
      </c>
      <c r="AP72" s="81" t="b">
        <v>0</v>
      </c>
      <c r="AQ72" s="89" t="s">
        <v>565</v>
      </c>
      <c r="AR72" s="81" t="s">
        <v>211</v>
      </c>
      <c r="AS72" s="81">
        <v>0</v>
      </c>
      <c r="AT72" s="81">
        <v>0</v>
      </c>
      <c r="AU72" s="81"/>
      <c r="AV72" s="81"/>
      <c r="AW72" s="81"/>
      <c r="AX72" s="81"/>
      <c r="AY72" s="81"/>
      <c r="AZ72" s="81"/>
      <c r="BA72" s="81"/>
      <c r="BB72" s="81"/>
      <c r="BC72" s="80">
        <v>1</v>
      </c>
      <c r="BD72" s="80" t="str">
        <f>REPLACE(INDEX(GroupVertices[Group],MATCH(Edges[[#This Row],[Vertex 1]],GroupVertices[Vertex],0)),1,1,"")</f>
        <v>2</v>
      </c>
      <c r="BE72" s="80" t="str">
        <f>REPLACE(INDEX(GroupVertices[Group],MATCH(Edges[[#This Row],[Vertex 2]],GroupVertices[Vertex],0)),1,1,"")</f>
        <v>2</v>
      </c>
      <c r="BF72" s="48"/>
      <c r="BG72" s="49"/>
      <c r="BH72" s="48"/>
      <c r="BI72" s="49"/>
      <c r="BJ72" s="48"/>
      <c r="BK72" s="49"/>
      <c r="BL72" s="48"/>
      <c r="BM72" s="49"/>
      <c r="BN72" s="48"/>
    </row>
    <row r="73" spans="1:66" ht="15">
      <c r="A73" s="66" t="s">
        <v>293</v>
      </c>
      <c r="B73" s="66" t="s">
        <v>306</v>
      </c>
      <c r="C73" s="67" t="s">
        <v>1267</v>
      </c>
      <c r="D73" s="68">
        <v>3</v>
      </c>
      <c r="E73" s="69" t="s">
        <v>132</v>
      </c>
      <c r="F73" s="70">
        <v>32</v>
      </c>
      <c r="G73" s="67"/>
      <c r="H73" s="71"/>
      <c r="I73" s="72"/>
      <c r="J73" s="72"/>
      <c r="K73" s="34" t="s">
        <v>65</v>
      </c>
      <c r="L73" s="79">
        <v>73</v>
      </c>
      <c r="M73" s="79"/>
      <c r="N73" s="74"/>
      <c r="O73" s="81" t="s">
        <v>315</v>
      </c>
      <c r="P73" s="83">
        <v>43850.87815972222</v>
      </c>
      <c r="Q73" s="81" t="s">
        <v>331</v>
      </c>
      <c r="R73" s="81"/>
      <c r="S73" s="81"/>
      <c r="T73" s="81"/>
      <c r="U73" s="81"/>
      <c r="V73" s="85" t="s">
        <v>386</v>
      </c>
      <c r="W73" s="83">
        <v>43850.87815972222</v>
      </c>
      <c r="X73" s="87">
        <v>43850</v>
      </c>
      <c r="Y73" s="89" t="s">
        <v>445</v>
      </c>
      <c r="Z73" s="85" t="s">
        <v>508</v>
      </c>
      <c r="AA73" s="81"/>
      <c r="AB73" s="81"/>
      <c r="AC73" s="89" t="s">
        <v>571</v>
      </c>
      <c r="AD73" s="81"/>
      <c r="AE73" s="81" t="b">
        <v>0</v>
      </c>
      <c r="AF73" s="81">
        <v>0</v>
      </c>
      <c r="AG73" s="89" t="s">
        <v>588</v>
      </c>
      <c r="AH73" s="81" t="b">
        <v>0</v>
      </c>
      <c r="AI73" s="81" t="s">
        <v>591</v>
      </c>
      <c r="AJ73" s="81"/>
      <c r="AK73" s="89" t="s">
        <v>588</v>
      </c>
      <c r="AL73" s="81" t="b">
        <v>0</v>
      </c>
      <c r="AM73" s="81">
        <v>16</v>
      </c>
      <c r="AN73" s="89" t="s">
        <v>565</v>
      </c>
      <c r="AO73" s="81" t="s">
        <v>605</v>
      </c>
      <c r="AP73" s="81" t="b">
        <v>0</v>
      </c>
      <c r="AQ73" s="89" t="s">
        <v>565</v>
      </c>
      <c r="AR73" s="81" t="s">
        <v>211</v>
      </c>
      <c r="AS73" s="81">
        <v>0</v>
      </c>
      <c r="AT73" s="81">
        <v>0</v>
      </c>
      <c r="AU73" s="81"/>
      <c r="AV73" s="81"/>
      <c r="AW73" s="81"/>
      <c r="AX73" s="81"/>
      <c r="AY73" s="81"/>
      <c r="AZ73" s="81"/>
      <c r="BA73" s="81"/>
      <c r="BB73" s="81"/>
      <c r="BC73" s="80">
        <v>1</v>
      </c>
      <c r="BD73" s="80" t="str">
        <f>REPLACE(INDEX(GroupVertices[Group],MATCH(Edges[[#This Row],[Vertex 1]],GroupVertices[Vertex],0)),1,1,"")</f>
        <v>2</v>
      </c>
      <c r="BE73" s="80" t="str">
        <f>REPLACE(INDEX(GroupVertices[Group],MATCH(Edges[[#This Row],[Vertex 2]],GroupVertices[Vertex],0)),1,1,"")</f>
        <v>2</v>
      </c>
      <c r="BF73" s="48">
        <v>1</v>
      </c>
      <c r="BG73" s="49">
        <v>4.761904761904762</v>
      </c>
      <c r="BH73" s="48">
        <v>0</v>
      </c>
      <c r="BI73" s="49">
        <v>0</v>
      </c>
      <c r="BJ73" s="48">
        <v>0</v>
      </c>
      <c r="BK73" s="49">
        <v>0</v>
      </c>
      <c r="BL73" s="48">
        <v>20</v>
      </c>
      <c r="BM73" s="49">
        <v>95.23809523809524</v>
      </c>
      <c r="BN73" s="48">
        <v>21</v>
      </c>
    </row>
    <row r="74" spans="1:66" ht="15">
      <c r="A74" s="66" t="s">
        <v>294</v>
      </c>
      <c r="B74" s="66" t="s">
        <v>304</v>
      </c>
      <c r="C74" s="67" t="s">
        <v>2273</v>
      </c>
      <c r="D74" s="68">
        <v>3</v>
      </c>
      <c r="E74" s="69" t="s">
        <v>136</v>
      </c>
      <c r="F74" s="70">
        <v>23.333333333333336</v>
      </c>
      <c r="G74" s="67"/>
      <c r="H74" s="71"/>
      <c r="I74" s="72"/>
      <c r="J74" s="72"/>
      <c r="K74" s="34" t="s">
        <v>65</v>
      </c>
      <c r="L74" s="79">
        <v>74</v>
      </c>
      <c r="M74" s="79"/>
      <c r="N74" s="74"/>
      <c r="O74" s="81" t="s">
        <v>315</v>
      </c>
      <c r="P74" s="83">
        <v>43850.90719907408</v>
      </c>
      <c r="Q74" s="81" t="s">
        <v>331</v>
      </c>
      <c r="R74" s="81"/>
      <c r="S74" s="81"/>
      <c r="T74" s="81"/>
      <c r="U74" s="81"/>
      <c r="V74" s="85" t="s">
        <v>387</v>
      </c>
      <c r="W74" s="83">
        <v>43850.90719907408</v>
      </c>
      <c r="X74" s="87">
        <v>43850</v>
      </c>
      <c r="Y74" s="89" t="s">
        <v>446</v>
      </c>
      <c r="Z74" s="85" t="s">
        <v>509</v>
      </c>
      <c r="AA74" s="81"/>
      <c r="AB74" s="81"/>
      <c r="AC74" s="89" t="s">
        <v>572</v>
      </c>
      <c r="AD74" s="81"/>
      <c r="AE74" s="81" t="b">
        <v>0</v>
      </c>
      <c r="AF74" s="81">
        <v>0</v>
      </c>
      <c r="AG74" s="89" t="s">
        <v>588</v>
      </c>
      <c r="AH74" s="81" t="b">
        <v>0</v>
      </c>
      <c r="AI74" s="81" t="s">
        <v>591</v>
      </c>
      <c r="AJ74" s="81"/>
      <c r="AK74" s="89" t="s">
        <v>588</v>
      </c>
      <c r="AL74" s="81" t="b">
        <v>0</v>
      </c>
      <c r="AM74" s="81">
        <v>16</v>
      </c>
      <c r="AN74" s="89" t="s">
        <v>565</v>
      </c>
      <c r="AO74" s="81" t="s">
        <v>594</v>
      </c>
      <c r="AP74" s="81" t="b">
        <v>0</v>
      </c>
      <c r="AQ74" s="89" t="s">
        <v>565</v>
      </c>
      <c r="AR74" s="81" t="s">
        <v>211</v>
      </c>
      <c r="AS74" s="81">
        <v>0</v>
      </c>
      <c r="AT74" s="81">
        <v>0</v>
      </c>
      <c r="AU74" s="81"/>
      <c r="AV74" s="81"/>
      <c r="AW74" s="81"/>
      <c r="AX74" s="81"/>
      <c r="AY74" s="81"/>
      <c r="AZ74" s="81"/>
      <c r="BA74" s="81"/>
      <c r="BB74" s="81"/>
      <c r="BC74" s="80">
        <v>2</v>
      </c>
      <c r="BD74" s="80" t="str">
        <f>REPLACE(INDEX(GroupVertices[Group],MATCH(Edges[[#This Row],[Vertex 1]],GroupVertices[Vertex],0)),1,1,"")</f>
        <v>2</v>
      </c>
      <c r="BE74" s="80" t="str">
        <f>REPLACE(INDEX(GroupVertices[Group],MATCH(Edges[[#This Row],[Vertex 2]],GroupVertices[Vertex],0)),1,1,"")</f>
        <v>1</v>
      </c>
      <c r="BF74" s="48"/>
      <c r="BG74" s="49"/>
      <c r="BH74" s="48"/>
      <c r="BI74" s="49"/>
      <c r="BJ74" s="48"/>
      <c r="BK74" s="49"/>
      <c r="BL74" s="48"/>
      <c r="BM74" s="49"/>
      <c r="BN74" s="48"/>
    </row>
    <row r="75" spans="1:66" ht="15">
      <c r="A75" s="66" t="s">
        <v>294</v>
      </c>
      <c r="B75" s="66" t="s">
        <v>307</v>
      </c>
      <c r="C75" s="67" t="s">
        <v>2273</v>
      </c>
      <c r="D75" s="68">
        <v>3</v>
      </c>
      <c r="E75" s="69" t="s">
        <v>136</v>
      </c>
      <c r="F75" s="70">
        <v>23.333333333333336</v>
      </c>
      <c r="G75" s="67"/>
      <c r="H75" s="71"/>
      <c r="I75" s="72"/>
      <c r="J75" s="72"/>
      <c r="K75" s="34" t="s">
        <v>65</v>
      </c>
      <c r="L75" s="79">
        <v>75</v>
      </c>
      <c r="M75" s="79"/>
      <c r="N75" s="74"/>
      <c r="O75" s="81" t="s">
        <v>315</v>
      </c>
      <c r="P75" s="83">
        <v>43850.90719907408</v>
      </c>
      <c r="Q75" s="81" t="s">
        <v>331</v>
      </c>
      <c r="R75" s="81"/>
      <c r="S75" s="81"/>
      <c r="T75" s="81"/>
      <c r="U75" s="81"/>
      <c r="V75" s="85" t="s">
        <v>387</v>
      </c>
      <c r="W75" s="83">
        <v>43850.90719907408</v>
      </c>
      <c r="X75" s="87">
        <v>43850</v>
      </c>
      <c r="Y75" s="89" t="s">
        <v>446</v>
      </c>
      <c r="Z75" s="85" t="s">
        <v>509</v>
      </c>
      <c r="AA75" s="81"/>
      <c r="AB75" s="81"/>
      <c r="AC75" s="89" t="s">
        <v>572</v>
      </c>
      <c r="AD75" s="81"/>
      <c r="AE75" s="81" t="b">
        <v>0</v>
      </c>
      <c r="AF75" s="81">
        <v>0</v>
      </c>
      <c r="AG75" s="89" t="s">
        <v>588</v>
      </c>
      <c r="AH75" s="81" t="b">
        <v>0</v>
      </c>
      <c r="AI75" s="81" t="s">
        <v>591</v>
      </c>
      <c r="AJ75" s="81"/>
      <c r="AK75" s="89" t="s">
        <v>588</v>
      </c>
      <c r="AL75" s="81" t="b">
        <v>0</v>
      </c>
      <c r="AM75" s="81">
        <v>16</v>
      </c>
      <c r="AN75" s="89" t="s">
        <v>565</v>
      </c>
      <c r="AO75" s="81" t="s">
        <v>594</v>
      </c>
      <c r="AP75" s="81" t="b">
        <v>0</v>
      </c>
      <c r="AQ75" s="89" t="s">
        <v>565</v>
      </c>
      <c r="AR75" s="81" t="s">
        <v>211</v>
      </c>
      <c r="AS75" s="81">
        <v>0</v>
      </c>
      <c r="AT75" s="81">
        <v>0</v>
      </c>
      <c r="AU75" s="81"/>
      <c r="AV75" s="81"/>
      <c r="AW75" s="81"/>
      <c r="AX75" s="81"/>
      <c r="AY75" s="81"/>
      <c r="AZ75" s="81"/>
      <c r="BA75" s="81"/>
      <c r="BB75" s="81"/>
      <c r="BC75" s="80">
        <v>2</v>
      </c>
      <c r="BD75" s="80" t="str">
        <f>REPLACE(INDEX(GroupVertices[Group],MATCH(Edges[[#This Row],[Vertex 1]],GroupVertices[Vertex],0)),1,1,"")</f>
        <v>2</v>
      </c>
      <c r="BE75" s="80" t="str">
        <f>REPLACE(INDEX(GroupVertices[Group],MATCH(Edges[[#This Row],[Vertex 2]],GroupVertices[Vertex],0)),1,1,"")</f>
        <v>1</v>
      </c>
      <c r="BF75" s="48"/>
      <c r="BG75" s="49"/>
      <c r="BH75" s="48"/>
      <c r="BI75" s="49"/>
      <c r="BJ75" s="48"/>
      <c r="BK75" s="49"/>
      <c r="BL75" s="48"/>
      <c r="BM75" s="49"/>
      <c r="BN75" s="48"/>
    </row>
    <row r="76" spans="1:66" ht="15">
      <c r="A76" s="66" t="s">
        <v>294</v>
      </c>
      <c r="B76" s="66" t="s">
        <v>302</v>
      </c>
      <c r="C76" s="67" t="s">
        <v>1267</v>
      </c>
      <c r="D76" s="68">
        <v>3</v>
      </c>
      <c r="E76" s="69" t="s">
        <v>132</v>
      </c>
      <c r="F76" s="70">
        <v>32</v>
      </c>
      <c r="G76" s="67"/>
      <c r="H76" s="71"/>
      <c r="I76" s="72"/>
      <c r="J76" s="72"/>
      <c r="K76" s="34" t="s">
        <v>65</v>
      </c>
      <c r="L76" s="79">
        <v>76</v>
      </c>
      <c r="M76" s="79"/>
      <c r="N76" s="74"/>
      <c r="O76" s="81" t="s">
        <v>315</v>
      </c>
      <c r="P76" s="83">
        <v>43850.90719907408</v>
      </c>
      <c r="Q76" s="81" t="s">
        <v>331</v>
      </c>
      <c r="R76" s="81"/>
      <c r="S76" s="81"/>
      <c r="T76" s="81"/>
      <c r="U76" s="81"/>
      <c r="V76" s="85" t="s">
        <v>387</v>
      </c>
      <c r="W76" s="83">
        <v>43850.90719907408</v>
      </c>
      <c r="X76" s="87">
        <v>43850</v>
      </c>
      <c r="Y76" s="89" t="s">
        <v>446</v>
      </c>
      <c r="Z76" s="85" t="s">
        <v>509</v>
      </c>
      <c r="AA76" s="81"/>
      <c r="AB76" s="81"/>
      <c r="AC76" s="89" t="s">
        <v>572</v>
      </c>
      <c r="AD76" s="81"/>
      <c r="AE76" s="81" t="b">
        <v>0</v>
      </c>
      <c r="AF76" s="81">
        <v>0</v>
      </c>
      <c r="AG76" s="89" t="s">
        <v>588</v>
      </c>
      <c r="AH76" s="81" t="b">
        <v>0</v>
      </c>
      <c r="AI76" s="81" t="s">
        <v>591</v>
      </c>
      <c r="AJ76" s="81"/>
      <c r="AK76" s="89" t="s">
        <v>588</v>
      </c>
      <c r="AL76" s="81" t="b">
        <v>0</v>
      </c>
      <c r="AM76" s="81">
        <v>16</v>
      </c>
      <c r="AN76" s="89" t="s">
        <v>565</v>
      </c>
      <c r="AO76" s="81" t="s">
        <v>594</v>
      </c>
      <c r="AP76" s="81" t="b">
        <v>0</v>
      </c>
      <c r="AQ76" s="89" t="s">
        <v>565</v>
      </c>
      <c r="AR76" s="81" t="s">
        <v>211</v>
      </c>
      <c r="AS76" s="81">
        <v>0</v>
      </c>
      <c r="AT76" s="81">
        <v>0</v>
      </c>
      <c r="AU76" s="81"/>
      <c r="AV76" s="81"/>
      <c r="AW76" s="81"/>
      <c r="AX76" s="81"/>
      <c r="AY76" s="81"/>
      <c r="AZ76" s="81"/>
      <c r="BA76" s="81"/>
      <c r="BB76" s="81"/>
      <c r="BC76" s="80">
        <v>1</v>
      </c>
      <c r="BD76" s="80" t="str">
        <f>REPLACE(INDEX(GroupVertices[Group],MATCH(Edges[[#This Row],[Vertex 1]],GroupVertices[Vertex],0)),1,1,"")</f>
        <v>2</v>
      </c>
      <c r="BE76" s="80" t="str">
        <f>REPLACE(INDEX(GroupVertices[Group],MATCH(Edges[[#This Row],[Vertex 2]],GroupVertices[Vertex],0)),1,1,"")</f>
        <v>2</v>
      </c>
      <c r="BF76" s="48"/>
      <c r="BG76" s="49"/>
      <c r="BH76" s="48"/>
      <c r="BI76" s="49"/>
      <c r="BJ76" s="48"/>
      <c r="BK76" s="49"/>
      <c r="BL76" s="48"/>
      <c r="BM76" s="49"/>
      <c r="BN76" s="48"/>
    </row>
    <row r="77" spans="1:66" ht="15">
      <c r="A77" s="66" t="s">
        <v>294</v>
      </c>
      <c r="B77" s="66" t="s">
        <v>306</v>
      </c>
      <c r="C77" s="67" t="s">
        <v>1267</v>
      </c>
      <c r="D77" s="68">
        <v>3</v>
      </c>
      <c r="E77" s="69" t="s">
        <v>132</v>
      </c>
      <c r="F77" s="70">
        <v>32</v>
      </c>
      <c r="G77" s="67"/>
      <c r="H77" s="71"/>
      <c r="I77" s="72"/>
      <c r="J77" s="72"/>
      <c r="K77" s="34" t="s">
        <v>65</v>
      </c>
      <c r="L77" s="79">
        <v>77</v>
      </c>
      <c r="M77" s="79"/>
      <c r="N77" s="74"/>
      <c r="O77" s="81" t="s">
        <v>315</v>
      </c>
      <c r="P77" s="83">
        <v>43850.90719907408</v>
      </c>
      <c r="Q77" s="81" t="s">
        <v>331</v>
      </c>
      <c r="R77" s="81"/>
      <c r="S77" s="81"/>
      <c r="T77" s="81"/>
      <c r="U77" s="81"/>
      <c r="V77" s="85" t="s">
        <v>387</v>
      </c>
      <c r="W77" s="83">
        <v>43850.90719907408</v>
      </c>
      <c r="X77" s="87">
        <v>43850</v>
      </c>
      <c r="Y77" s="89" t="s">
        <v>446</v>
      </c>
      <c r="Z77" s="85" t="s">
        <v>509</v>
      </c>
      <c r="AA77" s="81"/>
      <c r="AB77" s="81"/>
      <c r="AC77" s="89" t="s">
        <v>572</v>
      </c>
      <c r="AD77" s="81"/>
      <c r="AE77" s="81" t="b">
        <v>0</v>
      </c>
      <c r="AF77" s="81">
        <v>0</v>
      </c>
      <c r="AG77" s="89" t="s">
        <v>588</v>
      </c>
      <c r="AH77" s="81" t="b">
        <v>0</v>
      </c>
      <c r="AI77" s="81" t="s">
        <v>591</v>
      </c>
      <c r="AJ77" s="81"/>
      <c r="AK77" s="89" t="s">
        <v>588</v>
      </c>
      <c r="AL77" s="81" t="b">
        <v>0</v>
      </c>
      <c r="AM77" s="81">
        <v>16</v>
      </c>
      <c r="AN77" s="89" t="s">
        <v>565</v>
      </c>
      <c r="AO77" s="81" t="s">
        <v>594</v>
      </c>
      <c r="AP77" s="81" t="b">
        <v>0</v>
      </c>
      <c r="AQ77" s="89" t="s">
        <v>565</v>
      </c>
      <c r="AR77" s="81" t="s">
        <v>211</v>
      </c>
      <c r="AS77" s="81">
        <v>0</v>
      </c>
      <c r="AT77" s="81">
        <v>0</v>
      </c>
      <c r="AU77" s="81"/>
      <c r="AV77" s="81"/>
      <c r="AW77" s="81"/>
      <c r="AX77" s="81"/>
      <c r="AY77" s="81"/>
      <c r="AZ77" s="81"/>
      <c r="BA77" s="81"/>
      <c r="BB77" s="81"/>
      <c r="BC77" s="80">
        <v>1</v>
      </c>
      <c r="BD77" s="80" t="str">
        <f>REPLACE(INDEX(GroupVertices[Group],MATCH(Edges[[#This Row],[Vertex 1]],GroupVertices[Vertex],0)),1,1,"")</f>
        <v>2</v>
      </c>
      <c r="BE77" s="80" t="str">
        <f>REPLACE(INDEX(GroupVertices[Group],MATCH(Edges[[#This Row],[Vertex 2]],GroupVertices[Vertex],0)),1,1,"")</f>
        <v>2</v>
      </c>
      <c r="BF77" s="48">
        <v>1</v>
      </c>
      <c r="BG77" s="49">
        <v>4.761904761904762</v>
      </c>
      <c r="BH77" s="48">
        <v>0</v>
      </c>
      <c r="BI77" s="49">
        <v>0</v>
      </c>
      <c r="BJ77" s="48">
        <v>0</v>
      </c>
      <c r="BK77" s="49">
        <v>0</v>
      </c>
      <c r="BL77" s="48">
        <v>20</v>
      </c>
      <c r="BM77" s="49">
        <v>95.23809523809524</v>
      </c>
      <c r="BN77" s="48">
        <v>21</v>
      </c>
    </row>
    <row r="78" spans="1:66" ht="15">
      <c r="A78" s="66" t="s">
        <v>295</v>
      </c>
      <c r="B78" s="66" t="s">
        <v>295</v>
      </c>
      <c r="C78" s="67" t="s">
        <v>1267</v>
      </c>
      <c r="D78" s="68">
        <v>3</v>
      </c>
      <c r="E78" s="69" t="s">
        <v>132</v>
      </c>
      <c r="F78" s="70">
        <v>32</v>
      </c>
      <c r="G78" s="67"/>
      <c r="H78" s="71"/>
      <c r="I78" s="72"/>
      <c r="J78" s="72"/>
      <c r="K78" s="34" t="s">
        <v>65</v>
      </c>
      <c r="L78" s="79">
        <v>78</v>
      </c>
      <c r="M78" s="79"/>
      <c r="N78" s="74"/>
      <c r="O78" s="81" t="s">
        <v>211</v>
      </c>
      <c r="P78" s="83">
        <v>43850.93203703704</v>
      </c>
      <c r="Q78" s="81" t="s">
        <v>332</v>
      </c>
      <c r="R78" s="85" t="s">
        <v>333</v>
      </c>
      <c r="S78" s="81" t="s">
        <v>337</v>
      </c>
      <c r="T78" s="81"/>
      <c r="U78" s="81"/>
      <c r="V78" s="85" t="s">
        <v>388</v>
      </c>
      <c r="W78" s="83">
        <v>43850.93203703704</v>
      </c>
      <c r="X78" s="87">
        <v>43850</v>
      </c>
      <c r="Y78" s="89" t="s">
        <v>447</v>
      </c>
      <c r="Z78" s="85" t="s">
        <v>510</v>
      </c>
      <c r="AA78" s="81"/>
      <c r="AB78" s="81"/>
      <c r="AC78" s="89" t="s">
        <v>573</v>
      </c>
      <c r="AD78" s="81"/>
      <c r="AE78" s="81" t="b">
        <v>0</v>
      </c>
      <c r="AF78" s="81">
        <v>1</v>
      </c>
      <c r="AG78" s="89" t="s">
        <v>588</v>
      </c>
      <c r="AH78" s="81" t="b">
        <v>1</v>
      </c>
      <c r="AI78" s="81" t="s">
        <v>591</v>
      </c>
      <c r="AJ78" s="81"/>
      <c r="AK78" s="89" t="s">
        <v>593</v>
      </c>
      <c r="AL78" s="81" t="b">
        <v>0</v>
      </c>
      <c r="AM78" s="81">
        <v>0</v>
      </c>
      <c r="AN78" s="89" t="s">
        <v>588</v>
      </c>
      <c r="AO78" s="81" t="s">
        <v>595</v>
      </c>
      <c r="AP78" s="81" t="b">
        <v>0</v>
      </c>
      <c r="AQ78" s="89" t="s">
        <v>573</v>
      </c>
      <c r="AR78" s="81" t="s">
        <v>211</v>
      </c>
      <c r="AS78" s="81">
        <v>0</v>
      </c>
      <c r="AT78" s="81">
        <v>0</v>
      </c>
      <c r="AU78" s="81"/>
      <c r="AV78" s="81"/>
      <c r="AW78" s="81"/>
      <c r="AX78" s="81"/>
      <c r="AY78" s="81"/>
      <c r="AZ78" s="81"/>
      <c r="BA78" s="81"/>
      <c r="BB78" s="81"/>
      <c r="BC78" s="80">
        <v>1</v>
      </c>
      <c r="BD78" s="80" t="str">
        <f>REPLACE(INDEX(GroupVertices[Group],MATCH(Edges[[#This Row],[Vertex 1]],GroupVertices[Vertex],0)),1,1,"")</f>
        <v>4</v>
      </c>
      <c r="BE78" s="80" t="str">
        <f>REPLACE(INDEX(GroupVertices[Group],MATCH(Edges[[#This Row],[Vertex 2]],GroupVertices[Vertex],0)),1,1,"")</f>
        <v>4</v>
      </c>
      <c r="BF78" s="48">
        <v>0</v>
      </c>
      <c r="BG78" s="49">
        <v>0</v>
      </c>
      <c r="BH78" s="48">
        <v>1</v>
      </c>
      <c r="BI78" s="49">
        <v>50</v>
      </c>
      <c r="BJ78" s="48">
        <v>0</v>
      </c>
      <c r="BK78" s="49">
        <v>0</v>
      </c>
      <c r="BL78" s="48">
        <v>1</v>
      </c>
      <c r="BM78" s="49">
        <v>50</v>
      </c>
      <c r="BN78" s="48">
        <v>2</v>
      </c>
    </row>
    <row r="79" spans="1:66" ht="15">
      <c r="A79" s="66" t="s">
        <v>296</v>
      </c>
      <c r="B79" s="66" t="s">
        <v>304</v>
      </c>
      <c r="C79" s="67" t="s">
        <v>2273</v>
      </c>
      <c r="D79" s="68">
        <v>3</v>
      </c>
      <c r="E79" s="69" t="s">
        <v>136</v>
      </c>
      <c r="F79" s="70">
        <v>23.333333333333336</v>
      </c>
      <c r="G79" s="67"/>
      <c r="H79" s="71"/>
      <c r="I79" s="72"/>
      <c r="J79" s="72"/>
      <c r="K79" s="34" t="s">
        <v>65</v>
      </c>
      <c r="L79" s="79">
        <v>79</v>
      </c>
      <c r="M79" s="79"/>
      <c r="N79" s="74"/>
      <c r="O79" s="81" t="s">
        <v>315</v>
      </c>
      <c r="P79" s="83">
        <v>43850.9459375</v>
      </c>
      <c r="Q79" s="81" t="s">
        <v>331</v>
      </c>
      <c r="R79" s="81"/>
      <c r="S79" s="81"/>
      <c r="T79" s="81"/>
      <c r="U79" s="81"/>
      <c r="V79" s="85" t="s">
        <v>389</v>
      </c>
      <c r="W79" s="83">
        <v>43850.9459375</v>
      </c>
      <c r="X79" s="87">
        <v>43850</v>
      </c>
      <c r="Y79" s="89" t="s">
        <v>448</v>
      </c>
      <c r="Z79" s="85" t="s">
        <v>511</v>
      </c>
      <c r="AA79" s="81"/>
      <c r="AB79" s="81"/>
      <c r="AC79" s="89" t="s">
        <v>574</v>
      </c>
      <c r="AD79" s="81"/>
      <c r="AE79" s="81" t="b">
        <v>0</v>
      </c>
      <c r="AF79" s="81">
        <v>0</v>
      </c>
      <c r="AG79" s="89" t="s">
        <v>588</v>
      </c>
      <c r="AH79" s="81" t="b">
        <v>0</v>
      </c>
      <c r="AI79" s="81" t="s">
        <v>591</v>
      </c>
      <c r="AJ79" s="81"/>
      <c r="AK79" s="89" t="s">
        <v>588</v>
      </c>
      <c r="AL79" s="81" t="b">
        <v>0</v>
      </c>
      <c r="AM79" s="81">
        <v>16</v>
      </c>
      <c r="AN79" s="89" t="s">
        <v>565</v>
      </c>
      <c r="AO79" s="81" t="s">
        <v>595</v>
      </c>
      <c r="AP79" s="81" t="b">
        <v>0</v>
      </c>
      <c r="AQ79" s="89" t="s">
        <v>565</v>
      </c>
      <c r="AR79" s="81" t="s">
        <v>211</v>
      </c>
      <c r="AS79" s="81">
        <v>0</v>
      </c>
      <c r="AT79" s="81">
        <v>0</v>
      </c>
      <c r="AU79" s="81"/>
      <c r="AV79" s="81"/>
      <c r="AW79" s="81"/>
      <c r="AX79" s="81"/>
      <c r="AY79" s="81"/>
      <c r="AZ79" s="81"/>
      <c r="BA79" s="81"/>
      <c r="BB79" s="81"/>
      <c r="BC79" s="80">
        <v>2</v>
      </c>
      <c r="BD79" s="80" t="str">
        <f>REPLACE(INDEX(GroupVertices[Group],MATCH(Edges[[#This Row],[Vertex 1]],GroupVertices[Vertex],0)),1,1,"")</f>
        <v>2</v>
      </c>
      <c r="BE79" s="80" t="str">
        <f>REPLACE(INDEX(GroupVertices[Group],MATCH(Edges[[#This Row],[Vertex 2]],GroupVertices[Vertex],0)),1,1,"")</f>
        <v>1</v>
      </c>
      <c r="BF79" s="48"/>
      <c r="BG79" s="49"/>
      <c r="BH79" s="48"/>
      <c r="BI79" s="49"/>
      <c r="BJ79" s="48"/>
      <c r="BK79" s="49"/>
      <c r="BL79" s="48"/>
      <c r="BM79" s="49"/>
      <c r="BN79" s="48"/>
    </row>
    <row r="80" spans="1:66" ht="15">
      <c r="A80" s="66" t="s">
        <v>296</v>
      </c>
      <c r="B80" s="66" t="s">
        <v>307</v>
      </c>
      <c r="C80" s="67" t="s">
        <v>2273</v>
      </c>
      <c r="D80" s="68">
        <v>3</v>
      </c>
      <c r="E80" s="69" t="s">
        <v>136</v>
      </c>
      <c r="F80" s="70">
        <v>23.333333333333336</v>
      </c>
      <c r="G80" s="67"/>
      <c r="H80" s="71"/>
      <c r="I80" s="72"/>
      <c r="J80" s="72"/>
      <c r="K80" s="34" t="s">
        <v>65</v>
      </c>
      <c r="L80" s="79">
        <v>80</v>
      </c>
      <c r="M80" s="79"/>
      <c r="N80" s="74"/>
      <c r="O80" s="81" t="s">
        <v>315</v>
      </c>
      <c r="P80" s="83">
        <v>43850.9459375</v>
      </c>
      <c r="Q80" s="81" t="s">
        <v>331</v>
      </c>
      <c r="R80" s="81"/>
      <c r="S80" s="81"/>
      <c r="T80" s="81"/>
      <c r="U80" s="81"/>
      <c r="V80" s="85" t="s">
        <v>389</v>
      </c>
      <c r="W80" s="83">
        <v>43850.9459375</v>
      </c>
      <c r="X80" s="87">
        <v>43850</v>
      </c>
      <c r="Y80" s="89" t="s">
        <v>448</v>
      </c>
      <c r="Z80" s="85" t="s">
        <v>511</v>
      </c>
      <c r="AA80" s="81"/>
      <c r="AB80" s="81"/>
      <c r="AC80" s="89" t="s">
        <v>574</v>
      </c>
      <c r="AD80" s="81"/>
      <c r="AE80" s="81" t="b">
        <v>0</v>
      </c>
      <c r="AF80" s="81">
        <v>0</v>
      </c>
      <c r="AG80" s="89" t="s">
        <v>588</v>
      </c>
      <c r="AH80" s="81" t="b">
        <v>0</v>
      </c>
      <c r="AI80" s="81" t="s">
        <v>591</v>
      </c>
      <c r="AJ80" s="81"/>
      <c r="AK80" s="89" t="s">
        <v>588</v>
      </c>
      <c r="AL80" s="81" t="b">
        <v>0</v>
      </c>
      <c r="AM80" s="81">
        <v>16</v>
      </c>
      <c r="AN80" s="89" t="s">
        <v>565</v>
      </c>
      <c r="AO80" s="81" t="s">
        <v>595</v>
      </c>
      <c r="AP80" s="81" t="b">
        <v>0</v>
      </c>
      <c r="AQ80" s="89" t="s">
        <v>565</v>
      </c>
      <c r="AR80" s="81" t="s">
        <v>211</v>
      </c>
      <c r="AS80" s="81">
        <v>0</v>
      </c>
      <c r="AT80" s="81">
        <v>0</v>
      </c>
      <c r="AU80" s="81"/>
      <c r="AV80" s="81"/>
      <c r="AW80" s="81"/>
      <c r="AX80" s="81"/>
      <c r="AY80" s="81"/>
      <c r="AZ80" s="81"/>
      <c r="BA80" s="81"/>
      <c r="BB80" s="81"/>
      <c r="BC80" s="80">
        <v>2</v>
      </c>
      <c r="BD80" s="80" t="str">
        <f>REPLACE(INDEX(GroupVertices[Group],MATCH(Edges[[#This Row],[Vertex 1]],GroupVertices[Vertex],0)),1,1,"")</f>
        <v>2</v>
      </c>
      <c r="BE80" s="80" t="str">
        <f>REPLACE(INDEX(GroupVertices[Group],MATCH(Edges[[#This Row],[Vertex 2]],GroupVertices[Vertex],0)),1,1,"")</f>
        <v>1</v>
      </c>
      <c r="BF80" s="48"/>
      <c r="BG80" s="49"/>
      <c r="BH80" s="48"/>
      <c r="BI80" s="49"/>
      <c r="BJ80" s="48"/>
      <c r="BK80" s="49"/>
      <c r="BL80" s="48"/>
      <c r="BM80" s="49"/>
      <c r="BN80" s="48"/>
    </row>
    <row r="81" spans="1:66" ht="15">
      <c r="A81" s="66" t="s">
        <v>296</v>
      </c>
      <c r="B81" s="66" t="s">
        <v>302</v>
      </c>
      <c r="C81" s="67" t="s">
        <v>1267</v>
      </c>
      <c r="D81" s="68">
        <v>3</v>
      </c>
      <c r="E81" s="69" t="s">
        <v>132</v>
      </c>
      <c r="F81" s="70">
        <v>32</v>
      </c>
      <c r="G81" s="67"/>
      <c r="H81" s="71"/>
      <c r="I81" s="72"/>
      <c r="J81" s="72"/>
      <c r="K81" s="34" t="s">
        <v>65</v>
      </c>
      <c r="L81" s="79">
        <v>81</v>
      </c>
      <c r="M81" s="79"/>
      <c r="N81" s="74"/>
      <c r="O81" s="81" t="s">
        <v>315</v>
      </c>
      <c r="P81" s="83">
        <v>43850.9459375</v>
      </c>
      <c r="Q81" s="81" t="s">
        <v>331</v>
      </c>
      <c r="R81" s="81"/>
      <c r="S81" s="81"/>
      <c r="T81" s="81"/>
      <c r="U81" s="81"/>
      <c r="V81" s="85" t="s">
        <v>389</v>
      </c>
      <c r="W81" s="83">
        <v>43850.9459375</v>
      </c>
      <c r="X81" s="87">
        <v>43850</v>
      </c>
      <c r="Y81" s="89" t="s">
        <v>448</v>
      </c>
      <c r="Z81" s="85" t="s">
        <v>511</v>
      </c>
      <c r="AA81" s="81"/>
      <c r="AB81" s="81"/>
      <c r="AC81" s="89" t="s">
        <v>574</v>
      </c>
      <c r="AD81" s="81"/>
      <c r="AE81" s="81" t="b">
        <v>0</v>
      </c>
      <c r="AF81" s="81">
        <v>0</v>
      </c>
      <c r="AG81" s="89" t="s">
        <v>588</v>
      </c>
      <c r="AH81" s="81" t="b">
        <v>0</v>
      </c>
      <c r="AI81" s="81" t="s">
        <v>591</v>
      </c>
      <c r="AJ81" s="81"/>
      <c r="AK81" s="89" t="s">
        <v>588</v>
      </c>
      <c r="AL81" s="81" t="b">
        <v>0</v>
      </c>
      <c r="AM81" s="81">
        <v>16</v>
      </c>
      <c r="AN81" s="89" t="s">
        <v>565</v>
      </c>
      <c r="AO81" s="81" t="s">
        <v>595</v>
      </c>
      <c r="AP81" s="81" t="b">
        <v>0</v>
      </c>
      <c r="AQ81" s="89" t="s">
        <v>565</v>
      </c>
      <c r="AR81" s="81" t="s">
        <v>211</v>
      </c>
      <c r="AS81" s="81">
        <v>0</v>
      </c>
      <c r="AT81" s="81">
        <v>0</v>
      </c>
      <c r="AU81" s="81"/>
      <c r="AV81" s="81"/>
      <c r="AW81" s="81"/>
      <c r="AX81" s="81"/>
      <c r="AY81" s="81"/>
      <c r="AZ81" s="81"/>
      <c r="BA81" s="81"/>
      <c r="BB81" s="81"/>
      <c r="BC81" s="80">
        <v>1</v>
      </c>
      <c r="BD81" s="80" t="str">
        <f>REPLACE(INDEX(GroupVertices[Group],MATCH(Edges[[#This Row],[Vertex 1]],GroupVertices[Vertex],0)),1,1,"")</f>
        <v>2</v>
      </c>
      <c r="BE81" s="80" t="str">
        <f>REPLACE(INDEX(GroupVertices[Group],MATCH(Edges[[#This Row],[Vertex 2]],GroupVertices[Vertex],0)),1,1,"")</f>
        <v>2</v>
      </c>
      <c r="BF81" s="48"/>
      <c r="BG81" s="49"/>
      <c r="BH81" s="48"/>
      <c r="BI81" s="49"/>
      <c r="BJ81" s="48"/>
      <c r="BK81" s="49"/>
      <c r="BL81" s="48"/>
      <c r="BM81" s="49"/>
      <c r="BN81" s="48"/>
    </row>
    <row r="82" spans="1:66" ht="15">
      <c r="A82" s="66" t="s">
        <v>296</v>
      </c>
      <c r="B82" s="66" t="s">
        <v>306</v>
      </c>
      <c r="C82" s="67" t="s">
        <v>1267</v>
      </c>
      <c r="D82" s="68">
        <v>3</v>
      </c>
      <c r="E82" s="69" t="s">
        <v>132</v>
      </c>
      <c r="F82" s="70">
        <v>32</v>
      </c>
      <c r="G82" s="67"/>
      <c r="H82" s="71"/>
      <c r="I82" s="72"/>
      <c r="J82" s="72"/>
      <c r="K82" s="34" t="s">
        <v>65</v>
      </c>
      <c r="L82" s="79">
        <v>82</v>
      </c>
      <c r="M82" s="79"/>
      <c r="N82" s="74"/>
      <c r="O82" s="81" t="s">
        <v>315</v>
      </c>
      <c r="P82" s="83">
        <v>43850.9459375</v>
      </c>
      <c r="Q82" s="81" t="s">
        <v>331</v>
      </c>
      <c r="R82" s="81"/>
      <c r="S82" s="81"/>
      <c r="T82" s="81"/>
      <c r="U82" s="81"/>
      <c r="V82" s="85" t="s">
        <v>389</v>
      </c>
      <c r="W82" s="83">
        <v>43850.9459375</v>
      </c>
      <c r="X82" s="87">
        <v>43850</v>
      </c>
      <c r="Y82" s="89" t="s">
        <v>448</v>
      </c>
      <c r="Z82" s="85" t="s">
        <v>511</v>
      </c>
      <c r="AA82" s="81"/>
      <c r="AB82" s="81"/>
      <c r="AC82" s="89" t="s">
        <v>574</v>
      </c>
      <c r="AD82" s="81"/>
      <c r="AE82" s="81" t="b">
        <v>0</v>
      </c>
      <c r="AF82" s="81">
        <v>0</v>
      </c>
      <c r="AG82" s="89" t="s">
        <v>588</v>
      </c>
      <c r="AH82" s="81" t="b">
        <v>0</v>
      </c>
      <c r="AI82" s="81" t="s">
        <v>591</v>
      </c>
      <c r="AJ82" s="81"/>
      <c r="AK82" s="89" t="s">
        <v>588</v>
      </c>
      <c r="AL82" s="81" t="b">
        <v>0</v>
      </c>
      <c r="AM82" s="81">
        <v>16</v>
      </c>
      <c r="AN82" s="89" t="s">
        <v>565</v>
      </c>
      <c r="AO82" s="81" t="s">
        <v>595</v>
      </c>
      <c r="AP82" s="81" t="b">
        <v>0</v>
      </c>
      <c r="AQ82" s="89" t="s">
        <v>565</v>
      </c>
      <c r="AR82" s="81" t="s">
        <v>211</v>
      </c>
      <c r="AS82" s="81">
        <v>0</v>
      </c>
      <c r="AT82" s="81">
        <v>0</v>
      </c>
      <c r="AU82" s="81"/>
      <c r="AV82" s="81"/>
      <c r="AW82" s="81"/>
      <c r="AX82" s="81"/>
      <c r="AY82" s="81"/>
      <c r="AZ82" s="81"/>
      <c r="BA82" s="81"/>
      <c r="BB82" s="81"/>
      <c r="BC82" s="80">
        <v>1</v>
      </c>
      <c r="BD82" s="80" t="str">
        <f>REPLACE(INDEX(GroupVertices[Group],MATCH(Edges[[#This Row],[Vertex 1]],GroupVertices[Vertex],0)),1,1,"")</f>
        <v>2</v>
      </c>
      <c r="BE82" s="80" t="str">
        <f>REPLACE(INDEX(GroupVertices[Group],MATCH(Edges[[#This Row],[Vertex 2]],GroupVertices[Vertex],0)),1,1,"")</f>
        <v>2</v>
      </c>
      <c r="BF82" s="48">
        <v>1</v>
      </c>
      <c r="BG82" s="49">
        <v>4.761904761904762</v>
      </c>
      <c r="BH82" s="48">
        <v>0</v>
      </c>
      <c r="BI82" s="49">
        <v>0</v>
      </c>
      <c r="BJ82" s="48">
        <v>0</v>
      </c>
      <c r="BK82" s="49">
        <v>0</v>
      </c>
      <c r="BL82" s="48">
        <v>20</v>
      </c>
      <c r="BM82" s="49">
        <v>95.23809523809524</v>
      </c>
      <c r="BN82" s="48">
        <v>21</v>
      </c>
    </row>
    <row r="83" spans="1:66" ht="15">
      <c r="A83" s="66" t="s">
        <v>297</v>
      </c>
      <c r="B83" s="66" t="s">
        <v>304</v>
      </c>
      <c r="C83" s="67" t="s">
        <v>1267</v>
      </c>
      <c r="D83" s="68">
        <v>3</v>
      </c>
      <c r="E83" s="69" t="s">
        <v>132</v>
      </c>
      <c r="F83" s="70">
        <v>32</v>
      </c>
      <c r="G83" s="67"/>
      <c r="H83" s="71"/>
      <c r="I83" s="72"/>
      <c r="J83" s="72"/>
      <c r="K83" s="34" t="s">
        <v>65</v>
      </c>
      <c r="L83" s="79">
        <v>83</v>
      </c>
      <c r="M83" s="79"/>
      <c r="N83" s="74"/>
      <c r="O83" s="81" t="s">
        <v>315</v>
      </c>
      <c r="P83" s="83">
        <v>43850.94756944444</v>
      </c>
      <c r="Q83" s="81" t="s">
        <v>331</v>
      </c>
      <c r="R83" s="81"/>
      <c r="S83" s="81"/>
      <c r="T83" s="81"/>
      <c r="U83" s="81"/>
      <c r="V83" s="85" t="s">
        <v>390</v>
      </c>
      <c r="W83" s="83">
        <v>43850.94756944444</v>
      </c>
      <c r="X83" s="87">
        <v>43850</v>
      </c>
      <c r="Y83" s="89" t="s">
        <v>449</v>
      </c>
      <c r="Z83" s="85" t="s">
        <v>512</v>
      </c>
      <c r="AA83" s="81"/>
      <c r="AB83" s="81"/>
      <c r="AC83" s="89" t="s">
        <v>575</v>
      </c>
      <c r="AD83" s="81"/>
      <c r="AE83" s="81" t="b">
        <v>0</v>
      </c>
      <c r="AF83" s="81">
        <v>0</v>
      </c>
      <c r="AG83" s="89" t="s">
        <v>588</v>
      </c>
      <c r="AH83" s="81" t="b">
        <v>0</v>
      </c>
      <c r="AI83" s="81" t="s">
        <v>591</v>
      </c>
      <c r="AJ83" s="81"/>
      <c r="AK83" s="89" t="s">
        <v>588</v>
      </c>
      <c r="AL83" s="81" t="b">
        <v>0</v>
      </c>
      <c r="AM83" s="81">
        <v>16</v>
      </c>
      <c r="AN83" s="89" t="s">
        <v>565</v>
      </c>
      <c r="AO83" s="81" t="s">
        <v>594</v>
      </c>
      <c r="AP83" s="81" t="b">
        <v>0</v>
      </c>
      <c r="AQ83" s="89" t="s">
        <v>565</v>
      </c>
      <c r="AR83" s="81" t="s">
        <v>211</v>
      </c>
      <c r="AS83" s="81">
        <v>0</v>
      </c>
      <c r="AT83" s="81">
        <v>0</v>
      </c>
      <c r="AU83" s="81"/>
      <c r="AV83" s="81"/>
      <c r="AW83" s="81"/>
      <c r="AX83" s="81"/>
      <c r="AY83" s="81"/>
      <c r="AZ83" s="81"/>
      <c r="BA83" s="81"/>
      <c r="BB83" s="81"/>
      <c r="BC83" s="80">
        <v>1</v>
      </c>
      <c r="BD83" s="80" t="str">
        <f>REPLACE(INDEX(GroupVertices[Group],MATCH(Edges[[#This Row],[Vertex 1]],GroupVertices[Vertex],0)),1,1,"")</f>
        <v>2</v>
      </c>
      <c r="BE83" s="80" t="str">
        <f>REPLACE(INDEX(GroupVertices[Group],MATCH(Edges[[#This Row],[Vertex 2]],GroupVertices[Vertex],0)),1,1,"")</f>
        <v>1</v>
      </c>
      <c r="BF83" s="48"/>
      <c r="BG83" s="49"/>
      <c r="BH83" s="48"/>
      <c r="BI83" s="49"/>
      <c r="BJ83" s="48"/>
      <c r="BK83" s="49"/>
      <c r="BL83" s="48"/>
      <c r="BM83" s="49"/>
      <c r="BN83" s="48"/>
    </row>
    <row r="84" spans="1:66" ht="15">
      <c r="A84" s="66" t="s">
        <v>297</v>
      </c>
      <c r="B84" s="66" t="s">
        <v>307</v>
      </c>
      <c r="C84" s="67" t="s">
        <v>1267</v>
      </c>
      <c r="D84" s="68">
        <v>3</v>
      </c>
      <c r="E84" s="69" t="s">
        <v>132</v>
      </c>
      <c r="F84" s="70">
        <v>32</v>
      </c>
      <c r="G84" s="67"/>
      <c r="H84" s="71"/>
      <c r="I84" s="72"/>
      <c r="J84" s="72"/>
      <c r="K84" s="34" t="s">
        <v>65</v>
      </c>
      <c r="L84" s="79">
        <v>84</v>
      </c>
      <c r="M84" s="79"/>
      <c r="N84" s="74"/>
      <c r="O84" s="81" t="s">
        <v>315</v>
      </c>
      <c r="P84" s="83">
        <v>43850.94756944444</v>
      </c>
      <c r="Q84" s="81" t="s">
        <v>331</v>
      </c>
      <c r="R84" s="81"/>
      <c r="S84" s="81"/>
      <c r="T84" s="81"/>
      <c r="U84" s="81"/>
      <c r="V84" s="85" t="s">
        <v>390</v>
      </c>
      <c r="W84" s="83">
        <v>43850.94756944444</v>
      </c>
      <c r="X84" s="87">
        <v>43850</v>
      </c>
      <c r="Y84" s="89" t="s">
        <v>449</v>
      </c>
      <c r="Z84" s="85" t="s">
        <v>512</v>
      </c>
      <c r="AA84" s="81"/>
      <c r="AB84" s="81"/>
      <c r="AC84" s="89" t="s">
        <v>575</v>
      </c>
      <c r="AD84" s="81"/>
      <c r="AE84" s="81" t="b">
        <v>0</v>
      </c>
      <c r="AF84" s="81">
        <v>0</v>
      </c>
      <c r="AG84" s="89" t="s">
        <v>588</v>
      </c>
      <c r="AH84" s="81" t="b">
        <v>0</v>
      </c>
      <c r="AI84" s="81" t="s">
        <v>591</v>
      </c>
      <c r="AJ84" s="81"/>
      <c r="AK84" s="89" t="s">
        <v>588</v>
      </c>
      <c r="AL84" s="81" t="b">
        <v>0</v>
      </c>
      <c r="AM84" s="81">
        <v>16</v>
      </c>
      <c r="AN84" s="89" t="s">
        <v>565</v>
      </c>
      <c r="AO84" s="81" t="s">
        <v>594</v>
      </c>
      <c r="AP84" s="81" t="b">
        <v>0</v>
      </c>
      <c r="AQ84" s="89" t="s">
        <v>565</v>
      </c>
      <c r="AR84" s="81" t="s">
        <v>211</v>
      </c>
      <c r="AS84" s="81">
        <v>0</v>
      </c>
      <c r="AT84" s="81">
        <v>0</v>
      </c>
      <c r="AU84" s="81"/>
      <c r="AV84" s="81"/>
      <c r="AW84" s="81"/>
      <c r="AX84" s="81"/>
      <c r="AY84" s="81"/>
      <c r="AZ84" s="81"/>
      <c r="BA84" s="81"/>
      <c r="BB84" s="81"/>
      <c r="BC84" s="80">
        <v>1</v>
      </c>
      <c r="BD84" s="80" t="str">
        <f>REPLACE(INDEX(GroupVertices[Group],MATCH(Edges[[#This Row],[Vertex 1]],GroupVertices[Vertex],0)),1,1,"")</f>
        <v>2</v>
      </c>
      <c r="BE84" s="80" t="str">
        <f>REPLACE(INDEX(GroupVertices[Group],MATCH(Edges[[#This Row],[Vertex 2]],GroupVertices[Vertex],0)),1,1,"")</f>
        <v>1</v>
      </c>
      <c r="BF84" s="48"/>
      <c r="BG84" s="49"/>
      <c r="BH84" s="48"/>
      <c r="BI84" s="49"/>
      <c r="BJ84" s="48"/>
      <c r="BK84" s="49"/>
      <c r="BL84" s="48"/>
      <c r="BM84" s="49"/>
      <c r="BN84" s="48"/>
    </row>
    <row r="85" spans="1:66" ht="15">
      <c r="A85" s="66" t="s">
        <v>297</v>
      </c>
      <c r="B85" s="66" t="s">
        <v>302</v>
      </c>
      <c r="C85" s="67" t="s">
        <v>1267</v>
      </c>
      <c r="D85" s="68">
        <v>3</v>
      </c>
      <c r="E85" s="69" t="s">
        <v>132</v>
      </c>
      <c r="F85" s="70">
        <v>32</v>
      </c>
      <c r="G85" s="67"/>
      <c r="H85" s="71"/>
      <c r="I85" s="72"/>
      <c r="J85" s="72"/>
      <c r="K85" s="34" t="s">
        <v>65</v>
      </c>
      <c r="L85" s="79">
        <v>85</v>
      </c>
      <c r="M85" s="79"/>
      <c r="N85" s="74"/>
      <c r="O85" s="81" t="s">
        <v>315</v>
      </c>
      <c r="P85" s="83">
        <v>43850.94756944444</v>
      </c>
      <c r="Q85" s="81" t="s">
        <v>331</v>
      </c>
      <c r="R85" s="81"/>
      <c r="S85" s="81"/>
      <c r="T85" s="81"/>
      <c r="U85" s="81"/>
      <c r="V85" s="85" t="s">
        <v>390</v>
      </c>
      <c r="W85" s="83">
        <v>43850.94756944444</v>
      </c>
      <c r="X85" s="87">
        <v>43850</v>
      </c>
      <c r="Y85" s="89" t="s">
        <v>449</v>
      </c>
      <c r="Z85" s="85" t="s">
        <v>512</v>
      </c>
      <c r="AA85" s="81"/>
      <c r="AB85" s="81"/>
      <c r="AC85" s="89" t="s">
        <v>575</v>
      </c>
      <c r="AD85" s="81"/>
      <c r="AE85" s="81" t="b">
        <v>0</v>
      </c>
      <c r="AF85" s="81">
        <v>0</v>
      </c>
      <c r="AG85" s="89" t="s">
        <v>588</v>
      </c>
      <c r="AH85" s="81" t="b">
        <v>0</v>
      </c>
      <c r="AI85" s="81" t="s">
        <v>591</v>
      </c>
      <c r="AJ85" s="81"/>
      <c r="AK85" s="89" t="s">
        <v>588</v>
      </c>
      <c r="AL85" s="81" t="b">
        <v>0</v>
      </c>
      <c r="AM85" s="81">
        <v>16</v>
      </c>
      <c r="AN85" s="89" t="s">
        <v>565</v>
      </c>
      <c r="AO85" s="81" t="s">
        <v>594</v>
      </c>
      <c r="AP85" s="81" t="b">
        <v>0</v>
      </c>
      <c r="AQ85" s="89" t="s">
        <v>565</v>
      </c>
      <c r="AR85" s="81" t="s">
        <v>211</v>
      </c>
      <c r="AS85" s="81">
        <v>0</v>
      </c>
      <c r="AT85" s="81">
        <v>0</v>
      </c>
      <c r="AU85" s="81"/>
      <c r="AV85" s="81"/>
      <c r="AW85" s="81"/>
      <c r="AX85" s="81"/>
      <c r="AY85" s="81"/>
      <c r="AZ85" s="81"/>
      <c r="BA85" s="81"/>
      <c r="BB85" s="81"/>
      <c r="BC85" s="80">
        <v>1</v>
      </c>
      <c r="BD85" s="80" t="str">
        <f>REPLACE(INDEX(GroupVertices[Group],MATCH(Edges[[#This Row],[Vertex 1]],GroupVertices[Vertex],0)),1,1,"")</f>
        <v>2</v>
      </c>
      <c r="BE85" s="80" t="str">
        <f>REPLACE(INDEX(GroupVertices[Group],MATCH(Edges[[#This Row],[Vertex 2]],GroupVertices[Vertex],0)),1,1,"")</f>
        <v>2</v>
      </c>
      <c r="BF85" s="48"/>
      <c r="BG85" s="49"/>
      <c r="BH85" s="48"/>
      <c r="BI85" s="49"/>
      <c r="BJ85" s="48"/>
      <c r="BK85" s="49"/>
      <c r="BL85" s="48"/>
      <c r="BM85" s="49"/>
      <c r="BN85" s="48"/>
    </row>
    <row r="86" spans="1:66" ht="15">
      <c r="A86" s="66" t="s">
        <v>297</v>
      </c>
      <c r="B86" s="66" t="s">
        <v>306</v>
      </c>
      <c r="C86" s="67" t="s">
        <v>1267</v>
      </c>
      <c r="D86" s="68">
        <v>3</v>
      </c>
      <c r="E86" s="69" t="s">
        <v>132</v>
      </c>
      <c r="F86" s="70">
        <v>32</v>
      </c>
      <c r="G86" s="67"/>
      <c r="H86" s="71"/>
      <c r="I86" s="72"/>
      <c r="J86" s="72"/>
      <c r="K86" s="34" t="s">
        <v>65</v>
      </c>
      <c r="L86" s="79">
        <v>86</v>
      </c>
      <c r="M86" s="79"/>
      <c r="N86" s="74"/>
      <c r="O86" s="81" t="s">
        <v>315</v>
      </c>
      <c r="P86" s="83">
        <v>43850.94756944444</v>
      </c>
      <c r="Q86" s="81" t="s">
        <v>331</v>
      </c>
      <c r="R86" s="81"/>
      <c r="S86" s="81"/>
      <c r="T86" s="81"/>
      <c r="U86" s="81"/>
      <c r="V86" s="85" t="s">
        <v>390</v>
      </c>
      <c r="W86" s="83">
        <v>43850.94756944444</v>
      </c>
      <c r="X86" s="87">
        <v>43850</v>
      </c>
      <c r="Y86" s="89" t="s">
        <v>449</v>
      </c>
      <c r="Z86" s="85" t="s">
        <v>512</v>
      </c>
      <c r="AA86" s="81"/>
      <c r="AB86" s="81"/>
      <c r="AC86" s="89" t="s">
        <v>575</v>
      </c>
      <c r="AD86" s="81"/>
      <c r="AE86" s="81" t="b">
        <v>0</v>
      </c>
      <c r="AF86" s="81">
        <v>0</v>
      </c>
      <c r="AG86" s="89" t="s">
        <v>588</v>
      </c>
      <c r="AH86" s="81" t="b">
        <v>0</v>
      </c>
      <c r="AI86" s="81" t="s">
        <v>591</v>
      </c>
      <c r="AJ86" s="81"/>
      <c r="AK86" s="89" t="s">
        <v>588</v>
      </c>
      <c r="AL86" s="81" t="b">
        <v>0</v>
      </c>
      <c r="AM86" s="81">
        <v>16</v>
      </c>
      <c r="AN86" s="89" t="s">
        <v>565</v>
      </c>
      <c r="AO86" s="81" t="s">
        <v>594</v>
      </c>
      <c r="AP86" s="81" t="b">
        <v>0</v>
      </c>
      <c r="AQ86" s="89" t="s">
        <v>565</v>
      </c>
      <c r="AR86" s="81" t="s">
        <v>211</v>
      </c>
      <c r="AS86" s="81">
        <v>0</v>
      </c>
      <c r="AT86" s="81">
        <v>0</v>
      </c>
      <c r="AU86" s="81"/>
      <c r="AV86" s="81"/>
      <c r="AW86" s="81"/>
      <c r="AX86" s="81"/>
      <c r="AY86" s="81"/>
      <c r="AZ86" s="81"/>
      <c r="BA86" s="81"/>
      <c r="BB86" s="81"/>
      <c r="BC86" s="80">
        <v>1</v>
      </c>
      <c r="BD86" s="80" t="str">
        <f>REPLACE(INDEX(GroupVertices[Group],MATCH(Edges[[#This Row],[Vertex 1]],GroupVertices[Vertex],0)),1,1,"")</f>
        <v>2</v>
      </c>
      <c r="BE86" s="80" t="str">
        <f>REPLACE(INDEX(GroupVertices[Group],MATCH(Edges[[#This Row],[Vertex 2]],GroupVertices[Vertex],0)),1,1,"")</f>
        <v>2</v>
      </c>
      <c r="BF86" s="48">
        <v>1</v>
      </c>
      <c r="BG86" s="49">
        <v>4.761904761904762</v>
      </c>
      <c r="BH86" s="48">
        <v>0</v>
      </c>
      <c r="BI86" s="49">
        <v>0</v>
      </c>
      <c r="BJ86" s="48">
        <v>0</v>
      </c>
      <c r="BK86" s="49">
        <v>0</v>
      </c>
      <c r="BL86" s="48">
        <v>20</v>
      </c>
      <c r="BM86" s="49">
        <v>95.23809523809524</v>
      </c>
      <c r="BN86" s="48">
        <v>21</v>
      </c>
    </row>
    <row r="87" spans="1:66" ht="15">
      <c r="A87" s="66" t="s">
        <v>298</v>
      </c>
      <c r="B87" s="66" t="s">
        <v>304</v>
      </c>
      <c r="C87" s="67" t="s">
        <v>1267</v>
      </c>
      <c r="D87" s="68">
        <v>3</v>
      </c>
      <c r="E87" s="69" t="s">
        <v>132</v>
      </c>
      <c r="F87" s="70">
        <v>32</v>
      </c>
      <c r="G87" s="67"/>
      <c r="H87" s="71"/>
      <c r="I87" s="72"/>
      <c r="J87" s="72"/>
      <c r="K87" s="34" t="s">
        <v>65</v>
      </c>
      <c r="L87" s="79">
        <v>87</v>
      </c>
      <c r="M87" s="79"/>
      <c r="N87" s="74"/>
      <c r="O87" s="81" t="s">
        <v>315</v>
      </c>
      <c r="P87" s="83">
        <v>43850.980416666665</v>
      </c>
      <c r="Q87" s="81" t="s">
        <v>331</v>
      </c>
      <c r="R87" s="81"/>
      <c r="S87" s="81"/>
      <c r="T87" s="81"/>
      <c r="U87" s="81"/>
      <c r="V87" s="85" t="s">
        <v>391</v>
      </c>
      <c r="W87" s="83">
        <v>43850.980416666665</v>
      </c>
      <c r="X87" s="87">
        <v>43850</v>
      </c>
      <c r="Y87" s="89" t="s">
        <v>450</v>
      </c>
      <c r="Z87" s="85" t="s">
        <v>513</v>
      </c>
      <c r="AA87" s="81"/>
      <c r="AB87" s="81"/>
      <c r="AC87" s="89" t="s">
        <v>576</v>
      </c>
      <c r="AD87" s="81"/>
      <c r="AE87" s="81" t="b">
        <v>0</v>
      </c>
      <c r="AF87" s="81">
        <v>0</v>
      </c>
      <c r="AG87" s="89" t="s">
        <v>588</v>
      </c>
      <c r="AH87" s="81" t="b">
        <v>0</v>
      </c>
      <c r="AI87" s="81" t="s">
        <v>591</v>
      </c>
      <c r="AJ87" s="81"/>
      <c r="AK87" s="89" t="s">
        <v>588</v>
      </c>
      <c r="AL87" s="81" t="b">
        <v>0</v>
      </c>
      <c r="AM87" s="81">
        <v>16</v>
      </c>
      <c r="AN87" s="89" t="s">
        <v>565</v>
      </c>
      <c r="AO87" s="81" t="s">
        <v>594</v>
      </c>
      <c r="AP87" s="81" t="b">
        <v>0</v>
      </c>
      <c r="AQ87" s="89" t="s">
        <v>565</v>
      </c>
      <c r="AR87" s="81" t="s">
        <v>211</v>
      </c>
      <c r="AS87" s="81">
        <v>0</v>
      </c>
      <c r="AT87" s="81">
        <v>0</v>
      </c>
      <c r="AU87" s="81"/>
      <c r="AV87" s="81"/>
      <c r="AW87" s="81"/>
      <c r="AX87" s="81"/>
      <c r="AY87" s="81"/>
      <c r="AZ87" s="81"/>
      <c r="BA87" s="81"/>
      <c r="BB87" s="81"/>
      <c r="BC87" s="80">
        <v>1</v>
      </c>
      <c r="BD87" s="80" t="str">
        <f>REPLACE(INDEX(GroupVertices[Group],MATCH(Edges[[#This Row],[Vertex 1]],GroupVertices[Vertex],0)),1,1,"")</f>
        <v>2</v>
      </c>
      <c r="BE87" s="80" t="str">
        <f>REPLACE(INDEX(GroupVertices[Group],MATCH(Edges[[#This Row],[Vertex 2]],GroupVertices[Vertex],0)),1,1,"")</f>
        <v>1</v>
      </c>
      <c r="BF87" s="48"/>
      <c r="BG87" s="49"/>
      <c r="BH87" s="48"/>
      <c r="BI87" s="49"/>
      <c r="BJ87" s="48"/>
      <c r="BK87" s="49"/>
      <c r="BL87" s="48"/>
      <c r="BM87" s="49"/>
      <c r="BN87" s="48"/>
    </row>
    <row r="88" spans="1:66" ht="15">
      <c r="A88" s="66" t="s">
        <v>298</v>
      </c>
      <c r="B88" s="66" t="s">
        <v>307</v>
      </c>
      <c r="C88" s="67" t="s">
        <v>1267</v>
      </c>
      <c r="D88" s="68">
        <v>3</v>
      </c>
      <c r="E88" s="69" t="s">
        <v>132</v>
      </c>
      <c r="F88" s="70">
        <v>32</v>
      </c>
      <c r="G88" s="67"/>
      <c r="H88" s="71"/>
      <c r="I88" s="72"/>
      <c r="J88" s="72"/>
      <c r="K88" s="34" t="s">
        <v>65</v>
      </c>
      <c r="L88" s="79">
        <v>88</v>
      </c>
      <c r="M88" s="79"/>
      <c r="N88" s="74"/>
      <c r="O88" s="81" t="s">
        <v>315</v>
      </c>
      <c r="P88" s="83">
        <v>43850.980416666665</v>
      </c>
      <c r="Q88" s="81" t="s">
        <v>331</v>
      </c>
      <c r="R88" s="81"/>
      <c r="S88" s="81"/>
      <c r="T88" s="81"/>
      <c r="U88" s="81"/>
      <c r="V88" s="85" t="s">
        <v>391</v>
      </c>
      <c r="W88" s="83">
        <v>43850.980416666665</v>
      </c>
      <c r="X88" s="87">
        <v>43850</v>
      </c>
      <c r="Y88" s="89" t="s">
        <v>450</v>
      </c>
      <c r="Z88" s="85" t="s">
        <v>513</v>
      </c>
      <c r="AA88" s="81"/>
      <c r="AB88" s="81"/>
      <c r="AC88" s="89" t="s">
        <v>576</v>
      </c>
      <c r="AD88" s="81"/>
      <c r="AE88" s="81" t="b">
        <v>0</v>
      </c>
      <c r="AF88" s="81">
        <v>0</v>
      </c>
      <c r="AG88" s="89" t="s">
        <v>588</v>
      </c>
      <c r="AH88" s="81" t="b">
        <v>0</v>
      </c>
      <c r="AI88" s="81" t="s">
        <v>591</v>
      </c>
      <c r="AJ88" s="81"/>
      <c r="AK88" s="89" t="s">
        <v>588</v>
      </c>
      <c r="AL88" s="81" t="b">
        <v>0</v>
      </c>
      <c r="AM88" s="81">
        <v>16</v>
      </c>
      <c r="AN88" s="89" t="s">
        <v>565</v>
      </c>
      <c r="AO88" s="81" t="s">
        <v>594</v>
      </c>
      <c r="AP88" s="81" t="b">
        <v>0</v>
      </c>
      <c r="AQ88" s="89" t="s">
        <v>565</v>
      </c>
      <c r="AR88" s="81" t="s">
        <v>211</v>
      </c>
      <c r="AS88" s="81">
        <v>0</v>
      </c>
      <c r="AT88" s="81">
        <v>0</v>
      </c>
      <c r="AU88" s="81"/>
      <c r="AV88" s="81"/>
      <c r="AW88" s="81"/>
      <c r="AX88" s="81"/>
      <c r="AY88" s="81"/>
      <c r="AZ88" s="81"/>
      <c r="BA88" s="81"/>
      <c r="BB88" s="81"/>
      <c r="BC88" s="80">
        <v>1</v>
      </c>
      <c r="BD88" s="80" t="str">
        <f>REPLACE(INDEX(GroupVertices[Group],MATCH(Edges[[#This Row],[Vertex 1]],GroupVertices[Vertex],0)),1,1,"")</f>
        <v>2</v>
      </c>
      <c r="BE88" s="80" t="str">
        <f>REPLACE(INDEX(GroupVertices[Group],MATCH(Edges[[#This Row],[Vertex 2]],GroupVertices[Vertex],0)),1,1,"")</f>
        <v>1</v>
      </c>
      <c r="BF88" s="48"/>
      <c r="BG88" s="49"/>
      <c r="BH88" s="48"/>
      <c r="BI88" s="49"/>
      <c r="BJ88" s="48"/>
      <c r="BK88" s="49"/>
      <c r="BL88" s="48"/>
      <c r="BM88" s="49"/>
      <c r="BN88" s="48"/>
    </row>
    <row r="89" spans="1:66" ht="15">
      <c r="A89" s="66" t="s">
        <v>298</v>
      </c>
      <c r="B89" s="66" t="s">
        <v>302</v>
      </c>
      <c r="C89" s="67" t="s">
        <v>1267</v>
      </c>
      <c r="D89" s="68">
        <v>3</v>
      </c>
      <c r="E89" s="69" t="s">
        <v>132</v>
      </c>
      <c r="F89" s="70">
        <v>32</v>
      </c>
      <c r="G89" s="67"/>
      <c r="H89" s="71"/>
      <c r="I89" s="72"/>
      <c r="J89" s="72"/>
      <c r="K89" s="34" t="s">
        <v>65</v>
      </c>
      <c r="L89" s="79">
        <v>89</v>
      </c>
      <c r="M89" s="79"/>
      <c r="N89" s="74"/>
      <c r="O89" s="81" t="s">
        <v>315</v>
      </c>
      <c r="P89" s="83">
        <v>43850.980416666665</v>
      </c>
      <c r="Q89" s="81" t="s">
        <v>331</v>
      </c>
      <c r="R89" s="81"/>
      <c r="S89" s="81"/>
      <c r="T89" s="81"/>
      <c r="U89" s="81"/>
      <c r="V89" s="85" t="s">
        <v>391</v>
      </c>
      <c r="W89" s="83">
        <v>43850.980416666665</v>
      </c>
      <c r="X89" s="87">
        <v>43850</v>
      </c>
      <c r="Y89" s="89" t="s">
        <v>450</v>
      </c>
      <c r="Z89" s="85" t="s">
        <v>513</v>
      </c>
      <c r="AA89" s="81"/>
      <c r="AB89" s="81"/>
      <c r="AC89" s="89" t="s">
        <v>576</v>
      </c>
      <c r="AD89" s="81"/>
      <c r="AE89" s="81" t="b">
        <v>0</v>
      </c>
      <c r="AF89" s="81">
        <v>0</v>
      </c>
      <c r="AG89" s="89" t="s">
        <v>588</v>
      </c>
      <c r="AH89" s="81" t="b">
        <v>0</v>
      </c>
      <c r="AI89" s="81" t="s">
        <v>591</v>
      </c>
      <c r="AJ89" s="81"/>
      <c r="AK89" s="89" t="s">
        <v>588</v>
      </c>
      <c r="AL89" s="81" t="b">
        <v>0</v>
      </c>
      <c r="AM89" s="81">
        <v>16</v>
      </c>
      <c r="AN89" s="89" t="s">
        <v>565</v>
      </c>
      <c r="AO89" s="81" t="s">
        <v>594</v>
      </c>
      <c r="AP89" s="81" t="b">
        <v>0</v>
      </c>
      <c r="AQ89" s="89" t="s">
        <v>565</v>
      </c>
      <c r="AR89" s="81" t="s">
        <v>211</v>
      </c>
      <c r="AS89" s="81">
        <v>0</v>
      </c>
      <c r="AT89" s="81">
        <v>0</v>
      </c>
      <c r="AU89" s="81"/>
      <c r="AV89" s="81"/>
      <c r="AW89" s="81"/>
      <c r="AX89" s="81"/>
      <c r="AY89" s="81"/>
      <c r="AZ89" s="81"/>
      <c r="BA89" s="81"/>
      <c r="BB89" s="81"/>
      <c r="BC89" s="80">
        <v>1</v>
      </c>
      <c r="BD89" s="80" t="str">
        <f>REPLACE(INDEX(GroupVertices[Group],MATCH(Edges[[#This Row],[Vertex 1]],GroupVertices[Vertex],0)),1,1,"")</f>
        <v>2</v>
      </c>
      <c r="BE89" s="80" t="str">
        <f>REPLACE(INDEX(GroupVertices[Group],MATCH(Edges[[#This Row],[Vertex 2]],GroupVertices[Vertex],0)),1,1,"")</f>
        <v>2</v>
      </c>
      <c r="BF89" s="48"/>
      <c r="BG89" s="49"/>
      <c r="BH89" s="48"/>
      <c r="BI89" s="49"/>
      <c r="BJ89" s="48"/>
      <c r="BK89" s="49"/>
      <c r="BL89" s="48"/>
      <c r="BM89" s="49"/>
      <c r="BN89" s="48"/>
    </row>
    <row r="90" spans="1:66" ht="15">
      <c r="A90" s="66" t="s">
        <v>298</v>
      </c>
      <c r="B90" s="66" t="s">
        <v>306</v>
      </c>
      <c r="C90" s="67" t="s">
        <v>1267</v>
      </c>
      <c r="D90" s="68">
        <v>3</v>
      </c>
      <c r="E90" s="69" t="s">
        <v>132</v>
      </c>
      <c r="F90" s="70">
        <v>32</v>
      </c>
      <c r="G90" s="67"/>
      <c r="H90" s="71"/>
      <c r="I90" s="72"/>
      <c r="J90" s="72"/>
      <c r="K90" s="34" t="s">
        <v>65</v>
      </c>
      <c r="L90" s="79">
        <v>90</v>
      </c>
      <c r="M90" s="79"/>
      <c r="N90" s="74"/>
      <c r="O90" s="81" t="s">
        <v>315</v>
      </c>
      <c r="P90" s="83">
        <v>43850.980416666665</v>
      </c>
      <c r="Q90" s="81" t="s">
        <v>331</v>
      </c>
      <c r="R90" s="81"/>
      <c r="S90" s="81"/>
      <c r="T90" s="81"/>
      <c r="U90" s="81"/>
      <c r="V90" s="85" t="s">
        <v>391</v>
      </c>
      <c r="W90" s="83">
        <v>43850.980416666665</v>
      </c>
      <c r="X90" s="87">
        <v>43850</v>
      </c>
      <c r="Y90" s="89" t="s">
        <v>450</v>
      </c>
      <c r="Z90" s="85" t="s">
        <v>513</v>
      </c>
      <c r="AA90" s="81"/>
      <c r="AB90" s="81"/>
      <c r="AC90" s="89" t="s">
        <v>576</v>
      </c>
      <c r="AD90" s="81"/>
      <c r="AE90" s="81" t="b">
        <v>0</v>
      </c>
      <c r="AF90" s="81">
        <v>0</v>
      </c>
      <c r="AG90" s="89" t="s">
        <v>588</v>
      </c>
      <c r="AH90" s="81" t="b">
        <v>0</v>
      </c>
      <c r="AI90" s="81" t="s">
        <v>591</v>
      </c>
      <c r="AJ90" s="81"/>
      <c r="AK90" s="89" t="s">
        <v>588</v>
      </c>
      <c r="AL90" s="81" t="b">
        <v>0</v>
      </c>
      <c r="AM90" s="81">
        <v>16</v>
      </c>
      <c r="AN90" s="89" t="s">
        <v>565</v>
      </c>
      <c r="AO90" s="81" t="s">
        <v>594</v>
      </c>
      <c r="AP90" s="81" t="b">
        <v>0</v>
      </c>
      <c r="AQ90" s="89" t="s">
        <v>565</v>
      </c>
      <c r="AR90" s="81" t="s">
        <v>211</v>
      </c>
      <c r="AS90" s="81">
        <v>0</v>
      </c>
      <c r="AT90" s="81">
        <v>0</v>
      </c>
      <c r="AU90" s="81"/>
      <c r="AV90" s="81"/>
      <c r="AW90" s="81"/>
      <c r="AX90" s="81"/>
      <c r="AY90" s="81"/>
      <c r="AZ90" s="81"/>
      <c r="BA90" s="81"/>
      <c r="BB90" s="81"/>
      <c r="BC90" s="80">
        <v>1</v>
      </c>
      <c r="BD90" s="80" t="str">
        <f>REPLACE(INDEX(GroupVertices[Group],MATCH(Edges[[#This Row],[Vertex 1]],GroupVertices[Vertex],0)),1,1,"")</f>
        <v>2</v>
      </c>
      <c r="BE90" s="80" t="str">
        <f>REPLACE(INDEX(GroupVertices[Group],MATCH(Edges[[#This Row],[Vertex 2]],GroupVertices[Vertex],0)),1,1,"")</f>
        <v>2</v>
      </c>
      <c r="BF90" s="48">
        <v>1</v>
      </c>
      <c r="BG90" s="49">
        <v>4.761904761904762</v>
      </c>
      <c r="BH90" s="48">
        <v>0</v>
      </c>
      <c r="BI90" s="49">
        <v>0</v>
      </c>
      <c r="BJ90" s="48">
        <v>0</v>
      </c>
      <c r="BK90" s="49">
        <v>0</v>
      </c>
      <c r="BL90" s="48">
        <v>20</v>
      </c>
      <c r="BM90" s="49">
        <v>95.23809523809524</v>
      </c>
      <c r="BN90" s="48">
        <v>21</v>
      </c>
    </row>
    <row r="91" spans="1:66" ht="15">
      <c r="A91" s="66" t="s">
        <v>299</v>
      </c>
      <c r="B91" s="66" t="s">
        <v>304</v>
      </c>
      <c r="C91" s="67" t="s">
        <v>1267</v>
      </c>
      <c r="D91" s="68">
        <v>3</v>
      </c>
      <c r="E91" s="69" t="s">
        <v>132</v>
      </c>
      <c r="F91" s="70">
        <v>32</v>
      </c>
      <c r="G91" s="67"/>
      <c r="H91" s="71"/>
      <c r="I91" s="72"/>
      <c r="J91" s="72"/>
      <c r="K91" s="34" t="s">
        <v>65</v>
      </c>
      <c r="L91" s="79">
        <v>91</v>
      </c>
      <c r="M91" s="79"/>
      <c r="N91" s="74"/>
      <c r="O91" s="81" t="s">
        <v>315</v>
      </c>
      <c r="P91" s="83">
        <v>43851.0077662037</v>
      </c>
      <c r="Q91" s="81" t="s">
        <v>331</v>
      </c>
      <c r="R91" s="81"/>
      <c r="S91" s="81"/>
      <c r="T91" s="81"/>
      <c r="U91" s="81"/>
      <c r="V91" s="85" t="s">
        <v>392</v>
      </c>
      <c r="W91" s="83">
        <v>43851.0077662037</v>
      </c>
      <c r="X91" s="87">
        <v>43851</v>
      </c>
      <c r="Y91" s="89" t="s">
        <v>451</v>
      </c>
      <c r="Z91" s="85" t="s">
        <v>514</v>
      </c>
      <c r="AA91" s="81"/>
      <c r="AB91" s="81"/>
      <c r="AC91" s="89" t="s">
        <v>577</v>
      </c>
      <c r="AD91" s="81"/>
      <c r="AE91" s="81" t="b">
        <v>0</v>
      </c>
      <c r="AF91" s="81">
        <v>0</v>
      </c>
      <c r="AG91" s="89" t="s">
        <v>588</v>
      </c>
      <c r="AH91" s="81" t="b">
        <v>0</v>
      </c>
      <c r="AI91" s="81" t="s">
        <v>591</v>
      </c>
      <c r="AJ91" s="81"/>
      <c r="AK91" s="89" t="s">
        <v>588</v>
      </c>
      <c r="AL91" s="81" t="b">
        <v>0</v>
      </c>
      <c r="AM91" s="81">
        <v>16</v>
      </c>
      <c r="AN91" s="89" t="s">
        <v>565</v>
      </c>
      <c r="AO91" s="81" t="s">
        <v>606</v>
      </c>
      <c r="AP91" s="81" t="b">
        <v>0</v>
      </c>
      <c r="AQ91" s="89" t="s">
        <v>565</v>
      </c>
      <c r="AR91" s="81" t="s">
        <v>211</v>
      </c>
      <c r="AS91" s="81">
        <v>0</v>
      </c>
      <c r="AT91" s="81">
        <v>0</v>
      </c>
      <c r="AU91" s="81"/>
      <c r="AV91" s="81"/>
      <c r="AW91" s="81"/>
      <c r="AX91" s="81"/>
      <c r="AY91" s="81"/>
      <c r="AZ91" s="81"/>
      <c r="BA91" s="81"/>
      <c r="BB91" s="81"/>
      <c r="BC91" s="80">
        <v>1</v>
      </c>
      <c r="BD91" s="80" t="str">
        <f>REPLACE(INDEX(GroupVertices[Group],MATCH(Edges[[#This Row],[Vertex 1]],GroupVertices[Vertex],0)),1,1,"")</f>
        <v>2</v>
      </c>
      <c r="BE91" s="80" t="str">
        <f>REPLACE(INDEX(GroupVertices[Group],MATCH(Edges[[#This Row],[Vertex 2]],GroupVertices[Vertex],0)),1,1,"")</f>
        <v>1</v>
      </c>
      <c r="BF91" s="48"/>
      <c r="BG91" s="49"/>
      <c r="BH91" s="48"/>
      <c r="BI91" s="49"/>
      <c r="BJ91" s="48"/>
      <c r="BK91" s="49"/>
      <c r="BL91" s="48"/>
      <c r="BM91" s="49"/>
      <c r="BN91" s="48"/>
    </row>
    <row r="92" spans="1:66" ht="15">
      <c r="A92" s="66" t="s">
        <v>299</v>
      </c>
      <c r="B92" s="66" t="s">
        <v>307</v>
      </c>
      <c r="C92" s="67" t="s">
        <v>1267</v>
      </c>
      <c r="D92" s="68">
        <v>3</v>
      </c>
      <c r="E92" s="69" t="s">
        <v>132</v>
      </c>
      <c r="F92" s="70">
        <v>32</v>
      </c>
      <c r="G92" s="67"/>
      <c r="H92" s="71"/>
      <c r="I92" s="72"/>
      <c r="J92" s="72"/>
      <c r="K92" s="34" t="s">
        <v>65</v>
      </c>
      <c r="L92" s="79">
        <v>92</v>
      </c>
      <c r="M92" s="79"/>
      <c r="N92" s="74"/>
      <c r="O92" s="81" t="s">
        <v>315</v>
      </c>
      <c r="P92" s="83">
        <v>43851.0077662037</v>
      </c>
      <c r="Q92" s="81" t="s">
        <v>331</v>
      </c>
      <c r="R92" s="81"/>
      <c r="S92" s="81"/>
      <c r="T92" s="81"/>
      <c r="U92" s="81"/>
      <c r="V92" s="85" t="s">
        <v>392</v>
      </c>
      <c r="W92" s="83">
        <v>43851.0077662037</v>
      </c>
      <c r="X92" s="87">
        <v>43851</v>
      </c>
      <c r="Y92" s="89" t="s">
        <v>451</v>
      </c>
      <c r="Z92" s="85" t="s">
        <v>514</v>
      </c>
      <c r="AA92" s="81"/>
      <c r="AB92" s="81"/>
      <c r="AC92" s="89" t="s">
        <v>577</v>
      </c>
      <c r="AD92" s="81"/>
      <c r="AE92" s="81" t="b">
        <v>0</v>
      </c>
      <c r="AF92" s="81">
        <v>0</v>
      </c>
      <c r="AG92" s="89" t="s">
        <v>588</v>
      </c>
      <c r="AH92" s="81" t="b">
        <v>0</v>
      </c>
      <c r="AI92" s="81" t="s">
        <v>591</v>
      </c>
      <c r="AJ92" s="81"/>
      <c r="AK92" s="89" t="s">
        <v>588</v>
      </c>
      <c r="AL92" s="81" t="b">
        <v>0</v>
      </c>
      <c r="AM92" s="81">
        <v>16</v>
      </c>
      <c r="AN92" s="89" t="s">
        <v>565</v>
      </c>
      <c r="AO92" s="81" t="s">
        <v>606</v>
      </c>
      <c r="AP92" s="81" t="b">
        <v>0</v>
      </c>
      <c r="AQ92" s="89" t="s">
        <v>565</v>
      </c>
      <c r="AR92" s="81" t="s">
        <v>211</v>
      </c>
      <c r="AS92" s="81">
        <v>0</v>
      </c>
      <c r="AT92" s="81">
        <v>0</v>
      </c>
      <c r="AU92" s="81"/>
      <c r="AV92" s="81"/>
      <c r="AW92" s="81"/>
      <c r="AX92" s="81"/>
      <c r="AY92" s="81"/>
      <c r="AZ92" s="81"/>
      <c r="BA92" s="81"/>
      <c r="BB92" s="81"/>
      <c r="BC92" s="80">
        <v>1</v>
      </c>
      <c r="BD92" s="80" t="str">
        <f>REPLACE(INDEX(GroupVertices[Group],MATCH(Edges[[#This Row],[Vertex 1]],GroupVertices[Vertex],0)),1,1,"")</f>
        <v>2</v>
      </c>
      <c r="BE92" s="80" t="str">
        <f>REPLACE(INDEX(GroupVertices[Group],MATCH(Edges[[#This Row],[Vertex 2]],GroupVertices[Vertex],0)),1,1,"")</f>
        <v>1</v>
      </c>
      <c r="BF92" s="48"/>
      <c r="BG92" s="49"/>
      <c r="BH92" s="48"/>
      <c r="BI92" s="49"/>
      <c r="BJ92" s="48"/>
      <c r="BK92" s="49"/>
      <c r="BL92" s="48"/>
      <c r="BM92" s="49"/>
      <c r="BN92" s="48"/>
    </row>
    <row r="93" spans="1:66" ht="15">
      <c r="A93" s="66" t="s">
        <v>299</v>
      </c>
      <c r="B93" s="66" t="s">
        <v>302</v>
      </c>
      <c r="C93" s="67" t="s">
        <v>1267</v>
      </c>
      <c r="D93" s="68">
        <v>3</v>
      </c>
      <c r="E93" s="69" t="s">
        <v>132</v>
      </c>
      <c r="F93" s="70">
        <v>32</v>
      </c>
      <c r="G93" s="67"/>
      <c r="H93" s="71"/>
      <c r="I93" s="72"/>
      <c r="J93" s="72"/>
      <c r="K93" s="34" t="s">
        <v>65</v>
      </c>
      <c r="L93" s="79">
        <v>93</v>
      </c>
      <c r="M93" s="79"/>
      <c r="N93" s="74"/>
      <c r="O93" s="81" t="s">
        <v>315</v>
      </c>
      <c r="P93" s="83">
        <v>43851.0077662037</v>
      </c>
      <c r="Q93" s="81" t="s">
        <v>331</v>
      </c>
      <c r="R93" s="81"/>
      <c r="S93" s="81"/>
      <c r="T93" s="81"/>
      <c r="U93" s="81"/>
      <c r="V93" s="85" t="s">
        <v>392</v>
      </c>
      <c r="W93" s="83">
        <v>43851.0077662037</v>
      </c>
      <c r="X93" s="87">
        <v>43851</v>
      </c>
      <c r="Y93" s="89" t="s">
        <v>451</v>
      </c>
      <c r="Z93" s="85" t="s">
        <v>514</v>
      </c>
      <c r="AA93" s="81"/>
      <c r="AB93" s="81"/>
      <c r="AC93" s="89" t="s">
        <v>577</v>
      </c>
      <c r="AD93" s="81"/>
      <c r="AE93" s="81" t="b">
        <v>0</v>
      </c>
      <c r="AF93" s="81">
        <v>0</v>
      </c>
      <c r="AG93" s="89" t="s">
        <v>588</v>
      </c>
      <c r="AH93" s="81" t="b">
        <v>0</v>
      </c>
      <c r="AI93" s="81" t="s">
        <v>591</v>
      </c>
      <c r="AJ93" s="81"/>
      <c r="AK93" s="89" t="s">
        <v>588</v>
      </c>
      <c r="AL93" s="81" t="b">
        <v>0</v>
      </c>
      <c r="AM93" s="81">
        <v>16</v>
      </c>
      <c r="AN93" s="89" t="s">
        <v>565</v>
      </c>
      <c r="AO93" s="81" t="s">
        <v>606</v>
      </c>
      <c r="AP93" s="81" t="b">
        <v>0</v>
      </c>
      <c r="AQ93" s="89" t="s">
        <v>565</v>
      </c>
      <c r="AR93" s="81" t="s">
        <v>211</v>
      </c>
      <c r="AS93" s="81">
        <v>0</v>
      </c>
      <c r="AT93" s="81">
        <v>0</v>
      </c>
      <c r="AU93" s="81"/>
      <c r="AV93" s="81"/>
      <c r="AW93" s="81"/>
      <c r="AX93" s="81"/>
      <c r="AY93" s="81"/>
      <c r="AZ93" s="81"/>
      <c r="BA93" s="81"/>
      <c r="BB93" s="81"/>
      <c r="BC93" s="80">
        <v>1</v>
      </c>
      <c r="BD93" s="80" t="str">
        <f>REPLACE(INDEX(GroupVertices[Group],MATCH(Edges[[#This Row],[Vertex 1]],GroupVertices[Vertex],0)),1,1,"")</f>
        <v>2</v>
      </c>
      <c r="BE93" s="80" t="str">
        <f>REPLACE(INDEX(GroupVertices[Group],MATCH(Edges[[#This Row],[Vertex 2]],GroupVertices[Vertex],0)),1,1,"")</f>
        <v>2</v>
      </c>
      <c r="BF93" s="48"/>
      <c r="BG93" s="49"/>
      <c r="BH93" s="48"/>
      <c r="BI93" s="49"/>
      <c r="BJ93" s="48"/>
      <c r="BK93" s="49"/>
      <c r="BL93" s="48"/>
      <c r="BM93" s="49"/>
      <c r="BN93" s="48"/>
    </row>
    <row r="94" spans="1:66" ht="15">
      <c r="A94" s="66" t="s">
        <v>299</v>
      </c>
      <c r="B94" s="66" t="s">
        <v>306</v>
      </c>
      <c r="C94" s="67" t="s">
        <v>1267</v>
      </c>
      <c r="D94" s="68">
        <v>3</v>
      </c>
      <c r="E94" s="69" t="s">
        <v>132</v>
      </c>
      <c r="F94" s="70">
        <v>32</v>
      </c>
      <c r="G94" s="67"/>
      <c r="H94" s="71"/>
      <c r="I94" s="72"/>
      <c r="J94" s="72"/>
      <c r="K94" s="34" t="s">
        <v>65</v>
      </c>
      <c r="L94" s="79">
        <v>94</v>
      </c>
      <c r="M94" s="79"/>
      <c r="N94" s="74"/>
      <c r="O94" s="81" t="s">
        <v>315</v>
      </c>
      <c r="P94" s="83">
        <v>43851.0077662037</v>
      </c>
      <c r="Q94" s="81" t="s">
        <v>331</v>
      </c>
      <c r="R94" s="81"/>
      <c r="S94" s="81"/>
      <c r="T94" s="81"/>
      <c r="U94" s="81"/>
      <c r="V94" s="85" t="s">
        <v>392</v>
      </c>
      <c r="W94" s="83">
        <v>43851.0077662037</v>
      </c>
      <c r="X94" s="87">
        <v>43851</v>
      </c>
      <c r="Y94" s="89" t="s">
        <v>451</v>
      </c>
      <c r="Z94" s="85" t="s">
        <v>514</v>
      </c>
      <c r="AA94" s="81"/>
      <c r="AB94" s="81"/>
      <c r="AC94" s="89" t="s">
        <v>577</v>
      </c>
      <c r="AD94" s="81"/>
      <c r="AE94" s="81" t="b">
        <v>0</v>
      </c>
      <c r="AF94" s="81">
        <v>0</v>
      </c>
      <c r="AG94" s="89" t="s">
        <v>588</v>
      </c>
      <c r="AH94" s="81" t="b">
        <v>0</v>
      </c>
      <c r="AI94" s="81" t="s">
        <v>591</v>
      </c>
      <c r="AJ94" s="81"/>
      <c r="AK94" s="89" t="s">
        <v>588</v>
      </c>
      <c r="AL94" s="81" t="b">
        <v>0</v>
      </c>
      <c r="AM94" s="81">
        <v>16</v>
      </c>
      <c r="AN94" s="89" t="s">
        <v>565</v>
      </c>
      <c r="AO94" s="81" t="s">
        <v>606</v>
      </c>
      <c r="AP94" s="81" t="b">
        <v>0</v>
      </c>
      <c r="AQ94" s="89" t="s">
        <v>565</v>
      </c>
      <c r="AR94" s="81" t="s">
        <v>211</v>
      </c>
      <c r="AS94" s="81">
        <v>0</v>
      </c>
      <c r="AT94" s="81">
        <v>0</v>
      </c>
      <c r="AU94" s="81"/>
      <c r="AV94" s="81"/>
      <c r="AW94" s="81"/>
      <c r="AX94" s="81"/>
      <c r="AY94" s="81"/>
      <c r="AZ94" s="81"/>
      <c r="BA94" s="81"/>
      <c r="BB94" s="81"/>
      <c r="BC94" s="80">
        <v>1</v>
      </c>
      <c r="BD94" s="80" t="str">
        <f>REPLACE(INDEX(GroupVertices[Group],MATCH(Edges[[#This Row],[Vertex 1]],GroupVertices[Vertex],0)),1,1,"")</f>
        <v>2</v>
      </c>
      <c r="BE94" s="80" t="str">
        <f>REPLACE(INDEX(GroupVertices[Group],MATCH(Edges[[#This Row],[Vertex 2]],GroupVertices[Vertex],0)),1,1,"")</f>
        <v>2</v>
      </c>
      <c r="BF94" s="48">
        <v>1</v>
      </c>
      <c r="BG94" s="49">
        <v>4.761904761904762</v>
      </c>
      <c r="BH94" s="48">
        <v>0</v>
      </c>
      <c r="BI94" s="49">
        <v>0</v>
      </c>
      <c r="BJ94" s="48">
        <v>0</v>
      </c>
      <c r="BK94" s="49">
        <v>0</v>
      </c>
      <c r="BL94" s="48">
        <v>20</v>
      </c>
      <c r="BM94" s="49">
        <v>95.23809523809524</v>
      </c>
      <c r="BN94" s="48">
        <v>21</v>
      </c>
    </row>
    <row r="95" spans="1:66" ht="15">
      <c r="A95" s="66" t="s">
        <v>300</v>
      </c>
      <c r="B95" s="66" t="s">
        <v>306</v>
      </c>
      <c r="C95" s="67" t="s">
        <v>1267</v>
      </c>
      <c r="D95" s="68">
        <v>3</v>
      </c>
      <c r="E95" s="69" t="s">
        <v>132</v>
      </c>
      <c r="F95" s="70">
        <v>32</v>
      </c>
      <c r="G95" s="67"/>
      <c r="H95" s="71"/>
      <c r="I95" s="72"/>
      <c r="J95" s="72"/>
      <c r="K95" s="34" t="s">
        <v>65</v>
      </c>
      <c r="L95" s="79">
        <v>95</v>
      </c>
      <c r="M95" s="79"/>
      <c r="N95" s="74"/>
      <c r="O95" s="81" t="s">
        <v>314</v>
      </c>
      <c r="P95" s="83">
        <v>43851.02076388889</v>
      </c>
      <c r="Q95" s="81" t="s">
        <v>325</v>
      </c>
      <c r="R95" s="81"/>
      <c r="S95" s="81"/>
      <c r="T95" s="81"/>
      <c r="U95" s="81"/>
      <c r="V95" s="85" t="s">
        <v>393</v>
      </c>
      <c r="W95" s="83">
        <v>43851.02076388889</v>
      </c>
      <c r="X95" s="87">
        <v>43851</v>
      </c>
      <c r="Y95" s="89" t="s">
        <v>452</v>
      </c>
      <c r="Z95" s="85" t="s">
        <v>515</v>
      </c>
      <c r="AA95" s="81"/>
      <c r="AB95" s="81"/>
      <c r="AC95" s="89" t="s">
        <v>578</v>
      </c>
      <c r="AD95" s="81"/>
      <c r="AE95" s="81" t="b">
        <v>0</v>
      </c>
      <c r="AF95" s="81">
        <v>0</v>
      </c>
      <c r="AG95" s="89" t="s">
        <v>588</v>
      </c>
      <c r="AH95" s="81" t="b">
        <v>0</v>
      </c>
      <c r="AI95" s="81" t="s">
        <v>591</v>
      </c>
      <c r="AJ95" s="81"/>
      <c r="AK95" s="89" t="s">
        <v>588</v>
      </c>
      <c r="AL95" s="81" t="b">
        <v>0</v>
      </c>
      <c r="AM95" s="81">
        <v>11</v>
      </c>
      <c r="AN95" s="89" t="s">
        <v>587</v>
      </c>
      <c r="AO95" s="81" t="s">
        <v>594</v>
      </c>
      <c r="AP95" s="81" t="b">
        <v>0</v>
      </c>
      <c r="AQ95" s="89" t="s">
        <v>587</v>
      </c>
      <c r="AR95" s="81" t="s">
        <v>211</v>
      </c>
      <c r="AS95" s="81">
        <v>0</v>
      </c>
      <c r="AT95" s="81">
        <v>0</v>
      </c>
      <c r="AU95" s="81"/>
      <c r="AV95" s="81"/>
      <c r="AW95" s="81"/>
      <c r="AX95" s="81"/>
      <c r="AY95" s="81"/>
      <c r="AZ95" s="81"/>
      <c r="BA95" s="81"/>
      <c r="BB95" s="81"/>
      <c r="BC95" s="80">
        <v>1</v>
      </c>
      <c r="BD95" s="80" t="str">
        <f>REPLACE(INDEX(GroupVertices[Group],MATCH(Edges[[#This Row],[Vertex 1]],GroupVertices[Vertex],0)),1,1,"")</f>
        <v>2</v>
      </c>
      <c r="BE95" s="80" t="str">
        <f>REPLACE(INDEX(GroupVertices[Group],MATCH(Edges[[#This Row],[Vertex 2]],GroupVertices[Vertex],0)),1,1,"")</f>
        <v>2</v>
      </c>
      <c r="BF95" s="48">
        <v>1</v>
      </c>
      <c r="BG95" s="49">
        <v>5.2631578947368425</v>
      </c>
      <c r="BH95" s="48">
        <v>0</v>
      </c>
      <c r="BI95" s="49">
        <v>0</v>
      </c>
      <c r="BJ95" s="48">
        <v>0</v>
      </c>
      <c r="BK95" s="49">
        <v>0</v>
      </c>
      <c r="BL95" s="48">
        <v>18</v>
      </c>
      <c r="BM95" s="49">
        <v>94.73684210526316</v>
      </c>
      <c r="BN95" s="48">
        <v>19</v>
      </c>
    </row>
    <row r="96" spans="1:66" ht="15">
      <c r="A96" s="66" t="s">
        <v>301</v>
      </c>
      <c r="B96" s="66" t="s">
        <v>304</v>
      </c>
      <c r="C96" s="67" t="s">
        <v>1267</v>
      </c>
      <c r="D96" s="68">
        <v>3</v>
      </c>
      <c r="E96" s="69" t="s">
        <v>132</v>
      </c>
      <c r="F96" s="70">
        <v>32</v>
      </c>
      <c r="G96" s="67"/>
      <c r="H96" s="71"/>
      <c r="I96" s="72"/>
      <c r="J96" s="72"/>
      <c r="K96" s="34" t="s">
        <v>65</v>
      </c>
      <c r="L96" s="79">
        <v>96</v>
      </c>
      <c r="M96" s="79"/>
      <c r="N96" s="74"/>
      <c r="O96" s="81" t="s">
        <v>315</v>
      </c>
      <c r="P96" s="83">
        <v>43851.27793981481</v>
      </c>
      <c r="Q96" s="81" t="s">
        <v>331</v>
      </c>
      <c r="R96" s="81"/>
      <c r="S96" s="81"/>
      <c r="T96" s="81"/>
      <c r="U96" s="81"/>
      <c r="V96" s="85" t="s">
        <v>394</v>
      </c>
      <c r="W96" s="83">
        <v>43851.27793981481</v>
      </c>
      <c r="X96" s="87">
        <v>43851</v>
      </c>
      <c r="Y96" s="89" t="s">
        <v>453</v>
      </c>
      <c r="Z96" s="85" t="s">
        <v>516</v>
      </c>
      <c r="AA96" s="81"/>
      <c r="AB96" s="81"/>
      <c r="AC96" s="89" t="s">
        <v>579</v>
      </c>
      <c r="AD96" s="81"/>
      <c r="AE96" s="81" t="b">
        <v>0</v>
      </c>
      <c r="AF96" s="81">
        <v>0</v>
      </c>
      <c r="AG96" s="89" t="s">
        <v>588</v>
      </c>
      <c r="AH96" s="81" t="b">
        <v>0</v>
      </c>
      <c r="AI96" s="81" t="s">
        <v>591</v>
      </c>
      <c r="AJ96" s="81"/>
      <c r="AK96" s="89" t="s">
        <v>588</v>
      </c>
      <c r="AL96" s="81" t="b">
        <v>0</v>
      </c>
      <c r="AM96" s="81">
        <v>16</v>
      </c>
      <c r="AN96" s="89" t="s">
        <v>565</v>
      </c>
      <c r="AO96" s="81" t="s">
        <v>596</v>
      </c>
      <c r="AP96" s="81" t="b">
        <v>0</v>
      </c>
      <c r="AQ96" s="89" t="s">
        <v>565</v>
      </c>
      <c r="AR96" s="81" t="s">
        <v>211</v>
      </c>
      <c r="AS96" s="81">
        <v>0</v>
      </c>
      <c r="AT96" s="81">
        <v>0</v>
      </c>
      <c r="AU96" s="81"/>
      <c r="AV96" s="81"/>
      <c r="AW96" s="81"/>
      <c r="AX96" s="81"/>
      <c r="AY96" s="81"/>
      <c r="AZ96" s="81"/>
      <c r="BA96" s="81"/>
      <c r="BB96" s="81"/>
      <c r="BC96" s="80">
        <v>1</v>
      </c>
      <c r="BD96" s="80" t="str">
        <f>REPLACE(INDEX(GroupVertices[Group],MATCH(Edges[[#This Row],[Vertex 1]],GroupVertices[Vertex],0)),1,1,"")</f>
        <v>2</v>
      </c>
      <c r="BE96" s="80" t="str">
        <f>REPLACE(INDEX(GroupVertices[Group],MATCH(Edges[[#This Row],[Vertex 2]],GroupVertices[Vertex],0)),1,1,"")</f>
        <v>1</v>
      </c>
      <c r="BF96" s="48"/>
      <c r="BG96" s="49"/>
      <c r="BH96" s="48"/>
      <c r="BI96" s="49"/>
      <c r="BJ96" s="48"/>
      <c r="BK96" s="49"/>
      <c r="BL96" s="48"/>
      <c r="BM96" s="49"/>
      <c r="BN96" s="48"/>
    </row>
    <row r="97" spans="1:66" ht="15">
      <c r="A97" s="66" t="s">
        <v>301</v>
      </c>
      <c r="B97" s="66" t="s">
        <v>307</v>
      </c>
      <c r="C97" s="67" t="s">
        <v>1267</v>
      </c>
      <c r="D97" s="68">
        <v>3</v>
      </c>
      <c r="E97" s="69" t="s">
        <v>132</v>
      </c>
      <c r="F97" s="70">
        <v>32</v>
      </c>
      <c r="G97" s="67"/>
      <c r="H97" s="71"/>
      <c r="I97" s="72"/>
      <c r="J97" s="72"/>
      <c r="K97" s="34" t="s">
        <v>65</v>
      </c>
      <c r="L97" s="79">
        <v>97</v>
      </c>
      <c r="M97" s="79"/>
      <c r="N97" s="74"/>
      <c r="O97" s="81" t="s">
        <v>315</v>
      </c>
      <c r="P97" s="83">
        <v>43851.27793981481</v>
      </c>
      <c r="Q97" s="81" t="s">
        <v>331</v>
      </c>
      <c r="R97" s="81"/>
      <c r="S97" s="81"/>
      <c r="T97" s="81"/>
      <c r="U97" s="81"/>
      <c r="V97" s="85" t="s">
        <v>394</v>
      </c>
      <c r="W97" s="83">
        <v>43851.27793981481</v>
      </c>
      <c r="X97" s="87">
        <v>43851</v>
      </c>
      <c r="Y97" s="89" t="s">
        <v>453</v>
      </c>
      <c r="Z97" s="85" t="s">
        <v>516</v>
      </c>
      <c r="AA97" s="81"/>
      <c r="AB97" s="81"/>
      <c r="AC97" s="89" t="s">
        <v>579</v>
      </c>
      <c r="AD97" s="81"/>
      <c r="AE97" s="81" t="b">
        <v>0</v>
      </c>
      <c r="AF97" s="81">
        <v>0</v>
      </c>
      <c r="AG97" s="89" t="s">
        <v>588</v>
      </c>
      <c r="AH97" s="81" t="b">
        <v>0</v>
      </c>
      <c r="AI97" s="81" t="s">
        <v>591</v>
      </c>
      <c r="AJ97" s="81"/>
      <c r="AK97" s="89" t="s">
        <v>588</v>
      </c>
      <c r="AL97" s="81" t="b">
        <v>0</v>
      </c>
      <c r="AM97" s="81">
        <v>16</v>
      </c>
      <c r="AN97" s="89" t="s">
        <v>565</v>
      </c>
      <c r="AO97" s="81" t="s">
        <v>596</v>
      </c>
      <c r="AP97" s="81" t="b">
        <v>0</v>
      </c>
      <c r="AQ97" s="89" t="s">
        <v>565</v>
      </c>
      <c r="AR97" s="81" t="s">
        <v>211</v>
      </c>
      <c r="AS97" s="81">
        <v>0</v>
      </c>
      <c r="AT97" s="81">
        <v>0</v>
      </c>
      <c r="AU97" s="81"/>
      <c r="AV97" s="81"/>
      <c r="AW97" s="81"/>
      <c r="AX97" s="81"/>
      <c r="AY97" s="81"/>
      <c r="AZ97" s="81"/>
      <c r="BA97" s="81"/>
      <c r="BB97" s="81"/>
      <c r="BC97" s="80">
        <v>1</v>
      </c>
      <c r="BD97" s="80" t="str">
        <f>REPLACE(INDEX(GroupVertices[Group],MATCH(Edges[[#This Row],[Vertex 1]],GroupVertices[Vertex],0)),1,1,"")</f>
        <v>2</v>
      </c>
      <c r="BE97" s="80" t="str">
        <f>REPLACE(INDEX(GroupVertices[Group],MATCH(Edges[[#This Row],[Vertex 2]],GroupVertices[Vertex],0)),1,1,"")</f>
        <v>1</v>
      </c>
      <c r="BF97" s="48"/>
      <c r="BG97" s="49"/>
      <c r="BH97" s="48"/>
      <c r="BI97" s="49"/>
      <c r="BJ97" s="48"/>
      <c r="BK97" s="49"/>
      <c r="BL97" s="48"/>
      <c r="BM97" s="49"/>
      <c r="BN97" s="48"/>
    </row>
    <row r="98" spans="1:66" ht="15">
      <c r="A98" s="66" t="s">
        <v>301</v>
      </c>
      <c r="B98" s="66" t="s">
        <v>302</v>
      </c>
      <c r="C98" s="67" t="s">
        <v>1267</v>
      </c>
      <c r="D98" s="68">
        <v>3</v>
      </c>
      <c r="E98" s="69" t="s">
        <v>132</v>
      </c>
      <c r="F98" s="70">
        <v>32</v>
      </c>
      <c r="G98" s="67"/>
      <c r="H98" s="71"/>
      <c r="I98" s="72"/>
      <c r="J98" s="72"/>
      <c r="K98" s="34" t="s">
        <v>65</v>
      </c>
      <c r="L98" s="79">
        <v>98</v>
      </c>
      <c r="M98" s="79"/>
      <c r="N98" s="74"/>
      <c r="O98" s="81" t="s">
        <v>315</v>
      </c>
      <c r="P98" s="83">
        <v>43851.27793981481</v>
      </c>
      <c r="Q98" s="81" t="s">
        <v>331</v>
      </c>
      <c r="R98" s="81"/>
      <c r="S98" s="81"/>
      <c r="T98" s="81"/>
      <c r="U98" s="81"/>
      <c r="V98" s="85" t="s">
        <v>394</v>
      </c>
      <c r="W98" s="83">
        <v>43851.27793981481</v>
      </c>
      <c r="X98" s="87">
        <v>43851</v>
      </c>
      <c r="Y98" s="89" t="s">
        <v>453</v>
      </c>
      <c r="Z98" s="85" t="s">
        <v>516</v>
      </c>
      <c r="AA98" s="81"/>
      <c r="AB98" s="81"/>
      <c r="AC98" s="89" t="s">
        <v>579</v>
      </c>
      <c r="AD98" s="81"/>
      <c r="AE98" s="81" t="b">
        <v>0</v>
      </c>
      <c r="AF98" s="81">
        <v>0</v>
      </c>
      <c r="AG98" s="89" t="s">
        <v>588</v>
      </c>
      <c r="AH98" s="81" t="b">
        <v>0</v>
      </c>
      <c r="AI98" s="81" t="s">
        <v>591</v>
      </c>
      <c r="AJ98" s="81"/>
      <c r="AK98" s="89" t="s">
        <v>588</v>
      </c>
      <c r="AL98" s="81" t="b">
        <v>0</v>
      </c>
      <c r="AM98" s="81">
        <v>16</v>
      </c>
      <c r="AN98" s="89" t="s">
        <v>565</v>
      </c>
      <c r="AO98" s="81" t="s">
        <v>596</v>
      </c>
      <c r="AP98" s="81" t="b">
        <v>0</v>
      </c>
      <c r="AQ98" s="89" t="s">
        <v>565</v>
      </c>
      <c r="AR98" s="81" t="s">
        <v>211</v>
      </c>
      <c r="AS98" s="81">
        <v>0</v>
      </c>
      <c r="AT98" s="81">
        <v>0</v>
      </c>
      <c r="AU98" s="81"/>
      <c r="AV98" s="81"/>
      <c r="AW98" s="81"/>
      <c r="AX98" s="81"/>
      <c r="AY98" s="81"/>
      <c r="AZ98" s="81"/>
      <c r="BA98" s="81"/>
      <c r="BB98" s="81"/>
      <c r="BC98" s="80">
        <v>1</v>
      </c>
      <c r="BD98" s="80" t="str">
        <f>REPLACE(INDEX(GroupVertices[Group],MATCH(Edges[[#This Row],[Vertex 1]],GroupVertices[Vertex],0)),1,1,"")</f>
        <v>2</v>
      </c>
      <c r="BE98" s="80" t="str">
        <f>REPLACE(INDEX(GroupVertices[Group],MATCH(Edges[[#This Row],[Vertex 2]],GroupVertices[Vertex],0)),1,1,"")</f>
        <v>2</v>
      </c>
      <c r="BF98" s="48"/>
      <c r="BG98" s="49"/>
      <c r="BH98" s="48"/>
      <c r="BI98" s="49"/>
      <c r="BJ98" s="48"/>
      <c r="BK98" s="49"/>
      <c r="BL98" s="48"/>
      <c r="BM98" s="49"/>
      <c r="BN98" s="48"/>
    </row>
    <row r="99" spans="1:66" ht="15">
      <c r="A99" s="66" t="s">
        <v>301</v>
      </c>
      <c r="B99" s="66" t="s">
        <v>306</v>
      </c>
      <c r="C99" s="67" t="s">
        <v>1267</v>
      </c>
      <c r="D99" s="68">
        <v>3</v>
      </c>
      <c r="E99" s="69" t="s">
        <v>132</v>
      </c>
      <c r="F99" s="70">
        <v>32</v>
      </c>
      <c r="G99" s="67"/>
      <c r="H99" s="71"/>
      <c r="I99" s="72"/>
      <c r="J99" s="72"/>
      <c r="K99" s="34" t="s">
        <v>65</v>
      </c>
      <c r="L99" s="79">
        <v>99</v>
      </c>
      <c r="M99" s="79"/>
      <c r="N99" s="74"/>
      <c r="O99" s="81" t="s">
        <v>315</v>
      </c>
      <c r="P99" s="83">
        <v>43851.27793981481</v>
      </c>
      <c r="Q99" s="81" t="s">
        <v>331</v>
      </c>
      <c r="R99" s="81"/>
      <c r="S99" s="81"/>
      <c r="T99" s="81"/>
      <c r="U99" s="81"/>
      <c r="V99" s="85" t="s">
        <v>394</v>
      </c>
      <c r="W99" s="83">
        <v>43851.27793981481</v>
      </c>
      <c r="X99" s="87">
        <v>43851</v>
      </c>
      <c r="Y99" s="89" t="s">
        <v>453</v>
      </c>
      <c r="Z99" s="85" t="s">
        <v>516</v>
      </c>
      <c r="AA99" s="81"/>
      <c r="AB99" s="81"/>
      <c r="AC99" s="89" t="s">
        <v>579</v>
      </c>
      <c r="AD99" s="81"/>
      <c r="AE99" s="81" t="b">
        <v>0</v>
      </c>
      <c r="AF99" s="81">
        <v>0</v>
      </c>
      <c r="AG99" s="89" t="s">
        <v>588</v>
      </c>
      <c r="AH99" s="81" t="b">
        <v>0</v>
      </c>
      <c r="AI99" s="81" t="s">
        <v>591</v>
      </c>
      <c r="AJ99" s="81"/>
      <c r="AK99" s="89" t="s">
        <v>588</v>
      </c>
      <c r="AL99" s="81" t="b">
        <v>0</v>
      </c>
      <c r="AM99" s="81">
        <v>16</v>
      </c>
      <c r="AN99" s="89" t="s">
        <v>565</v>
      </c>
      <c r="AO99" s="81" t="s">
        <v>596</v>
      </c>
      <c r="AP99" s="81" t="b">
        <v>0</v>
      </c>
      <c r="AQ99" s="89" t="s">
        <v>565</v>
      </c>
      <c r="AR99" s="81" t="s">
        <v>211</v>
      </c>
      <c r="AS99" s="81">
        <v>0</v>
      </c>
      <c r="AT99" s="81">
        <v>0</v>
      </c>
      <c r="AU99" s="81"/>
      <c r="AV99" s="81"/>
      <c r="AW99" s="81"/>
      <c r="AX99" s="81"/>
      <c r="AY99" s="81"/>
      <c r="AZ99" s="81"/>
      <c r="BA99" s="81"/>
      <c r="BB99" s="81"/>
      <c r="BC99" s="80">
        <v>1</v>
      </c>
      <c r="BD99" s="80" t="str">
        <f>REPLACE(INDEX(GroupVertices[Group],MATCH(Edges[[#This Row],[Vertex 1]],GroupVertices[Vertex],0)),1,1,"")</f>
        <v>2</v>
      </c>
      <c r="BE99" s="80" t="str">
        <f>REPLACE(INDEX(GroupVertices[Group],MATCH(Edges[[#This Row],[Vertex 2]],GroupVertices[Vertex],0)),1,1,"")</f>
        <v>2</v>
      </c>
      <c r="BF99" s="48">
        <v>1</v>
      </c>
      <c r="BG99" s="49">
        <v>4.761904761904762</v>
      </c>
      <c r="BH99" s="48">
        <v>0</v>
      </c>
      <c r="BI99" s="49">
        <v>0</v>
      </c>
      <c r="BJ99" s="48">
        <v>0</v>
      </c>
      <c r="BK99" s="49">
        <v>0</v>
      </c>
      <c r="BL99" s="48">
        <v>20</v>
      </c>
      <c r="BM99" s="49">
        <v>95.23809523809524</v>
      </c>
      <c r="BN99" s="48">
        <v>21</v>
      </c>
    </row>
    <row r="100" spans="1:66" ht="15">
      <c r="A100" s="66" t="s">
        <v>302</v>
      </c>
      <c r="B100" s="66" t="s">
        <v>310</v>
      </c>
      <c r="C100" s="67" t="s">
        <v>1267</v>
      </c>
      <c r="D100" s="68">
        <v>3</v>
      </c>
      <c r="E100" s="69" t="s">
        <v>132</v>
      </c>
      <c r="F100" s="70">
        <v>32</v>
      </c>
      <c r="G100" s="67"/>
      <c r="H100" s="71"/>
      <c r="I100" s="72"/>
      <c r="J100" s="72"/>
      <c r="K100" s="34" t="s">
        <v>65</v>
      </c>
      <c r="L100" s="79">
        <v>100</v>
      </c>
      <c r="M100" s="79"/>
      <c r="N100" s="74"/>
      <c r="O100" s="81" t="s">
        <v>315</v>
      </c>
      <c r="P100" s="83">
        <v>43850.82289351852</v>
      </c>
      <c r="Q100" s="81" t="s">
        <v>329</v>
      </c>
      <c r="R100" s="81"/>
      <c r="S100" s="81"/>
      <c r="T100" s="81"/>
      <c r="U100" s="81"/>
      <c r="V100" s="85" t="s">
        <v>395</v>
      </c>
      <c r="W100" s="83">
        <v>43850.82289351852</v>
      </c>
      <c r="X100" s="87">
        <v>43850</v>
      </c>
      <c r="Y100" s="89" t="s">
        <v>454</v>
      </c>
      <c r="Z100" s="85" t="s">
        <v>517</v>
      </c>
      <c r="AA100" s="81"/>
      <c r="AB100" s="81"/>
      <c r="AC100" s="89" t="s">
        <v>580</v>
      </c>
      <c r="AD100" s="81"/>
      <c r="AE100" s="81" t="b">
        <v>0</v>
      </c>
      <c r="AF100" s="81">
        <v>0</v>
      </c>
      <c r="AG100" s="89" t="s">
        <v>588</v>
      </c>
      <c r="AH100" s="81" t="b">
        <v>1</v>
      </c>
      <c r="AI100" s="81" t="s">
        <v>591</v>
      </c>
      <c r="AJ100" s="81"/>
      <c r="AK100" s="89" t="s">
        <v>593</v>
      </c>
      <c r="AL100" s="81" t="b">
        <v>0</v>
      </c>
      <c r="AM100" s="81">
        <v>1</v>
      </c>
      <c r="AN100" s="89" t="s">
        <v>555</v>
      </c>
      <c r="AO100" s="81" t="s">
        <v>595</v>
      </c>
      <c r="AP100" s="81" t="b">
        <v>0</v>
      </c>
      <c r="AQ100" s="89" t="s">
        <v>555</v>
      </c>
      <c r="AR100" s="81" t="s">
        <v>211</v>
      </c>
      <c r="AS100" s="81">
        <v>0</v>
      </c>
      <c r="AT100" s="81">
        <v>0</v>
      </c>
      <c r="AU100" s="81"/>
      <c r="AV100" s="81"/>
      <c r="AW100" s="81"/>
      <c r="AX100" s="81"/>
      <c r="AY100" s="81"/>
      <c r="AZ100" s="81"/>
      <c r="BA100" s="81"/>
      <c r="BB100" s="81"/>
      <c r="BC100" s="80">
        <v>1</v>
      </c>
      <c r="BD100" s="80" t="str">
        <f>REPLACE(INDEX(GroupVertices[Group],MATCH(Edges[[#This Row],[Vertex 1]],GroupVertices[Vertex],0)),1,1,"")</f>
        <v>2</v>
      </c>
      <c r="BE100" s="80" t="str">
        <f>REPLACE(INDEX(GroupVertices[Group],MATCH(Edges[[#This Row],[Vertex 2]],GroupVertices[Vertex],0)),1,1,"")</f>
        <v>2</v>
      </c>
      <c r="BF100" s="48"/>
      <c r="BG100" s="49"/>
      <c r="BH100" s="48"/>
      <c r="BI100" s="49"/>
      <c r="BJ100" s="48"/>
      <c r="BK100" s="49"/>
      <c r="BL100" s="48"/>
      <c r="BM100" s="49"/>
      <c r="BN100" s="48"/>
    </row>
    <row r="101" spans="1:66" ht="15">
      <c r="A101" s="66" t="s">
        <v>302</v>
      </c>
      <c r="B101" s="66" t="s">
        <v>311</v>
      </c>
      <c r="C101" s="67" t="s">
        <v>1267</v>
      </c>
      <c r="D101" s="68">
        <v>3</v>
      </c>
      <c r="E101" s="69" t="s">
        <v>132</v>
      </c>
      <c r="F101" s="70">
        <v>32</v>
      </c>
      <c r="G101" s="67"/>
      <c r="H101" s="71"/>
      <c r="I101" s="72"/>
      <c r="J101" s="72"/>
      <c r="K101" s="34" t="s">
        <v>65</v>
      </c>
      <c r="L101" s="79">
        <v>101</v>
      </c>
      <c r="M101" s="79"/>
      <c r="N101" s="74"/>
      <c r="O101" s="81" t="s">
        <v>315</v>
      </c>
      <c r="P101" s="83">
        <v>43850.82289351852</v>
      </c>
      <c r="Q101" s="81" t="s">
        <v>329</v>
      </c>
      <c r="R101" s="81"/>
      <c r="S101" s="81"/>
      <c r="T101" s="81"/>
      <c r="U101" s="81"/>
      <c r="V101" s="85" t="s">
        <v>395</v>
      </c>
      <c r="W101" s="83">
        <v>43850.82289351852</v>
      </c>
      <c r="X101" s="87">
        <v>43850</v>
      </c>
      <c r="Y101" s="89" t="s">
        <v>454</v>
      </c>
      <c r="Z101" s="85" t="s">
        <v>517</v>
      </c>
      <c r="AA101" s="81"/>
      <c r="AB101" s="81"/>
      <c r="AC101" s="89" t="s">
        <v>580</v>
      </c>
      <c r="AD101" s="81"/>
      <c r="AE101" s="81" t="b">
        <v>0</v>
      </c>
      <c r="AF101" s="81">
        <v>0</v>
      </c>
      <c r="AG101" s="89" t="s">
        <v>588</v>
      </c>
      <c r="AH101" s="81" t="b">
        <v>1</v>
      </c>
      <c r="AI101" s="81" t="s">
        <v>591</v>
      </c>
      <c r="AJ101" s="81"/>
      <c r="AK101" s="89" t="s">
        <v>593</v>
      </c>
      <c r="AL101" s="81" t="b">
        <v>0</v>
      </c>
      <c r="AM101" s="81">
        <v>1</v>
      </c>
      <c r="AN101" s="89" t="s">
        <v>555</v>
      </c>
      <c r="AO101" s="81" t="s">
        <v>595</v>
      </c>
      <c r="AP101" s="81" t="b">
        <v>0</v>
      </c>
      <c r="AQ101" s="89" t="s">
        <v>555</v>
      </c>
      <c r="AR101" s="81" t="s">
        <v>211</v>
      </c>
      <c r="AS101" s="81">
        <v>0</v>
      </c>
      <c r="AT101" s="81">
        <v>0</v>
      </c>
      <c r="AU101" s="81"/>
      <c r="AV101" s="81"/>
      <c r="AW101" s="81"/>
      <c r="AX101" s="81"/>
      <c r="AY101" s="81"/>
      <c r="AZ101" s="81"/>
      <c r="BA101" s="81"/>
      <c r="BB101" s="81"/>
      <c r="BC101" s="80">
        <v>1</v>
      </c>
      <c r="BD101" s="80" t="str">
        <f>REPLACE(INDEX(GroupVertices[Group],MATCH(Edges[[#This Row],[Vertex 1]],GroupVertices[Vertex],0)),1,1,"")</f>
        <v>2</v>
      </c>
      <c r="BE101" s="80" t="str">
        <f>REPLACE(INDEX(GroupVertices[Group],MATCH(Edges[[#This Row],[Vertex 2]],GroupVertices[Vertex],0)),1,1,"")</f>
        <v>2</v>
      </c>
      <c r="BF101" s="48"/>
      <c r="BG101" s="49"/>
      <c r="BH101" s="48"/>
      <c r="BI101" s="49"/>
      <c r="BJ101" s="48"/>
      <c r="BK101" s="49"/>
      <c r="BL101" s="48"/>
      <c r="BM101" s="49"/>
      <c r="BN101" s="48"/>
    </row>
    <row r="102" spans="1:66" ht="15">
      <c r="A102" s="66" t="s">
        <v>303</v>
      </c>
      <c r="B102" s="66" t="s">
        <v>304</v>
      </c>
      <c r="C102" s="67" t="s">
        <v>2273</v>
      </c>
      <c r="D102" s="68">
        <v>3</v>
      </c>
      <c r="E102" s="69" t="s">
        <v>136</v>
      </c>
      <c r="F102" s="70">
        <v>23.333333333333336</v>
      </c>
      <c r="G102" s="67"/>
      <c r="H102" s="71"/>
      <c r="I102" s="72"/>
      <c r="J102" s="72"/>
      <c r="K102" s="34" t="s">
        <v>65</v>
      </c>
      <c r="L102" s="79">
        <v>102</v>
      </c>
      <c r="M102" s="79"/>
      <c r="N102" s="74"/>
      <c r="O102" s="81" t="s">
        <v>315</v>
      </c>
      <c r="P102" s="83">
        <v>43851.397523148145</v>
      </c>
      <c r="Q102" s="81" t="s">
        <v>331</v>
      </c>
      <c r="R102" s="81"/>
      <c r="S102" s="81"/>
      <c r="T102" s="81"/>
      <c r="U102" s="81"/>
      <c r="V102" s="85" t="s">
        <v>396</v>
      </c>
      <c r="W102" s="83">
        <v>43851.397523148145</v>
      </c>
      <c r="X102" s="87">
        <v>43851</v>
      </c>
      <c r="Y102" s="89" t="s">
        <v>455</v>
      </c>
      <c r="Z102" s="85" t="s">
        <v>518</v>
      </c>
      <c r="AA102" s="81"/>
      <c r="AB102" s="81"/>
      <c r="AC102" s="89" t="s">
        <v>581</v>
      </c>
      <c r="AD102" s="81"/>
      <c r="AE102" s="81" t="b">
        <v>0</v>
      </c>
      <c r="AF102" s="81">
        <v>0</v>
      </c>
      <c r="AG102" s="89" t="s">
        <v>588</v>
      </c>
      <c r="AH102" s="81" t="b">
        <v>0</v>
      </c>
      <c r="AI102" s="81" t="s">
        <v>591</v>
      </c>
      <c r="AJ102" s="81"/>
      <c r="AK102" s="89" t="s">
        <v>588</v>
      </c>
      <c r="AL102" s="81" t="b">
        <v>0</v>
      </c>
      <c r="AM102" s="81">
        <v>16</v>
      </c>
      <c r="AN102" s="89" t="s">
        <v>565</v>
      </c>
      <c r="AO102" s="81" t="s">
        <v>596</v>
      </c>
      <c r="AP102" s="81" t="b">
        <v>0</v>
      </c>
      <c r="AQ102" s="89" t="s">
        <v>565</v>
      </c>
      <c r="AR102" s="81" t="s">
        <v>211</v>
      </c>
      <c r="AS102" s="81">
        <v>0</v>
      </c>
      <c r="AT102" s="81">
        <v>0</v>
      </c>
      <c r="AU102" s="81"/>
      <c r="AV102" s="81"/>
      <c r="AW102" s="81"/>
      <c r="AX102" s="81"/>
      <c r="AY102" s="81"/>
      <c r="AZ102" s="81"/>
      <c r="BA102" s="81"/>
      <c r="BB102" s="81"/>
      <c r="BC102" s="80">
        <v>2</v>
      </c>
      <c r="BD102" s="80" t="str">
        <f>REPLACE(INDEX(GroupVertices[Group],MATCH(Edges[[#This Row],[Vertex 1]],GroupVertices[Vertex],0)),1,1,"")</f>
        <v>2</v>
      </c>
      <c r="BE102" s="80" t="str">
        <f>REPLACE(INDEX(GroupVertices[Group],MATCH(Edges[[#This Row],[Vertex 2]],GroupVertices[Vertex],0)),1,1,"")</f>
        <v>1</v>
      </c>
      <c r="BF102" s="48"/>
      <c r="BG102" s="49"/>
      <c r="BH102" s="48"/>
      <c r="BI102" s="49"/>
      <c r="BJ102" s="48"/>
      <c r="BK102" s="49"/>
      <c r="BL102" s="48"/>
      <c r="BM102" s="49"/>
      <c r="BN102" s="48"/>
    </row>
    <row r="103" spans="1:66" ht="15">
      <c r="A103" s="66" t="s">
        <v>303</v>
      </c>
      <c r="B103" s="66" t="s">
        <v>307</v>
      </c>
      <c r="C103" s="67" t="s">
        <v>2273</v>
      </c>
      <c r="D103" s="68">
        <v>3</v>
      </c>
      <c r="E103" s="69" t="s">
        <v>136</v>
      </c>
      <c r="F103" s="70">
        <v>23.333333333333336</v>
      </c>
      <c r="G103" s="67"/>
      <c r="H103" s="71"/>
      <c r="I103" s="72"/>
      <c r="J103" s="72"/>
      <c r="K103" s="34" t="s">
        <v>65</v>
      </c>
      <c r="L103" s="79">
        <v>103</v>
      </c>
      <c r="M103" s="79"/>
      <c r="N103" s="74"/>
      <c r="O103" s="81" t="s">
        <v>315</v>
      </c>
      <c r="P103" s="83">
        <v>43851.397523148145</v>
      </c>
      <c r="Q103" s="81" t="s">
        <v>331</v>
      </c>
      <c r="R103" s="81"/>
      <c r="S103" s="81"/>
      <c r="T103" s="81"/>
      <c r="U103" s="81"/>
      <c r="V103" s="85" t="s">
        <v>396</v>
      </c>
      <c r="W103" s="83">
        <v>43851.397523148145</v>
      </c>
      <c r="X103" s="87">
        <v>43851</v>
      </c>
      <c r="Y103" s="89" t="s">
        <v>455</v>
      </c>
      <c r="Z103" s="85" t="s">
        <v>518</v>
      </c>
      <c r="AA103" s="81"/>
      <c r="AB103" s="81"/>
      <c r="AC103" s="89" t="s">
        <v>581</v>
      </c>
      <c r="AD103" s="81"/>
      <c r="AE103" s="81" t="b">
        <v>0</v>
      </c>
      <c r="AF103" s="81">
        <v>0</v>
      </c>
      <c r="AG103" s="89" t="s">
        <v>588</v>
      </c>
      <c r="AH103" s="81" t="b">
        <v>0</v>
      </c>
      <c r="AI103" s="81" t="s">
        <v>591</v>
      </c>
      <c r="AJ103" s="81"/>
      <c r="AK103" s="89" t="s">
        <v>588</v>
      </c>
      <c r="AL103" s="81" t="b">
        <v>0</v>
      </c>
      <c r="AM103" s="81">
        <v>16</v>
      </c>
      <c r="AN103" s="89" t="s">
        <v>565</v>
      </c>
      <c r="AO103" s="81" t="s">
        <v>596</v>
      </c>
      <c r="AP103" s="81" t="b">
        <v>0</v>
      </c>
      <c r="AQ103" s="89" t="s">
        <v>565</v>
      </c>
      <c r="AR103" s="81" t="s">
        <v>211</v>
      </c>
      <c r="AS103" s="81">
        <v>0</v>
      </c>
      <c r="AT103" s="81">
        <v>0</v>
      </c>
      <c r="AU103" s="81"/>
      <c r="AV103" s="81"/>
      <c r="AW103" s="81"/>
      <c r="AX103" s="81"/>
      <c r="AY103" s="81"/>
      <c r="AZ103" s="81"/>
      <c r="BA103" s="81"/>
      <c r="BB103" s="81"/>
      <c r="BC103" s="80">
        <v>2</v>
      </c>
      <c r="BD103" s="80" t="str">
        <f>REPLACE(INDEX(GroupVertices[Group],MATCH(Edges[[#This Row],[Vertex 1]],GroupVertices[Vertex],0)),1,1,"")</f>
        <v>2</v>
      </c>
      <c r="BE103" s="80" t="str">
        <f>REPLACE(INDEX(GroupVertices[Group],MATCH(Edges[[#This Row],[Vertex 2]],GroupVertices[Vertex],0)),1,1,"")</f>
        <v>1</v>
      </c>
      <c r="BF103" s="48"/>
      <c r="BG103" s="49"/>
      <c r="BH103" s="48"/>
      <c r="BI103" s="49"/>
      <c r="BJ103" s="48"/>
      <c r="BK103" s="49"/>
      <c r="BL103" s="48"/>
      <c r="BM103" s="49"/>
      <c r="BN103" s="48"/>
    </row>
    <row r="104" spans="1:66" ht="15">
      <c r="A104" s="66" t="s">
        <v>303</v>
      </c>
      <c r="B104" s="66" t="s">
        <v>302</v>
      </c>
      <c r="C104" s="67" t="s">
        <v>1267</v>
      </c>
      <c r="D104" s="68">
        <v>3</v>
      </c>
      <c r="E104" s="69" t="s">
        <v>132</v>
      </c>
      <c r="F104" s="70">
        <v>32</v>
      </c>
      <c r="G104" s="67"/>
      <c r="H104" s="71"/>
      <c r="I104" s="72"/>
      <c r="J104" s="72"/>
      <c r="K104" s="34" t="s">
        <v>65</v>
      </c>
      <c r="L104" s="79">
        <v>104</v>
      </c>
      <c r="M104" s="79"/>
      <c r="N104" s="74"/>
      <c r="O104" s="81" t="s">
        <v>315</v>
      </c>
      <c r="P104" s="83">
        <v>43851.397523148145</v>
      </c>
      <c r="Q104" s="81" t="s">
        <v>331</v>
      </c>
      <c r="R104" s="81"/>
      <c r="S104" s="81"/>
      <c r="T104" s="81"/>
      <c r="U104" s="81"/>
      <c r="V104" s="85" t="s">
        <v>396</v>
      </c>
      <c r="W104" s="83">
        <v>43851.397523148145</v>
      </c>
      <c r="X104" s="87">
        <v>43851</v>
      </c>
      <c r="Y104" s="89" t="s">
        <v>455</v>
      </c>
      <c r="Z104" s="85" t="s">
        <v>518</v>
      </c>
      <c r="AA104" s="81"/>
      <c r="AB104" s="81"/>
      <c r="AC104" s="89" t="s">
        <v>581</v>
      </c>
      <c r="AD104" s="81"/>
      <c r="AE104" s="81" t="b">
        <v>0</v>
      </c>
      <c r="AF104" s="81">
        <v>0</v>
      </c>
      <c r="AG104" s="89" t="s">
        <v>588</v>
      </c>
      <c r="AH104" s="81" t="b">
        <v>0</v>
      </c>
      <c r="AI104" s="81" t="s">
        <v>591</v>
      </c>
      <c r="AJ104" s="81"/>
      <c r="AK104" s="89" t="s">
        <v>588</v>
      </c>
      <c r="AL104" s="81" t="b">
        <v>0</v>
      </c>
      <c r="AM104" s="81">
        <v>16</v>
      </c>
      <c r="AN104" s="89" t="s">
        <v>565</v>
      </c>
      <c r="AO104" s="81" t="s">
        <v>596</v>
      </c>
      <c r="AP104" s="81" t="b">
        <v>0</v>
      </c>
      <c r="AQ104" s="89" t="s">
        <v>565</v>
      </c>
      <c r="AR104" s="81" t="s">
        <v>211</v>
      </c>
      <c r="AS104" s="81">
        <v>0</v>
      </c>
      <c r="AT104" s="81">
        <v>0</v>
      </c>
      <c r="AU104" s="81"/>
      <c r="AV104" s="81"/>
      <c r="AW104" s="81"/>
      <c r="AX104" s="81"/>
      <c r="AY104" s="81"/>
      <c r="AZ104" s="81"/>
      <c r="BA104" s="81"/>
      <c r="BB104" s="81"/>
      <c r="BC104" s="80">
        <v>1</v>
      </c>
      <c r="BD104" s="80" t="str">
        <f>REPLACE(INDEX(GroupVertices[Group],MATCH(Edges[[#This Row],[Vertex 1]],GroupVertices[Vertex],0)),1,1,"")</f>
        <v>2</v>
      </c>
      <c r="BE104" s="80" t="str">
        <f>REPLACE(INDEX(GroupVertices[Group],MATCH(Edges[[#This Row],[Vertex 2]],GroupVertices[Vertex],0)),1,1,"")</f>
        <v>2</v>
      </c>
      <c r="BF104" s="48"/>
      <c r="BG104" s="49"/>
      <c r="BH104" s="48"/>
      <c r="BI104" s="49"/>
      <c r="BJ104" s="48"/>
      <c r="BK104" s="49"/>
      <c r="BL104" s="48"/>
      <c r="BM104" s="49"/>
      <c r="BN104" s="48"/>
    </row>
    <row r="105" spans="1:66" ht="15">
      <c r="A105" s="66" t="s">
        <v>303</v>
      </c>
      <c r="B105" s="66" t="s">
        <v>306</v>
      </c>
      <c r="C105" s="67" t="s">
        <v>1267</v>
      </c>
      <c r="D105" s="68">
        <v>3</v>
      </c>
      <c r="E105" s="69" t="s">
        <v>132</v>
      </c>
      <c r="F105" s="70">
        <v>32</v>
      </c>
      <c r="G105" s="67"/>
      <c r="H105" s="71"/>
      <c r="I105" s="72"/>
      <c r="J105" s="72"/>
      <c r="K105" s="34" t="s">
        <v>65</v>
      </c>
      <c r="L105" s="79">
        <v>105</v>
      </c>
      <c r="M105" s="79"/>
      <c r="N105" s="74"/>
      <c r="O105" s="81" t="s">
        <v>315</v>
      </c>
      <c r="P105" s="83">
        <v>43851.397523148145</v>
      </c>
      <c r="Q105" s="81" t="s">
        <v>331</v>
      </c>
      <c r="R105" s="81"/>
      <c r="S105" s="81"/>
      <c r="T105" s="81"/>
      <c r="U105" s="81"/>
      <c r="V105" s="85" t="s">
        <v>396</v>
      </c>
      <c r="W105" s="83">
        <v>43851.397523148145</v>
      </c>
      <c r="X105" s="87">
        <v>43851</v>
      </c>
      <c r="Y105" s="89" t="s">
        <v>455</v>
      </c>
      <c r="Z105" s="85" t="s">
        <v>518</v>
      </c>
      <c r="AA105" s="81"/>
      <c r="AB105" s="81"/>
      <c r="AC105" s="89" t="s">
        <v>581</v>
      </c>
      <c r="AD105" s="81"/>
      <c r="AE105" s="81" t="b">
        <v>0</v>
      </c>
      <c r="AF105" s="81">
        <v>0</v>
      </c>
      <c r="AG105" s="89" t="s">
        <v>588</v>
      </c>
      <c r="AH105" s="81" t="b">
        <v>0</v>
      </c>
      <c r="AI105" s="81" t="s">
        <v>591</v>
      </c>
      <c r="AJ105" s="81"/>
      <c r="AK105" s="89" t="s">
        <v>588</v>
      </c>
      <c r="AL105" s="81" t="b">
        <v>0</v>
      </c>
      <c r="AM105" s="81">
        <v>16</v>
      </c>
      <c r="AN105" s="89" t="s">
        <v>565</v>
      </c>
      <c r="AO105" s="81" t="s">
        <v>596</v>
      </c>
      <c r="AP105" s="81" t="b">
        <v>0</v>
      </c>
      <c r="AQ105" s="89" t="s">
        <v>565</v>
      </c>
      <c r="AR105" s="81" t="s">
        <v>211</v>
      </c>
      <c r="AS105" s="81">
        <v>0</v>
      </c>
      <c r="AT105" s="81">
        <v>0</v>
      </c>
      <c r="AU105" s="81"/>
      <c r="AV105" s="81"/>
      <c r="AW105" s="81"/>
      <c r="AX105" s="81"/>
      <c r="AY105" s="81"/>
      <c r="AZ105" s="81"/>
      <c r="BA105" s="81"/>
      <c r="BB105" s="81"/>
      <c r="BC105" s="80">
        <v>1</v>
      </c>
      <c r="BD105" s="80" t="str">
        <f>REPLACE(INDEX(GroupVertices[Group],MATCH(Edges[[#This Row],[Vertex 1]],GroupVertices[Vertex],0)),1,1,"")</f>
        <v>2</v>
      </c>
      <c r="BE105" s="80" t="str">
        <f>REPLACE(INDEX(GroupVertices[Group],MATCH(Edges[[#This Row],[Vertex 2]],GroupVertices[Vertex],0)),1,1,"")</f>
        <v>2</v>
      </c>
      <c r="BF105" s="48">
        <v>1</v>
      </c>
      <c r="BG105" s="49">
        <v>4.761904761904762</v>
      </c>
      <c r="BH105" s="48">
        <v>0</v>
      </c>
      <c r="BI105" s="49">
        <v>0</v>
      </c>
      <c r="BJ105" s="48">
        <v>0</v>
      </c>
      <c r="BK105" s="49">
        <v>0</v>
      </c>
      <c r="BL105" s="48">
        <v>20</v>
      </c>
      <c r="BM105" s="49">
        <v>95.23809523809524</v>
      </c>
      <c r="BN105" s="48">
        <v>21</v>
      </c>
    </row>
    <row r="106" spans="1:66" ht="15">
      <c r="A106" s="66" t="s">
        <v>304</v>
      </c>
      <c r="B106" s="66" t="s">
        <v>306</v>
      </c>
      <c r="C106" s="67" t="s">
        <v>1267</v>
      </c>
      <c r="D106" s="68">
        <v>3</v>
      </c>
      <c r="E106" s="69" t="s">
        <v>132</v>
      </c>
      <c r="F106" s="70">
        <v>32</v>
      </c>
      <c r="G106" s="67"/>
      <c r="H106" s="71"/>
      <c r="I106" s="72"/>
      <c r="J106" s="72"/>
      <c r="K106" s="34" t="s">
        <v>65</v>
      </c>
      <c r="L106" s="79">
        <v>106</v>
      </c>
      <c r="M106" s="79"/>
      <c r="N106" s="74"/>
      <c r="O106" s="81" t="s">
        <v>314</v>
      </c>
      <c r="P106" s="83">
        <v>43850.745462962965</v>
      </c>
      <c r="Q106" s="81" t="s">
        <v>325</v>
      </c>
      <c r="R106" s="81"/>
      <c r="S106" s="81"/>
      <c r="T106" s="81"/>
      <c r="U106" s="81"/>
      <c r="V106" s="85" t="s">
        <v>397</v>
      </c>
      <c r="W106" s="83">
        <v>43850.745462962965</v>
      </c>
      <c r="X106" s="87">
        <v>43850</v>
      </c>
      <c r="Y106" s="89" t="s">
        <v>456</v>
      </c>
      <c r="Z106" s="85" t="s">
        <v>519</v>
      </c>
      <c r="AA106" s="81"/>
      <c r="AB106" s="81"/>
      <c r="AC106" s="89" t="s">
        <v>582</v>
      </c>
      <c r="AD106" s="81"/>
      <c r="AE106" s="81" t="b">
        <v>0</v>
      </c>
      <c r="AF106" s="81">
        <v>0</v>
      </c>
      <c r="AG106" s="89" t="s">
        <v>588</v>
      </c>
      <c r="AH106" s="81" t="b">
        <v>0</v>
      </c>
      <c r="AI106" s="81" t="s">
        <v>591</v>
      </c>
      <c r="AJ106" s="81"/>
      <c r="AK106" s="89" t="s">
        <v>588</v>
      </c>
      <c r="AL106" s="81" t="b">
        <v>0</v>
      </c>
      <c r="AM106" s="81">
        <v>11</v>
      </c>
      <c r="AN106" s="89" t="s">
        <v>587</v>
      </c>
      <c r="AO106" s="81" t="s">
        <v>595</v>
      </c>
      <c r="AP106" s="81" t="b">
        <v>0</v>
      </c>
      <c r="AQ106" s="89" t="s">
        <v>587</v>
      </c>
      <c r="AR106" s="81" t="s">
        <v>211</v>
      </c>
      <c r="AS106" s="81">
        <v>0</v>
      </c>
      <c r="AT106" s="81">
        <v>0</v>
      </c>
      <c r="AU106" s="81"/>
      <c r="AV106" s="81"/>
      <c r="AW106" s="81"/>
      <c r="AX106" s="81"/>
      <c r="AY106" s="81"/>
      <c r="AZ106" s="81"/>
      <c r="BA106" s="81"/>
      <c r="BB106" s="81"/>
      <c r="BC106" s="80">
        <v>1</v>
      </c>
      <c r="BD106" s="80" t="str">
        <f>REPLACE(INDEX(GroupVertices[Group],MATCH(Edges[[#This Row],[Vertex 1]],GroupVertices[Vertex],0)),1,1,"")</f>
        <v>1</v>
      </c>
      <c r="BE106" s="80" t="str">
        <f>REPLACE(INDEX(GroupVertices[Group],MATCH(Edges[[#This Row],[Vertex 2]],GroupVertices[Vertex],0)),1,1,"")</f>
        <v>2</v>
      </c>
      <c r="BF106" s="48">
        <v>1</v>
      </c>
      <c r="BG106" s="49">
        <v>5.2631578947368425</v>
      </c>
      <c r="BH106" s="48">
        <v>0</v>
      </c>
      <c r="BI106" s="49">
        <v>0</v>
      </c>
      <c r="BJ106" s="48">
        <v>0</v>
      </c>
      <c r="BK106" s="49">
        <v>0</v>
      </c>
      <c r="BL106" s="48">
        <v>18</v>
      </c>
      <c r="BM106" s="49">
        <v>94.73684210526316</v>
      </c>
      <c r="BN106" s="48">
        <v>19</v>
      </c>
    </row>
    <row r="107" spans="1:66" ht="15">
      <c r="A107" s="66" t="s">
        <v>302</v>
      </c>
      <c r="B107" s="66" t="s">
        <v>304</v>
      </c>
      <c r="C107" s="67" t="s">
        <v>1268</v>
      </c>
      <c r="D107" s="68">
        <v>3</v>
      </c>
      <c r="E107" s="69" t="s">
        <v>136</v>
      </c>
      <c r="F107" s="70">
        <v>6</v>
      </c>
      <c r="G107" s="67"/>
      <c r="H107" s="71"/>
      <c r="I107" s="72"/>
      <c r="J107" s="72"/>
      <c r="K107" s="34" t="s">
        <v>65</v>
      </c>
      <c r="L107" s="79">
        <v>107</v>
      </c>
      <c r="M107" s="79"/>
      <c r="N107" s="74"/>
      <c r="O107" s="81" t="s">
        <v>315</v>
      </c>
      <c r="P107" s="83">
        <v>43850.82289351852</v>
      </c>
      <c r="Q107" s="81" t="s">
        <v>329</v>
      </c>
      <c r="R107" s="81"/>
      <c r="S107" s="81"/>
      <c r="T107" s="81"/>
      <c r="U107" s="81"/>
      <c r="V107" s="85" t="s">
        <v>395</v>
      </c>
      <c r="W107" s="83">
        <v>43850.82289351852</v>
      </c>
      <c r="X107" s="87">
        <v>43850</v>
      </c>
      <c r="Y107" s="89" t="s">
        <v>454</v>
      </c>
      <c r="Z107" s="85" t="s">
        <v>517</v>
      </c>
      <c r="AA107" s="81"/>
      <c r="AB107" s="81"/>
      <c r="AC107" s="89" t="s">
        <v>580</v>
      </c>
      <c r="AD107" s="81"/>
      <c r="AE107" s="81" t="b">
        <v>0</v>
      </c>
      <c r="AF107" s="81">
        <v>0</v>
      </c>
      <c r="AG107" s="89" t="s">
        <v>588</v>
      </c>
      <c r="AH107" s="81" t="b">
        <v>1</v>
      </c>
      <c r="AI107" s="81" t="s">
        <v>591</v>
      </c>
      <c r="AJ107" s="81"/>
      <c r="AK107" s="89" t="s">
        <v>593</v>
      </c>
      <c r="AL107" s="81" t="b">
        <v>0</v>
      </c>
      <c r="AM107" s="81">
        <v>1</v>
      </c>
      <c r="AN107" s="89" t="s">
        <v>555</v>
      </c>
      <c r="AO107" s="81" t="s">
        <v>595</v>
      </c>
      <c r="AP107" s="81" t="b">
        <v>0</v>
      </c>
      <c r="AQ107" s="89" t="s">
        <v>555</v>
      </c>
      <c r="AR107" s="81" t="s">
        <v>211</v>
      </c>
      <c r="AS107" s="81">
        <v>0</v>
      </c>
      <c r="AT107" s="81">
        <v>0</v>
      </c>
      <c r="AU107" s="81"/>
      <c r="AV107" s="81"/>
      <c r="AW107" s="81"/>
      <c r="AX107" s="81"/>
      <c r="AY107" s="81"/>
      <c r="AZ107" s="81"/>
      <c r="BA107" s="81"/>
      <c r="BB107" s="81"/>
      <c r="BC107" s="80">
        <v>4</v>
      </c>
      <c r="BD107" s="80" t="str">
        <f>REPLACE(INDEX(GroupVertices[Group],MATCH(Edges[[#This Row],[Vertex 1]],GroupVertices[Vertex],0)),1,1,"")</f>
        <v>2</v>
      </c>
      <c r="BE107" s="80" t="str">
        <f>REPLACE(INDEX(GroupVertices[Group],MATCH(Edges[[#This Row],[Vertex 2]],GroupVertices[Vertex],0)),1,1,"")</f>
        <v>1</v>
      </c>
      <c r="BF107" s="48"/>
      <c r="BG107" s="49"/>
      <c r="BH107" s="48"/>
      <c r="BI107" s="49"/>
      <c r="BJ107" s="48"/>
      <c r="BK107" s="49"/>
      <c r="BL107" s="48"/>
      <c r="BM107" s="49"/>
      <c r="BN107" s="48"/>
    </row>
    <row r="108" spans="1:66" ht="15">
      <c r="A108" s="66" t="s">
        <v>302</v>
      </c>
      <c r="B108" s="66" t="s">
        <v>304</v>
      </c>
      <c r="C108" s="67" t="s">
        <v>1268</v>
      </c>
      <c r="D108" s="68">
        <v>3</v>
      </c>
      <c r="E108" s="69" t="s">
        <v>136</v>
      </c>
      <c r="F108" s="70">
        <v>6</v>
      </c>
      <c r="G108" s="67"/>
      <c r="H108" s="71"/>
      <c r="I108" s="72"/>
      <c r="J108" s="72"/>
      <c r="K108" s="34" t="s">
        <v>65</v>
      </c>
      <c r="L108" s="79">
        <v>108</v>
      </c>
      <c r="M108" s="79"/>
      <c r="N108" s="74"/>
      <c r="O108" s="81" t="s">
        <v>315</v>
      </c>
      <c r="P108" s="83">
        <v>43851.39648148148</v>
      </c>
      <c r="Q108" s="81" t="s">
        <v>331</v>
      </c>
      <c r="R108" s="81"/>
      <c r="S108" s="81"/>
      <c r="T108" s="81"/>
      <c r="U108" s="81"/>
      <c r="V108" s="85" t="s">
        <v>395</v>
      </c>
      <c r="W108" s="83">
        <v>43851.39648148148</v>
      </c>
      <c r="X108" s="87">
        <v>43851</v>
      </c>
      <c r="Y108" s="89" t="s">
        <v>457</v>
      </c>
      <c r="Z108" s="85" t="s">
        <v>520</v>
      </c>
      <c r="AA108" s="81"/>
      <c r="AB108" s="81"/>
      <c r="AC108" s="89" t="s">
        <v>583</v>
      </c>
      <c r="AD108" s="81"/>
      <c r="AE108" s="81" t="b">
        <v>0</v>
      </c>
      <c r="AF108" s="81">
        <v>0</v>
      </c>
      <c r="AG108" s="89" t="s">
        <v>588</v>
      </c>
      <c r="AH108" s="81" t="b">
        <v>0</v>
      </c>
      <c r="AI108" s="81" t="s">
        <v>591</v>
      </c>
      <c r="AJ108" s="81"/>
      <c r="AK108" s="89" t="s">
        <v>588</v>
      </c>
      <c r="AL108" s="81" t="b">
        <v>0</v>
      </c>
      <c r="AM108" s="81">
        <v>16</v>
      </c>
      <c r="AN108" s="89" t="s">
        <v>565</v>
      </c>
      <c r="AO108" s="81" t="s">
        <v>595</v>
      </c>
      <c r="AP108" s="81" t="b">
        <v>0</v>
      </c>
      <c r="AQ108" s="89" t="s">
        <v>565</v>
      </c>
      <c r="AR108" s="81" t="s">
        <v>211</v>
      </c>
      <c r="AS108" s="81">
        <v>0</v>
      </c>
      <c r="AT108" s="81">
        <v>0</v>
      </c>
      <c r="AU108" s="81"/>
      <c r="AV108" s="81"/>
      <c r="AW108" s="81"/>
      <c r="AX108" s="81"/>
      <c r="AY108" s="81"/>
      <c r="AZ108" s="81"/>
      <c r="BA108" s="81"/>
      <c r="BB108" s="81"/>
      <c r="BC108" s="80">
        <v>4</v>
      </c>
      <c r="BD108" s="80" t="str">
        <f>REPLACE(INDEX(GroupVertices[Group],MATCH(Edges[[#This Row],[Vertex 1]],GroupVertices[Vertex],0)),1,1,"")</f>
        <v>2</v>
      </c>
      <c r="BE108" s="80" t="str">
        <f>REPLACE(INDEX(GroupVertices[Group],MATCH(Edges[[#This Row],[Vertex 2]],GroupVertices[Vertex],0)),1,1,"")</f>
        <v>1</v>
      </c>
      <c r="BF108" s="48"/>
      <c r="BG108" s="49"/>
      <c r="BH108" s="48"/>
      <c r="BI108" s="49"/>
      <c r="BJ108" s="48"/>
      <c r="BK108" s="49"/>
      <c r="BL108" s="48"/>
      <c r="BM108" s="49"/>
      <c r="BN108" s="48"/>
    </row>
    <row r="109" spans="1:66" ht="15">
      <c r="A109" s="66" t="s">
        <v>305</v>
      </c>
      <c r="B109" s="66" t="s">
        <v>304</v>
      </c>
      <c r="C109" s="67" t="s">
        <v>1267</v>
      </c>
      <c r="D109" s="68">
        <v>3</v>
      </c>
      <c r="E109" s="69" t="s">
        <v>132</v>
      </c>
      <c r="F109" s="70">
        <v>32</v>
      </c>
      <c r="G109" s="67"/>
      <c r="H109" s="71"/>
      <c r="I109" s="72"/>
      <c r="J109" s="72"/>
      <c r="K109" s="34" t="s">
        <v>65</v>
      </c>
      <c r="L109" s="79">
        <v>109</v>
      </c>
      <c r="M109" s="79"/>
      <c r="N109" s="74"/>
      <c r="O109" s="81" t="s">
        <v>315</v>
      </c>
      <c r="P109" s="83">
        <v>43851.418217592596</v>
      </c>
      <c r="Q109" s="81" t="s">
        <v>331</v>
      </c>
      <c r="R109" s="81"/>
      <c r="S109" s="81"/>
      <c r="T109" s="81"/>
      <c r="U109" s="81"/>
      <c r="V109" s="85" t="s">
        <v>398</v>
      </c>
      <c r="W109" s="83">
        <v>43851.418217592596</v>
      </c>
      <c r="X109" s="87">
        <v>43851</v>
      </c>
      <c r="Y109" s="89" t="s">
        <v>458</v>
      </c>
      <c r="Z109" s="85" t="s">
        <v>521</v>
      </c>
      <c r="AA109" s="81"/>
      <c r="AB109" s="81"/>
      <c r="AC109" s="89" t="s">
        <v>584</v>
      </c>
      <c r="AD109" s="81"/>
      <c r="AE109" s="81" t="b">
        <v>0</v>
      </c>
      <c r="AF109" s="81">
        <v>0</v>
      </c>
      <c r="AG109" s="89" t="s">
        <v>588</v>
      </c>
      <c r="AH109" s="81" t="b">
        <v>0</v>
      </c>
      <c r="AI109" s="81" t="s">
        <v>591</v>
      </c>
      <c r="AJ109" s="81"/>
      <c r="AK109" s="89" t="s">
        <v>588</v>
      </c>
      <c r="AL109" s="81" t="b">
        <v>0</v>
      </c>
      <c r="AM109" s="81">
        <v>16</v>
      </c>
      <c r="AN109" s="89" t="s">
        <v>565</v>
      </c>
      <c r="AO109" s="81" t="s">
        <v>596</v>
      </c>
      <c r="AP109" s="81" t="b">
        <v>0</v>
      </c>
      <c r="AQ109" s="89" t="s">
        <v>565</v>
      </c>
      <c r="AR109" s="81" t="s">
        <v>211</v>
      </c>
      <c r="AS109" s="81">
        <v>0</v>
      </c>
      <c r="AT109" s="81">
        <v>0</v>
      </c>
      <c r="AU109" s="81"/>
      <c r="AV109" s="81"/>
      <c r="AW109" s="81"/>
      <c r="AX109" s="81"/>
      <c r="AY109" s="81"/>
      <c r="AZ109" s="81"/>
      <c r="BA109" s="81"/>
      <c r="BB109" s="81"/>
      <c r="BC109" s="80">
        <v>1</v>
      </c>
      <c r="BD109" s="80" t="str">
        <f>REPLACE(INDEX(GroupVertices[Group],MATCH(Edges[[#This Row],[Vertex 1]],GroupVertices[Vertex],0)),1,1,"")</f>
        <v>2</v>
      </c>
      <c r="BE109" s="80" t="str">
        <f>REPLACE(INDEX(GroupVertices[Group],MATCH(Edges[[#This Row],[Vertex 2]],GroupVertices[Vertex],0)),1,1,"")</f>
        <v>1</v>
      </c>
      <c r="BF109" s="48"/>
      <c r="BG109" s="49"/>
      <c r="BH109" s="48"/>
      <c r="BI109" s="49"/>
      <c r="BJ109" s="48"/>
      <c r="BK109" s="49"/>
      <c r="BL109" s="48"/>
      <c r="BM109" s="49"/>
      <c r="BN109" s="48"/>
    </row>
    <row r="110" spans="1:66" ht="15">
      <c r="A110" s="66" t="s">
        <v>302</v>
      </c>
      <c r="B110" s="66" t="s">
        <v>307</v>
      </c>
      <c r="C110" s="67" t="s">
        <v>1268</v>
      </c>
      <c r="D110" s="68">
        <v>3</v>
      </c>
      <c r="E110" s="69" t="s">
        <v>136</v>
      </c>
      <c r="F110" s="70">
        <v>6</v>
      </c>
      <c r="G110" s="67"/>
      <c r="H110" s="71"/>
      <c r="I110" s="72"/>
      <c r="J110" s="72"/>
      <c r="K110" s="34" t="s">
        <v>65</v>
      </c>
      <c r="L110" s="79">
        <v>110</v>
      </c>
      <c r="M110" s="79"/>
      <c r="N110" s="74"/>
      <c r="O110" s="81" t="s">
        <v>315</v>
      </c>
      <c r="P110" s="83">
        <v>43850.82289351852</v>
      </c>
      <c r="Q110" s="81" t="s">
        <v>329</v>
      </c>
      <c r="R110" s="81"/>
      <c r="S110" s="81"/>
      <c r="T110" s="81"/>
      <c r="U110" s="81"/>
      <c r="V110" s="85" t="s">
        <v>395</v>
      </c>
      <c r="W110" s="83">
        <v>43850.82289351852</v>
      </c>
      <c r="X110" s="87">
        <v>43850</v>
      </c>
      <c r="Y110" s="89" t="s">
        <v>454</v>
      </c>
      <c r="Z110" s="85" t="s">
        <v>517</v>
      </c>
      <c r="AA110" s="81"/>
      <c r="AB110" s="81"/>
      <c r="AC110" s="89" t="s">
        <v>580</v>
      </c>
      <c r="AD110" s="81"/>
      <c r="AE110" s="81" t="b">
        <v>0</v>
      </c>
      <c r="AF110" s="81">
        <v>0</v>
      </c>
      <c r="AG110" s="89" t="s">
        <v>588</v>
      </c>
      <c r="AH110" s="81" t="b">
        <v>1</v>
      </c>
      <c r="AI110" s="81" t="s">
        <v>591</v>
      </c>
      <c r="AJ110" s="81"/>
      <c r="AK110" s="89" t="s">
        <v>593</v>
      </c>
      <c r="AL110" s="81" t="b">
        <v>0</v>
      </c>
      <c r="AM110" s="81">
        <v>1</v>
      </c>
      <c r="AN110" s="89" t="s">
        <v>555</v>
      </c>
      <c r="AO110" s="81" t="s">
        <v>595</v>
      </c>
      <c r="AP110" s="81" t="b">
        <v>0</v>
      </c>
      <c r="AQ110" s="89" t="s">
        <v>555</v>
      </c>
      <c r="AR110" s="81" t="s">
        <v>211</v>
      </c>
      <c r="AS110" s="81">
        <v>0</v>
      </c>
      <c r="AT110" s="81">
        <v>0</v>
      </c>
      <c r="AU110" s="81"/>
      <c r="AV110" s="81"/>
      <c r="AW110" s="81"/>
      <c r="AX110" s="81"/>
      <c r="AY110" s="81"/>
      <c r="AZ110" s="81"/>
      <c r="BA110" s="81"/>
      <c r="BB110" s="81"/>
      <c r="BC110" s="80">
        <v>4</v>
      </c>
      <c r="BD110" s="80" t="str">
        <f>REPLACE(INDEX(GroupVertices[Group],MATCH(Edges[[#This Row],[Vertex 1]],GroupVertices[Vertex],0)),1,1,"")</f>
        <v>2</v>
      </c>
      <c r="BE110" s="80" t="str">
        <f>REPLACE(INDEX(GroupVertices[Group],MATCH(Edges[[#This Row],[Vertex 2]],GroupVertices[Vertex],0)),1,1,"")</f>
        <v>1</v>
      </c>
      <c r="BF110" s="48">
        <v>1</v>
      </c>
      <c r="BG110" s="49">
        <v>2.9411764705882355</v>
      </c>
      <c r="BH110" s="48">
        <v>1</v>
      </c>
      <c r="BI110" s="49">
        <v>2.9411764705882355</v>
      </c>
      <c r="BJ110" s="48">
        <v>0</v>
      </c>
      <c r="BK110" s="49">
        <v>0</v>
      </c>
      <c r="BL110" s="48">
        <v>32</v>
      </c>
      <c r="BM110" s="49">
        <v>94.11764705882354</v>
      </c>
      <c r="BN110" s="48">
        <v>34</v>
      </c>
    </row>
    <row r="111" spans="1:66" ht="15">
      <c r="A111" s="66" t="s">
        <v>302</v>
      </c>
      <c r="B111" s="66" t="s">
        <v>307</v>
      </c>
      <c r="C111" s="67" t="s">
        <v>1268</v>
      </c>
      <c r="D111" s="68">
        <v>3</v>
      </c>
      <c r="E111" s="69" t="s">
        <v>136</v>
      </c>
      <c r="F111" s="70">
        <v>6</v>
      </c>
      <c r="G111" s="67"/>
      <c r="H111" s="71"/>
      <c r="I111" s="72"/>
      <c r="J111" s="72"/>
      <c r="K111" s="34" t="s">
        <v>65</v>
      </c>
      <c r="L111" s="79">
        <v>111</v>
      </c>
      <c r="M111" s="79"/>
      <c r="N111" s="74"/>
      <c r="O111" s="81" t="s">
        <v>315</v>
      </c>
      <c r="P111" s="83">
        <v>43851.39648148148</v>
      </c>
      <c r="Q111" s="81" t="s">
        <v>331</v>
      </c>
      <c r="R111" s="81"/>
      <c r="S111" s="81"/>
      <c r="T111" s="81"/>
      <c r="U111" s="81"/>
      <c r="V111" s="85" t="s">
        <v>395</v>
      </c>
      <c r="W111" s="83">
        <v>43851.39648148148</v>
      </c>
      <c r="X111" s="87">
        <v>43851</v>
      </c>
      <c r="Y111" s="89" t="s">
        <v>457</v>
      </c>
      <c r="Z111" s="85" t="s">
        <v>520</v>
      </c>
      <c r="AA111" s="81"/>
      <c r="AB111" s="81"/>
      <c r="AC111" s="89" t="s">
        <v>583</v>
      </c>
      <c r="AD111" s="81"/>
      <c r="AE111" s="81" t="b">
        <v>0</v>
      </c>
      <c r="AF111" s="81">
        <v>0</v>
      </c>
      <c r="AG111" s="89" t="s">
        <v>588</v>
      </c>
      <c r="AH111" s="81" t="b">
        <v>0</v>
      </c>
      <c r="AI111" s="81" t="s">
        <v>591</v>
      </c>
      <c r="AJ111" s="81"/>
      <c r="AK111" s="89" t="s">
        <v>588</v>
      </c>
      <c r="AL111" s="81" t="b">
        <v>0</v>
      </c>
      <c r="AM111" s="81">
        <v>16</v>
      </c>
      <c r="AN111" s="89" t="s">
        <v>565</v>
      </c>
      <c r="AO111" s="81" t="s">
        <v>595</v>
      </c>
      <c r="AP111" s="81" t="b">
        <v>0</v>
      </c>
      <c r="AQ111" s="89" t="s">
        <v>565</v>
      </c>
      <c r="AR111" s="81" t="s">
        <v>211</v>
      </c>
      <c r="AS111" s="81">
        <v>0</v>
      </c>
      <c r="AT111" s="81">
        <v>0</v>
      </c>
      <c r="AU111" s="81"/>
      <c r="AV111" s="81"/>
      <c r="AW111" s="81"/>
      <c r="AX111" s="81"/>
      <c r="AY111" s="81"/>
      <c r="AZ111" s="81"/>
      <c r="BA111" s="81"/>
      <c r="BB111" s="81"/>
      <c r="BC111" s="80">
        <v>4</v>
      </c>
      <c r="BD111" s="80" t="str">
        <f>REPLACE(INDEX(GroupVertices[Group],MATCH(Edges[[#This Row],[Vertex 1]],GroupVertices[Vertex],0)),1,1,"")</f>
        <v>2</v>
      </c>
      <c r="BE111" s="80" t="str">
        <f>REPLACE(INDEX(GroupVertices[Group],MATCH(Edges[[#This Row],[Vertex 2]],GroupVertices[Vertex],0)),1,1,"")</f>
        <v>1</v>
      </c>
      <c r="BF111" s="48"/>
      <c r="BG111" s="49"/>
      <c r="BH111" s="48"/>
      <c r="BI111" s="49"/>
      <c r="BJ111" s="48"/>
      <c r="BK111" s="49"/>
      <c r="BL111" s="48"/>
      <c r="BM111" s="49"/>
      <c r="BN111" s="48"/>
    </row>
    <row r="112" spans="1:66" ht="15">
      <c r="A112" s="66" t="s">
        <v>305</v>
      </c>
      <c r="B112" s="66" t="s">
        <v>307</v>
      </c>
      <c r="C112" s="67" t="s">
        <v>1267</v>
      </c>
      <c r="D112" s="68">
        <v>3</v>
      </c>
      <c r="E112" s="69" t="s">
        <v>132</v>
      </c>
      <c r="F112" s="70">
        <v>32</v>
      </c>
      <c r="G112" s="67"/>
      <c r="H112" s="71"/>
      <c r="I112" s="72"/>
      <c r="J112" s="72"/>
      <c r="K112" s="34" t="s">
        <v>65</v>
      </c>
      <c r="L112" s="79">
        <v>112</v>
      </c>
      <c r="M112" s="79"/>
      <c r="N112" s="74"/>
      <c r="O112" s="81" t="s">
        <v>315</v>
      </c>
      <c r="P112" s="83">
        <v>43851.418217592596</v>
      </c>
      <c r="Q112" s="81" t="s">
        <v>331</v>
      </c>
      <c r="R112" s="81"/>
      <c r="S112" s="81"/>
      <c r="T112" s="81"/>
      <c r="U112" s="81"/>
      <c r="V112" s="85" t="s">
        <v>398</v>
      </c>
      <c r="W112" s="83">
        <v>43851.418217592596</v>
      </c>
      <c r="X112" s="87">
        <v>43851</v>
      </c>
      <c r="Y112" s="89" t="s">
        <v>458</v>
      </c>
      <c r="Z112" s="85" t="s">
        <v>521</v>
      </c>
      <c r="AA112" s="81"/>
      <c r="AB112" s="81"/>
      <c r="AC112" s="89" t="s">
        <v>584</v>
      </c>
      <c r="AD112" s="81"/>
      <c r="AE112" s="81" t="b">
        <v>0</v>
      </c>
      <c r="AF112" s="81">
        <v>0</v>
      </c>
      <c r="AG112" s="89" t="s">
        <v>588</v>
      </c>
      <c r="AH112" s="81" t="b">
        <v>0</v>
      </c>
      <c r="AI112" s="81" t="s">
        <v>591</v>
      </c>
      <c r="AJ112" s="81"/>
      <c r="AK112" s="89" t="s">
        <v>588</v>
      </c>
      <c r="AL112" s="81" t="b">
        <v>0</v>
      </c>
      <c r="AM112" s="81">
        <v>16</v>
      </c>
      <c r="AN112" s="89" t="s">
        <v>565</v>
      </c>
      <c r="AO112" s="81" t="s">
        <v>596</v>
      </c>
      <c r="AP112" s="81" t="b">
        <v>0</v>
      </c>
      <c r="AQ112" s="89" t="s">
        <v>565</v>
      </c>
      <c r="AR112" s="81" t="s">
        <v>211</v>
      </c>
      <c r="AS112" s="81">
        <v>0</v>
      </c>
      <c r="AT112" s="81">
        <v>0</v>
      </c>
      <c r="AU112" s="81"/>
      <c r="AV112" s="81"/>
      <c r="AW112" s="81"/>
      <c r="AX112" s="81"/>
      <c r="AY112" s="81"/>
      <c r="AZ112" s="81"/>
      <c r="BA112" s="81"/>
      <c r="BB112" s="81"/>
      <c r="BC112" s="80">
        <v>1</v>
      </c>
      <c r="BD112" s="80" t="str">
        <f>REPLACE(INDEX(GroupVertices[Group],MATCH(Edges[[#This Row],[Vertex 1]],GroupVertices[Vertex],0)),1,1,"")</f>
        <v>2</v>
      </c>
      <c r="BE112" s="80" t="str">
        <f>REPLACE(INDEX(GroupVertices[Group],MATCH(Edges[[#This Row],[Vertex 2]],GroupVertices[Vertex],0)),1,1,"")</f>
        <v>1</v>
      </c>
      <c r="BF112" s="48"/>
      <c r="BG112" s="49"/>
      <c r="BH112" s="48"/>
      <c r="BI112" s="49"/>
      <c r="BJ112" s="48"/>
      <c r="BK112" s="49"/>
      <c r="BL112" s="48"/>
      <c r="BM112" s="49"/>
      <c r="BN112" s="48"/>
    </row>
    <row r="113" spans="1:66" ht="15">
      <c r="A113" s="66" t="s">
        <v>302</v>
      </c>
      <c r="B113" s="66" t="s">
        <v>306</v>
      </c>
      <c r="C113" s="67" t="s">
        <v>1267</v>
      </c>
      <c r="D113" s="68">
        <v>3</v>
      </c>
      <c r="E113" s="69" t="s">
        <v>132</v>
      </c>
      <c r="F113" s="70">
        <v>32</v>
      </c>
      <c r="G113" s="67"/>
      <c r="H113" s="71"/>
      <c r="I113" s="72"/>
      <c r="J113" s="72"/>
      <c r="K113" s="34" t="s">
        <v>65</v>
      </c>
      <c r="L113" s="79">
        <v>113</v>
      </c>
      <c r="M113" s="79"/>
      <c r="N113" s="74"/>
      <c r="O113" s="81" t="s">
        <v>314</v>
      </c>
      <c r="P113" s="83">
        <v>43850.86111111111</v>
      </c>
      <c r="Q113" s="81" t="s">
        <v>325</v>
      </c>
      <c r="R113" s="81"/>
      <c r="S113" s="81"/>
      <c r="T113" s="81"/>
      <c r="U113" s="81"/>
      <c r="V113" s="85" t="s">
        <v>395</v>
      </c>
      <c r="W113" s="83">
        <v>43850.86111111111</v>
      </c>
      <c r="X113" s="87">
        <v>43850</v>
      </c>
      <c r="Y113" s="89" t="s">
        <v>459</v>
      </c>
      <c r="Z113" s="85" t="s">
        <v>522</v>
      </c>
      <c r="AA113" s="81"/>
      <c r="AB113" s="81"/>
      <c r="AC113" s="89" t="s">
        <v>585</v>
      </c>
      <c r="AD113" s="81"/>
      <c r="AE113" s="81" t="b">
        <v>0</v>
      </c>
      <c r="AF113" s="81">
        <v>0</v>
      </c>
      <c r="AG113" s="89" t="s">
        <v>588</v>
      </c>
      <c r="AH113" s="81" t="b">
        <v>0</v>
      </c>
      <c r="AI113" s="81" t="s">
        <v>591</v>
      </c>
      <c r="AJ113" s="81"/>
      <c r="AK113" s="89" t="s">
        <v>588</v>
      </c>
      <c r="AL113" s="81" t="b">
        <v>0</v>
      </c>
      <c r="AM113" s="81">
        <v>11</v>
      </c>
      <c r="AN113" s="89" t="s">
        <v>587</v>
      </c>
      <c r="AO113" s="81" t="s">
        <v>595</v>
      </c>
      <c r="AP113" s="81" t="b">
        <v>0</v>
      </c>
      <c r="AQ113" s="89" t="s">
        <v>587</v>
      </c>
      <c r="AR113" s="81" t="s">
        <v>211</v>
      </c>
      <c r="AS113" s="81">
        <v>0</v>
      </c>
      <c r="AT113" s="81">
        <v>0</v>
      </c>
      <c r="AU113" s="81"/>
      <c r="AV113" s="81"/>
      <c r="AW113" s="81"/>
      <c r="AX113" s="81"/>
      <c r="AY113" s="81"/>
      <c r="AZ113" s="81"/>
      <c r="BA113" s="81"/>
      <c r="BB113" s="81"/>
      <c r="BC113" s="80">
        <v>1</v>
      </c>
      <c r="BD113" s="80" t="str">
        <f>REPLACE(INDEX(GroupVertices[Group],MATCH(Edges[[#This Row],[Vertex 1]],GroupVertices[Vertex],0)),1,1,"")</f>
        <v>2</v>
      </c>
      <c r="BE113" s="80" t="str">
        <f>REPLACE(INDEX(GroupVertices[Group],MATCH(Edges[[#This Row],[Vertex 2]],GroupVertices[Vertex],0)),1,1,"")</f>
        <v>2</v>
      </c>
      <c r="BF113" s="48">
        <v>1</v>
      </c>
      <c r="BG113" s="49">
        <v>5.2631578947368425</v>
      </c>
      <c r="BH113" s="48">
        <v>0</v>
      </c>
      <c r="BI113" s="49">
        <v>0</v>
      </c>
      <c r="BJ113" s="48">
        <v>0</v>
      </c>
      <c r="BK113" s="49">
        <v>0</v>
      </c>
      <c r="BL113" s="48">
        <v>18</v>
      </c>
      <c r="BM113" s="49">
        <v>94.73684210526316</v>
      </c>
      <c r="BN113" s="48">
        <v>19</v>
      </c>
    </row>
    <row r="114" spans="1:66" ht="15">
      <c r="A114" s="66" t="s">
        <v>302</v>
      </c>
      <c r="B114" s="66" t="s">
        <v>306</v>
      </c>
      <c r="C114" s="67" t="s">
        <v>1267</v>
      </c>
      <c r="D114" s="68">
        <v>3</v>
      </c>
      <c r="E114" s="69" t="s">
        <v>132</v>
      </c>
      <c r="F114" s="70">
        <v>32</v>
      </c>
      <c r="G114" s="67"/>
      <c r="H114" s="71"/>
      <c r="I114" s="72"/>
      <c r="J114" s="72"/>
      <c r="K114" s="34" t="s">
        <v>65</v>
      </c>
      <c r="L114" s="79">
        <v>114</v>
      </c>
      <c r="M114" s="79"/>
      <c r="N114" s="74"/>
      <c r="O114" s="81" t="s">
        <v>315</v>
      </c>
      <c r="P114" s="83">
        <v>43851.39648148148</v>
      </c>
      <c r="Q114" s="81" t="s">
        <v>331</v>
      </c>
      <c r="R114" s="81"/>
      <c r="S114" s="81"/>
      <c r="T114" s="81"/>
      <c r="U114" s="81"/>
      <c r="V114" s="85" t="s">
        <v>395</v>
      </c>
      <c r="W114" s="83">
        <v>43851.39648148148</v>
      </c>
      <c r="X114" s="87">
        <v>43851</v>
      </c>
      <c r="Y114" s="89" t="s">
        <v>457</v>
      </c>
      <c r="Z114" s="85" t="s">
        <v>520</v>
      </c>
      <c r="AA114" s="81"/>
      <c r="AB114" s="81"/>
      <c r="AC114" s="89" t="s">
        <v>583</v>
      </c>
      <c r="AD114" s="81"/>
      <c r="AE114" s="81" t="b">
        <v>0</v>
      </c>
      <c r="AF114" s="81">
        <v>0</v>
      </c>
      <c r="AG114" s="89" t="s">
        <v>588</v>
      </c>
      <c r="AH114" s="81" t="b">
        <v>0</v>
      </c>
      <c r="AI114" s="81" t="s">
        <v>591</v>
      </c>
      <c r="AJ114" s="81"/>
      <c r="AK114" s="89" t="s">
        <v>588</v>
      </c>
      <c r="AL114" s="81" t="b">
        <v>0</v>
      </c>
      <c r="AM114" s="81">
        <v>16</v>
      </c>
      <c r="AN114" s="89" t="s">
        <v>565</v>
      </c>
      <c r="AO114" s="81" t="s">
        <v>595</v>
      </c>
      <c r="AP114" s="81" t="b">
        <v>0</v>
      </c>
      <c r="AQ114" s="89" t="s">
        <v>565</v>
      </c>
      <c r="AR114" s="81" t="s">
        <v>211</v>
      </c>
      <c r="AS114" s="81">
        <v>0</v>
      </c>
      <c r="AT114" s="81">
        <v>0</v>
      </c>
      <c r="AU114" s="81"/>
      <c r="AV114" s="81"/>
      <c r="AW114" s="81"/>
      <c r="AX114" s="81"/>
      <c r="AY114" s="81"/>
      <c r="AZ114" s="81"/>
      <c r="BA114" s="81"/>
      <c r="BB114" s="81"/>
      <c r="BC114" s="80">
        <v>1</v>
      </c>
      <c r="BD114" s="80" t="str">
        <f>REPLACE(INDEX(GroupVertices[Group],MATCH(Edges[[#This Row],[Vertex 1]],GroupVertices[Vertex],0)),1,1,"")</f>
        <v>2</v>
      </c>
      <c r="BE114" s="80" t="str">
        <f>REPLACE(INDEX(GroupVertices[Group],MATCH(Edges[[#This Row],[Vertex 2]],GroupVertices[Vertex],0)),1,1,"")</f>
        <v>2</v>
      </c>
      <c r="BF114" s="48">
        <v>1</v>
      </c>
      <c r="BG114" s="49">
        <v>4.761904761904762</v>
      </c>
      <c r="BH114" s="48">
        <v>0</v>
      </c>
      <c r="BI114" s="49">
        <v>0</v>
      </c>
      <c r="BJ114" s="48">
        <v>0</v>
      </c>
      <c r="BK114" s="49">
        <v>0</v>
      </c>
      <c r="BL114" s="48">
        <v>20</v>
      </c>
      <c r="BM114" s="49">
        <v>95.23809523809524</v>
      </c>
      <c r="BN114" s="48">
        <v>21</v>
      </c>
    </row>
    <row r="115" spans="1:66" ht="15">
      <c r="A115" s="66" t="s">
        <v>305</v>
      </c>
      <c r="B115" s="66" t="s">
        <v>302</v>
      </c>
      <c r="C115" s="67" t="s">
        <v>1267</v>
      </c>
      <c r="D115" s="68">
        <v>3</v>
      </c>
      <c r="E115" s="69" t="s">
        <v>132</v>
      </c>
      <c r="F115" s="70">
        <v>32</v>
      </c>
      <c r="G115" s="67"/>
      <c r="H115" s="71"/>
      <c r="I115" s="72"/>
      <c r="J115" s="72"/>
      <c r="K115" s="34" t="s">
        <v>65</v>
      </c>
      <c r="L115" s="79">
        <v>115</v>
      </c>
      <c r="M115" s="79"/>
      <c r="N115" s="74"/>
      <c r="O115" s="81" t="s">
        <v>315</v>
      </c>
      <c r="P115" s="83">
        <v>43851.418217592596</v>
      </c>
      <c r="Q115" s="81" t="s">
        <v>331</v>
      </c>
      <c r="R115" s="81"/>
      <c r="S115" s="81"/>
      <c r="T115" s="81"/>
      <c r="U115" s="81"/>
      <c r="V115" s="85" t="s">
        <v>398</v>
      </c>
      <c r="W115" s="83">
        <v>43851.418217592596</v>
      </c>
      <c r="X115" s="87">
        <v>43851</v>
      </c>
      <c r="Y115" s="89" t="s">
        <v>458</v>
      </c>
      <c r="Z115" s="85" t="s">
        <v>521</v>
      </c>
      <c r="AA115" s="81"/>
      <c r="AB115" s="81"/>
      <c r="AC115" s="89" t="s">
        <v>584</v>
      </c>
      <c r="AD115" s="81"/>
      <c r="AE115" s="81" t="b">
        <v>0</v>
      </c>
      <c r="AF115" s="81">
        <v>0</v>
      </c>
      <c r="AG115" s="89" t="s">
        <v>588</v>
      </c>
      <c r="AH115" s="81" t="b">
        <v>0</v>
      </c>
      <c r="AI115" s="81" t="s">
        <v>591</v>
      </c>
      <c r="AJ115" s="81"/>
      <c r="AK115" s="89" t="s">
        <v>588</v>
      </c>
      <c r="AL115" s="81" t="b">
        <v>0</v>
      </c>
      <c r="AM115" s="81">
        <v>16</v>
      </c>
      <c r="AN115" s="89" t="s">
        <v>565</v>
      </c>
      <c r="AO115" s="81" t="s">
        <v>596</v>
      </c>
      <c r="AP115" s="81" t="b">
        <v>0</v>
      </c>
      <c r="AQ115" s="89" t="s">
        <v>565</v>
      </c>
      <c r="AR115" s="81" t="s">
        <v>211</v>
      </c>
      <c r="AS115" s="81">
        <v>0</v>
      </c>
      <c r="AT115" s="81">
        <v>0</v>
      </c>
      <c r="AU115" s="81"/>
      <c r="AV115" s="81"/>
      <c r="AW115" s="81"/>
      <c r="AX115" s="81"/>
      <c r="AY115" s="81"/>
      <c r="AZ115" s="81"/>
      <c r="BA115" s="81"/>
      <c r="BB115" s="81"/>
      <c r="BC115" s="80">
        <v>1</v>
      </c>
      <c r="BD115" s="80" t="str">
        <f>REPLACE(INDEX(GroupVertices[Group],MATCH(Edges[[#This Row],[Vertex 1]],GroupVertices[Vertex],0)),1,1,"")</f>
        <v>2</v>
      </c>
      <c r="BE115" s="80" t="str">
        <f>REPLACE(INDEX(GroupVertices[Group],MATCH(Edges[[#This Row],[Vertex 2]],GroupVertices[Vertex],0)),1,1,"")</f>
        <v>2</v>
      </c>
      <c r="BF115" s="48"/>
      <c r="BG115" s="49"/>
      <c r="BH115" s="48"/>
      <c r="BI115" s="49"/>
      <c r="BJ115" s="48"/>
      <c r="BK115" s="49"/>
      <c r="BL115" s="48"/>
      <c r="BM115" s="49"/>
      <c r="BN115" s="48"/>
    </row>
    <row r="116" spans="1:66" ht="15">
      <c r="A116" s="66" t="s">
        <v>306</v>
      </c>
      <c r="B116" s="66" t="s">
        <v>306</v>
      </c>
      <c r="C116" s="67" t="s">
        <v>1268</v>
      </c>
      <c r="D116" s="68">
        <v>3</v>
      </c>
      <c r="E116" s="69" t="s">
        <v>136</v>
      </c>
      <c r="F116" s="70">
        <v>6</v>
      </c>
      <c r="G116" s="67"/>
      <c r="H116" s="71"/>
      <c r="I116" s="72"/>
      <c r="J116" s="72"/>
      <c r="K116" s="34" t="s">
        <v>65</v>
      </c>
      <c r="L116" s="79">
        <v>116</v>
      </c>
      <c r="M116" s="79"/>
      <c r="N116" s="74"/>
      <c r="O116" s="81" t="s">
        <v>211</v>
      </c>
      <c r="P116" s="83">
        <v>43849.77559027778</v>
      </c>
      <c r="Q116" s="81" t="s">
        <v>322</v>
      </c>
      <c r="R116" s="85" t="s">
        <v>336</v>
      </c>
      <c r="S116" s="81" t="s">
        <v>338</v>
      </c>
      <c r="T116" s="81" t="s">
        <v>339</v>
      </c>
      <c r="U116" s="85" t="s">
        <v>342</v>
      </c>
      <c r="V116" s="85" t="s">
        <v>342</v>
      </c>
      <c r="W116" s="83">
        <v>43849.77559027778</v>
      </c>
      <c r="X116" s="87">
        <v>43849</v>
      </c>
      <c r="Y116" s="89" t="s">
        <v>460</v>
      </c>
      <c r="Z116" s="85" t="s">
        <v>523</v>
      </c>
      <c r="AA116" s="81"/>
      <c r="AB116" s="81"/>
      <c r="AC116" s="89" t="s">
        <v>586</v>
      </c>
      <c r="AD116" s="81"/>
      <c r="AE116" s="81" t="b">
        <v>0</v>
      </c>
      <c r="AF116" s="81">
        <v>21</v>
      </c>
      <c r="AG116" s="89" t="s">
        <v>588</v>
      </c>
      <c r="AH116" s="81" t="b">
        <v>0</v>
      </c>
      <c r="AI116" s="81" t="s">
        <v>591</v>
      </c>
      <c r="AJ116" s="81"/>
      <c r="AK116" s="89" t="s">
        <v>588</v>
      </c>
      <c r="AL116" s="81" t="b">
        <v>0</v>
      </c>
      <c r="AM116" s="81">
        <v>11</v>
      </c>
      <c r="AN116" s="89" t="s">
        <v>588</v>
      </c>
      <c r="AO116" s="81" t="s">
        <v>605</v>
      </c>
      <c r="AP116" s="81" t="b">
        <v>0</v>
      </c>
      <c r="AQ116" s="89" t="s">
        <v>586</v>
      </c>
      <c r="AR116" s="81" t="s">
        <v>211</v>
      </c>
      <c r="AS116" s="81">
        <v>0</v>
      </c>
      <c r="AT116" s="81">
        <v>0</v>
      </c>
      <c r="AU116" s="81"/>
      <c r="AV116" s="81"/>
      <c r="AW116" s="81"/>
      <c r="AX116" s="81"/>
      <c r="AY116" s="81"/>
      <c r="AZ116" s="81"/>
      <c r="BA116" s="81"/>
      <c r="BB116" s="81"/>
      <c r="BC116" s="80">
        <v>4</v>
      </c>
      <c r="BD116" s="80" t="str">
        <f>REPLACE(INDEX(GroupVertices[Group],MATCH(Edges[[#This Row],[Vertex 1]],GroupVertices[Vertex],0)),1,1,"")</f>
        <v>2</v>
      </c>
      <c r="BE116" s="80" t="str">
        <f>REPLACE(INDEX(GroupVertices[Group],MATCH(Edges[[#This Row],[Vertex 2]],GroupVertices[Vertex],0)),1,1,"")</f>
        <v>2</v>
      </c>
      <c r="BF116" s="48">
        <v>1</v>
      </c>
      <c r="BG116" s="49">
        <v>5.555555555555555</v>
      </c>
      <c r="BH116" s="48">
        <v>0</v>
      </c>
      <c r="BI116" s="49">
        <v>0</v>
      </c>
      <c r="BJ116" s="48">
        <v>0</v>
      </c>
      <c r="BK116" s="49">
        <v>0</v>
      </c>
      <c r="BL116" s="48">
        <v>17</v>
      </c>
      <c r="BM116" s="49">
        <v>94.44444444444444</v>
      </c>
      <c r="BN116" s="48">
        <v>18</v>
      </c>
    </row>
    <row r="117" spans="1:66" ht="15">
      <c r="A117" s="66" t="s">
        <v>306</v>
      </c>
      <c r="B117" s="66" t="s">
        <v>306</v>
      </c>
      <c r="C117" s="67" t="s">
        <v>1268</v>
      </c>
      <c r="D117" s="68">
        <v>3</v>
      </c>
      <c r="E117" s="69" t="s">
        <v>136</v>
      </c>
      <c r="F117" s="70">
        <v>6</v>
      </c>
      <c r="G117" s="67"/>
      <c r="H117" s="71"/>
      <c r="I117" s="72"/>
      <c r="J117" s="72"/>
      <c r="K117" s="34" t="s">
        <v>65</v>
      </c>
      <c r="L117" s="79">
        <v>117</v>
      </c>
      <c r="M117" s="79"/>
      <c r="N117" s="74"/>
      <c r="O117" s="81" t="s">
        <v>211</v>
      </c>
      <c r="P117" s="83">
        <v>43849.938888888886</v>
      </c>
      <c r="Q117" s="81" t="s">
        <v>325</v>
      </c>
      <c r="R117" s="85" t="s">
        <v>336</v>
      </c>
      <c r="S117" s="81" t="s">
        <v>338</v>
      </c>
      <c r="T117" s="81" t="s">
        <v>339</v>
      </c>
      <c r="U117" s="85" t="s">
        <v>343</v>
      </c>
      <c r="V117" s="85" t="s">
        <v>343</v>
      </c>
      <c r="W117" s="83">
        <v>43849.938888888886</v>
      </c>
      <c r="X117" s="87">
        <v>43849</v>
      </c>
      <c r="Y117" s="89" t="s">
        <v>461</v>
      </c>
      <c r="Z117" s="85" t="s">
        <v>524</v>
      </c>
      <c r="AA117" s="81"/>
      <c r="AB117" s="81"/>
      <c r="AC117" s="89" t="s">
        <v>587</v>
      </c>
      <c r="AD117" s="81"/>
      <c r="AE117" s="81" t="b">
        <v>0</v>
      </c>
      <c r="AF117" s="81">
        <v>5</v>
      </c>
      <c r="AG117" s="89" t="s">
        <v>588</v>
      </c>
      <c r="AH117" s="81" t="b">
        <v>0</v>
      </c>
      <c r="AI117" s="81" t="s">
        <v>591</v>
      </c>
      <c r="AJ117" s="81"/>
      <c r="AK117" s="89" t="s">
        <v>588</v>
      </c>
      <c r="AL117" s="81" t="b">
        <v>0</v>
      </c>
      <c r="AM117" s="81">
        <v>11</v>
      </c>
      <c r="AN117" s="89" t="s">
        <v>588</v>
      </c>
      <c r="AO117" s="81" t="s">
        <v>605</v>
      </c>
      <c r="AP117" s="81" t="b">
        <v>0</v>
      </c>
      <c r="AQ117" s="89" t="s">
        <v>587</v>
      </c>
      <c r="AR117" s="81" t="s">
        <v>211</v>
      </c>
      <c r="AS117" s="81">
        <v>0</v>
      </c>
      <c r="AT117" s="81">
        <v>0</v>
      </c>
      <c r="AU117" s="81"/>
      <c r="AV117" s="81"/>
      <c r="AW117" s="81"/>
      <c r="AX117" s="81"/>
      <c r="AY117" s="81"/>
      <c r="AZ117" s="81"/>
      <c r="BA117" s="81"/>
      <c r="BB117" s="81"/>
      <c r="BC117" s="80">
        <v>4</v>
      </c>
      <c r="BD117" s="80" t="str">
        <f>REPLACE(INDEX(GroupVertices[Group],MATCH(Edges[[#This Row],[Vertex 1]],GroupVertices[Vertex],0)),1,1,"")</f>
        <v>2</v>
      </c>
      <c r="BE117" s="80" t="str">
        <f>REPLACE(INDEX(GroupVertices[Group],MATCH(Edges[[#This Row],[Vertex 2]],GroupVertices[Vertex],0)),1,1,"")</f>
        <v>2</v>
      </c>
      <c r="BF117" s="48">
        <v>1</v>
      </c>
      <c r="BG117" s="49">
        <v>5.2631578947368425</v>
      </c>
      <c r="BH117" s="48">
        <v>0</v>
      </c>
      <c r="BI117" s="49">
        <v>0</v>
      </c>
      <c r="BJ117" s="48">
        <v>0</v>
      </c>
      <c r="BK117" s="49">
        <v>0</v>
      </c>
      <c r="BL117" s="48">
        <v>18</v>
      </c>
      <c r="BM117" s="49">
        <v>94.73684210526316</v>
      </c>
      <c r="BN117" s="48">
        <v>19</v>
      </c>
    </row>
    <row r="118" spans="1:66" ht="15">
      <c r="A118" s="66" t="s">
        <v>305</v>
      </c>
      <c r="B118" s="66" t="s">
        <v>306</v>
      </c>
      <c r="C118" s="67" t="s">
        <v>1267</v>
      </c>
      <c r="D118" s="68">
        <v>3</v>
      </c>
      <c r="E118" s="69" t="s">
        <v>132</v>
      </c>
      <c r="F118" s="70">
        <v>32</v>
      </c>
      <c r="G118" s="67"/>
      <c r="H118" s="71"/>
      <c r="I118" s="72"/>
      <c r="J118" s="72"/>
      <c r="K118" s="34" t="s">
        <v>65</v>
      </c>
      <c r="L118" s="79">
        <v>118</v>
      </c>
      <c r="M118" s="79"/>
      <c r="N118" s="74"/>
      <c r="O118" s="81" t="s">
        <v>315</v>
      </c>
      <c r="P118" s="83">
        <v>43851.418217592596</v>
      </c>
      <c r="Q118" s="81" t="s">
        <v>331</v>
      </c>
      <c r="R118" s="81"/>
      <c r="S118" s="81"/>
      <c r="T118" s="81"/>
      <c r="U118" s="81"/>
      <c r="V118" s="85" t="s">
        <v>398</v>
      </c>
      <c r="W118" s="83">
        <v>43851.418217592596</v>
      </c>
      <c r="X118" s="87">
        <v>43851</v>
      </c>
      <c r="Y118" s="89" t="s">
        <v>458</v>
      </c>
      <c r="Z118" s="85" t="s">
        <v>521</v>
      </c>
      <c r="AA118" s="81"/>
      <c r="AB118" s="81"/>
      <c r="AC118" s="89" t="s">
        <v>584</v>
      </c>
      <c r="AD118" s="81"/>
      <c r="AE118" s="81" t="b">
        <v>0</v>
      </c>
      <c r="AF118" s="81">
        <v>0</v>
      </c>
      <c r="AG118" s="89" t="s">
        <v>588</v>
      </c>
      <c r="AH118" s="81" t="b">
        <v>0</v>
      </c>
      <c r="AI118" s="81" t="s">
        <v>591</v>
      </c>
      <c r="AJ118" s="81"/>
      <c r="AK118" s="89" t="s">
        <v>588</v>
      </c>
      <c r="AL118" s="81" t="b">
        <v>0</v>
      </c>
      <c r="AM118" s="81">
        <v>16</v>
      </c>
      <c r="AN118" s="89" t="s">
        <v>565</v>
      </c>
      <c r="AO118" s="81" t="s">
        <v>596</v>
      </c>
      <c r="AP118" s="81" t="b">
        <v>0</v>
      </c>
      <c r="AQ118" s="89" t="s">
        <v>565</v>
      </c>
      <c r="AR118" s="81" t="s">
        <v>211</v>
      </c>
      <c r="AS118" s="81">
        <v>0</v>
      </c>
      <c r="AT118" s="81">
        <v>0</v>
      </c>
      <c r="AU118" s="81"/>
      <c r="AV118" s="81"/>
      <c r="AW118" s="81"/>
      <c r="AX118" s="81"/>
      <c r="AY118" s="81"/>
      <c r="AZ118" s="81"/>
      <c r="BA118" s="81"/>
      <c r="BB118" s="81"/>
      <c r="BC118" s="80">
        <v>1</v>
      </c>
      <c r="BD118" s="80" t="str">
        <f>REPLACE(INDEX(GroupVertices[Group],MATCH(Edges[[#This Row],[Vertex 1]],GroupVertices[Vertex],0)),1,1,"")</f>
        <v>2</v>
      </c>
      <c r="BE118" s="80" t="str">
        <f>REPLACE(INDEX(GroupVertices[Group],MATCH(Edges[[#This Row],[Vertex 2]],GroupVertices[Vertex],0)),1,1,"")</f>
        <v>2</v>
      </c>
      <c r="BF118" s="48">
        <v>1</v>
      </c>
      <c r="BG118" s="49">
        <v>4.761904761904762</v>
      </c>
      <c r="BH118" s="48">
        <v>0</v>
      </c>
      <c r="BI118" s="49">
        <v>0</v>
      </c>
      <c r="BJ118" s="48">
        <v>0</v>
      </c>
      <c r="BK118" s="49">
        <v>0</v>
      </c>
      <c r="BL118" s="48">
        <v>20</v>
      </c>
      <c r="BM118" s="49">
        <v>95.23809523809524</v>
      </c>
      <c r="BN118" s="48">
        <v>21</v>
      </c>
    </row>
    <row r="119" spans="1:66" ht="15">
      <c r="A119" s="66" t="s">
        <v>302</v>
      </c>
      <c r="B119" s="66" t="s">
        <v>287</v>
      </c>
      <c r="C119" s="67" t="s">
        <v>1267</v>
      </c>
      <c r="D119" s="68">
        <v>3</v>
      </c>
      <c r="E119" s="67" t="s">
        <v>132</v>
      </c>
      <c r="F119" s="70">
        <v>32</v>
      </c>
      <c r="G119" s="67"/>
      <c r="H119" s="71"/>
      <c r="I119" s="72"/>
      <c r="J119" s="72"/>
      <c r="K119" s="34" t="s">
        <v>66</v>
      </c>
      <c r="L119" s="73">
        <v>119</v>
      </c>
      <c r="M119" s="73"/>
      <c r="N119" s="74"/>
      <c r="O119" s="81" t="s">
        <v>312</v>
      </c>
      <c r="P119" s="83">
        <v>43848.75258101852</v>
      </c>
      <c r="Q119" s="81" t="s">
        <v>1364</v>
      </c>
      <c r="R119" s="81"/>
      <c r="S119" s="81"/>
      <c r="T119" s="81"/>
      <c r="U119" s="81"/>
      <c r="V119" s="85" t="s">
        <v>395</v>
      </c>
      <c r="W119" s="83">
        <v>43848.75258101852</v>
      </c>
      <c r="X119" s="87">
        <v>43848</v>
      </c>
      <c r="Y119" s="89" t="s">
        <v>1450</v>
      </c>
      <c r="Z119" s="85" t="s">
        <v>333</v>
      </c>
      <c r="AA119" s="81"/>
      <c r="AB119" s="81"/>
      <c r="AC119" s="89" t="s">
        <v>593</v>
      </c>
      <c r="AD119" s="81"/>
      <c r="AE119" s="81" t="b">
        <v>0</v>
      </c>
      <c r="AF119" s="81">
        <v>211</v>
      </c>
      <c r="AG119" s="89" t="s">
        <v>588</v>
      </c>
      <c r="AH119" s="81" t="b">
        <v>0</v>
      </c>
      <c r="AI119" s="81" t="s">
        <v>591</v>
      </c>
      <c r="AJ119" s="81"/>
      <c r="AK119" s="89" t="s">
        <v>588</v>
      </c>
      <c r="AL119" s="81" t="b">
        <v>0</v>
      </c>
      <c r="AM119" s="81">
        <v>97</v>
      </c>
      <c r="AN119" s="89" t="s">
        <v>588</v>
      </c>
      <c r="AO119" s="81" t="s">
        <v>595</v>
      </c>
      <c r="AP119" s="81" t="b">
        <v>0</v>
      </c>
      <c r="AQ119" s="89" t="s">
        <v>593</v>
      </c>
      <c r="AR119" s="81" t="s">
        <v>314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1</v>
      </c>
      <c r="BF119" s="48"/>
      <c r="BG119" s="49"/>
      <c r="BH119" s="48"/>
      <c r="BI119" s="49"/>
      <c r="BJ119" s="48"/>
      <c r="BK119" s="49"/>
      <c r="BL119" s="48"/>
      <c r="BM119" s="49"/>
      <c r="BN119" s="48"/>
    </row>
    <row r="120" spans="1:66" ht="15">
      <c r="A120" s="66" t="s">
        <v>302</v>
      </c>
      <c r="B120" s="66" t="s">
        <v>304</v>
      </c>
      <c r="C120" s="67" t="s">
        <v>1267</v>
      </c>
      <c r="D120" s="68">
        <v>3</v>
      </c>
      <c r="E120" s="67" t="s">
        <v>132</v>
      </c>
      <c r="F120" s="70">
        <v>32</v>
      </c>
      <c r="G120" s="67"/>
      <c r="H120" s="71"/>
      <c r="I120" s="72"/>
      <c r="J120" s="72"/>
      <c r="K120" s="34" t="s">
        <v>65</v>
      </c>
      <c r="L120" s="73">
        <v>120</v>
      </c>
      <c r="M120" s="73"/>
      <c r="N120" s="74"/>
      <c r="O120" s="81" t="s">
        <v>312</v>
      </c>
      <c r="P120" s="83">
        <v>43848.75258101852</v>
      </c>
      <c r="Q120" s="81" t="s">
        <v>1364</v>
      </c>
      <c r="R120" s="81"/>
      <c r="S120" s="81"/>
      <c r="T120" s="81"/>
      <c r="U120" s="81"/>
      <c r="V120" s="85" t="s">
        <v>395</v>
      </c>
      <c r="W120" s="83">
        <v>43848.75258101852</v>
      </c>
      <c r="X120" s="87">
        <v>43848</v>
      </c>
      <c r="Y120" s="89" t="s">
        <v>1450</v>
      </c>
      <c r="Z120" s="85" t="s">
        <v>333</v>
      </c>
      <c r="AA120" s="81"/>
      <c r="AB120" s="81"/>
      <c r="AC120" s="89" t="s">
        <v>593</v>
      </c>
      <c r="AD120" s="81"/>
      <c r="AE120" s="81" t="b">
        <v>0</v>
      </c>
      <c r="AF120" s="81">
        <v>211</v>
      </c>
      <c r="AG120" s="89" t="s">
        <v>588</v>
      </c>
      <c r="AH120" s="81" t="b">
        <v>0</v>
      </c>
      <c r="AI120" s="81" t="s">
        <v>591</v>
      </c>
      <c r="AJ120" s="81"/>
      <c r="AK120" s="89" t="s">
        <v>588</v>
      </c>
      <c r="AL120" s="81" t="b">
        <v>0</v>
      </c>
      <c r="AM120" s="81">
        <v>97</v>
      </c>
      <c r="AN120" s="89" t="s">
        <v>588</v>
      </c>
      <c r="AO120" s="81" t="s">
        <v>595</v>
      </c>
      <c r="AP120" s="81" t="b">
        <v>0</v>
      </c>
      <c r="AQ120" s="89" t="s">
        <v>593</v>
      </c>
      <c r="AR120" s="81" t="s">
        <v>314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1</v>
      </c>
      <c r="BF120" s="48"/>
      <c r="BG120" s="49"/>
      <c r="BH120" s="48"/>
      <c r="BI120" s="49"/>
      <c r="BJ120" s="48"/>
      <c r="BK120" s="49"/>
      <c r="BL120" s="48"/>
      <c r="BM120" s="49"/>
      <c r="BN120" s="48"/>
    </row>
    <row r="121" spans="1:66" ht="15">
      <c r="A121" s="66" t="s">
        <v>302</v>
      </c>
      <c r="B121" s="66" t="s">
        <v>307</v>
      </c>
      <c r="C121" s="67" t="s">
        <v>1267</v>
      </c>
      <c r="D121" s="68">
        <v>3</v>
      </c>
      <c r="E121" s="67" t="s">
        <v>132</v>
      </c>
      <c r="F121" s="70">
        <v>32</v>
      </c>
      <c r="G121" s="67"/>
      <c r="H121" s="71"/>
      <c r="I121" s="72"/>
      <c r="J121" s="72"/>
      <c r="K121" s="34" t="s">
        <v>65</v>
      </c>
      <c r="L121" s="73">
        <v>121</v>
      </c>
      <c r="M121" s="73"/>
      <c r="N121" s="74"/>
      <c r="O121" s="81" t="s">
        <v>312</v>
      </c>
      <c r="P121" s="83">
        <v>43848.75258101852</v>
      </c>
      <c r="Q121" s="81" t="s">
        <v>1364</v>
      </c>
      <c r="R121" s="81"/>
      <c r="S121" s="81"/>
      <c r="T121" s="81"/>
      <c r="U121" s="81"/>
      <c r="V121" s="85" t="s">
        <v>395</v>
      </c>
      <c r="W121" s="83">
        <v>43848.75258101852</v>
      </c>
      <c r="X121" s="87">
        <v>43848</v>
      </c>
      <c r="Y121" s="89" t="s">
        <v>1450</v>
      </c>
      <c r="Z121" s="85" t="s">
        <v>333</v>
      </c>
      <c r="AA121" s="81"/>
      <c r="AB121" s="81"/>
      <c r="AC121" s="89" t="s">
        <v>593</v>
      </c>
      <c r="AD121" s="81"/>
      <c r="AE121" s="81" t="b">
        <v>0</v>
      </c>
      <c r="AF121" s="81">
        <v>211</v>
      </c>
      <c r="AG121" s="89" t="s">
        <v>588</v>
      </c>
      <c r="AH121" s="81" t="b">
        <v>0</v>
      </c>
      <c r="AI121" s="81" t="s">
        <v>591</v>
      </c>
      <c r="AJ121" s="81"/>
      <c r="AK121" s="89" t="s">
        <v>588</v>
      </c>
      <c r="AL121" s="81" t="b">
        <v>0</v>
      </c>
      <c r="AM121" s="81">
        <v>97</v>
      </c>
      <c r="AN121" s="89" t="s">
        <v>588</v>
      </c>
      <c r="AO121" s="81" t="s">
        <v>595</v>
      </c>
      <c r="AP121" s="81" t="b">
        <v>0</v>
      </c>
      <c r="AQ121" s="89" t="s">
        <v>593</v>
      </c>
      <c r="AR121" s="81" t="s">
        <v>314</v>
      </c>
      <c r="AS121" s="81">
        <v>0</v>
      </c>
      <c r="AT121" s="81">
        <v>0</v>
      </c>
      <c r="AU121" s="81"/>
      <c r="AV121" s="81"/>
      <c r="AW121" s="81"/>
      <c r="AX121" s="81"/>
      <c r="AY121" s="81"/>
      <c r="AZ121" s="81"/>
      <c r="BA121" s="81"/>
      <c r="BB121" s="81"/>
      <c r="BC121" s="81">
        <v>1</v>
      </c>
      <c r="BD121" s="80" t="str">
        <f>REPLACE(INDEX(GroupVertices[Group],MATCH(Edges[[#This Row],[Vertex 1]],GroupVertices[Vertex],0)),1,1,"")</f>
        <v>2</v>
      </c>
      <c r="BE121" s="80" t="str">
        <f>REPLACE(INDEX(GroupVertices[Group],MATCH(Edges[[#This Row],[Vertex 2]],GroupVertices[Vertex],0)),1,1,"")</f>
        <v>1</v>
      </c>
      <c r="BF121" s="48">
        <v>0</v>
      </c>
      <c r="BG121" s="49">
        <v>0</v>
      </c>
      <c r="BH121" s="48">
        <v>2</v>
      </c>
      <c r="BI121" s="49">
        <v>4.545454545454546</v>
      </c>
      <c r="BJ121" s="48">
        <v>0</v>
      </c>
      <c r="BK121" s="49">
        <v>0</v>
      </c>
      <c r="BL121" s="48">
        <v>42</v>
      </c>
      <c r="BM121" s="49">
        <v>95.45454545454545</v>
      </c>
      <c r="BN121" s="48">
        <v>44</v>
      </c>
    </row>
    <row r="122" spans="1:66" ht="15">
      <c r="A122" s="66" t="s">
        <v>1278</v>
      </c>
      <c r="B122" s="66" t="s">
        <v>287</v>
      </c>
      <c r="C122" s="67" t="s">
        <v>1267</v>
      </c>
      <c r="D122" s="68">
        <v>3</v>
      </c>
      <c r="E122" s="67" t="s">
        <v>132</v>
      </c>
      <c r="F122" s="70">
        <v>32</v>
      </c>
      <c r="G122" s="67"/>
      <c r="H122" s="71"/>
      <c r="I122" s="72"/>
      <c r="J122" s="72"/>
      <c r="K122" s="34" t="s">
        <v>65</v>
      </c>
      <c r="L122" s="73">
        <v>122</v>
      </c>
      <c r="M122" s="73"/>
      <c r="N122" s="74"/>
      <c r="O122" s="81" t="s">
        <v>315</v>
      </c>
      <c r="P122" s="83">
        <v>43848.95966435185</v>
      </c>
      <c r="Q122" s="81" t="s">
        <v>1364</v>
      </c>
      <c r="R122" s="81"/>
      <c r="S122" s="81"/>
      <c r="T122" s="81"/>
      <c r="U122" s="81"/>
      <c r="V122" s="85" t="s">
        <v>1365</v>
      </c>
      <c r="W122" s="83">
        <v>43848.95966435185</v>
      </c>
      <c r="X122" s="87">
        <v>43848</v>
      </c>
      <c r="Y122" s="89" t="s">
        <v>1451</v>
      </c>
      <c r="Z122" s="85" t="s">
        <v>1548</v>
      </c>
      <c r="AA122" s="81"/>
      <c r="AB122" s="81"/>
      <c r="AC122" s="89" t="s">
        <v>1645</v>
      </c>
      <c r="AD122" s="81"/>
      <c r="AE122" s="81" t="b">
        <v>0</v>
      </c>
      <c r="AF122" s="81">
        <v>0</v>
      </c>
      <c r="AG122" s="89" t="s">
        <v>588</v>
      </c>
      <c r="AH122" s="81" t="b">
        <v>0</v>
      </c>
      <c r="AI122" s="81" t="s">
        <v>591</v>
      </c>
      <c r="AJ122" s="81"/>
      <c r="AK122" s="89" t="s">
        <v>588</v>
      </c>
      <c r="AL122" s="81" t="b">
        <v>0</v>
      </c>
      <c r="AM122" s="81">
        <v>97</v>
      </c>
      <c r="AN122" s="89" t="s">
        <v>593</v>
      </c>
      <c r="AO122" s="81" t="s">
        <v>595</v>
      </c>
      <c r="AP122" s="81" t="b">
        <v>0</v>
      </c>
      <c r="AQ122" s="89" t="s">
        <v>593</v>
      </c>
      <c r="AR122" s="81"/>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1</v>
      </c>
      <c r="BF122" s="48"/>
      <c r="BG122" s="49"/>
      <c r="BH122" s="48"/>
      <c r="BI122" s="49"/>
      <c r="BJ122" s="48"/>
      <c r="BK122" s="49"/>
      <c r="BL122" s="48"/>
      <c r="BM122" s="49"/>
      <c r="BN122" s="48"/>
    </row>
    <row r="123" spans="1:66" ht="15">
      <c r="A123" s="66" t="s">
        <v>1278</v>
      </c>
      <c r="B123" s="66" t="s">
        <v>304</v>
      </c>
      <c r="C123" s="67" t="s">
        <v>1267</v>
      </c>
      <c r="D123" s="68">
        <v>3</v>
      </c>
      <c r="E123" s="67" t="s">
        <v>132</v>
      </c>
      <c r="F123" s="70">
        <v>32</v>
      </c>
      <c r="G123" s="67"/>
      <c r="H123" s="71"/>
      <c r="I123" s="72"/>
      <c r="J123" s="72"/>
      <c r="K123" s="34" t="s">
        <v>65</v>
      </c>
      <c r="L123" s="73">
        <v>123</v>
      </c>
      <c r="M123" s="73"/>
      <c r="N123" s="74"/>
      <c r="O123" s="81" t="s">
        <v>315</v>
      </c>
      <c r="P123" s="83">
        <v>43848.95966435185</v>
      </c>
      <c r="Q123" s="81" t="s">
        <v>1364</v>
      </c>
      <c r="R123" s="81"/>
      <c r="S123" s="81"/>
      <c r="T123" s="81"/>
      <c r="U123" s="81"/>
      <c r="V123" s="85" t="s">
        <v>1365</v>
      </c>
      <c r="W123" s="83">
        <v>43848.95966435185</v>
      </c>
      <c r="X123" s="87">
        <v>43848</v>
      </c>
      <c r="Y123" s="89" t="s">
        <v>1451</v>
      </c>
      <c r="Z123" s="85" t="s">
        <v>1548</v>
      </c>
      <c r="AA123" s="81"/>
      <c r="AB123" s="81"/>
      <c r="AC123" s="89" t="s">
        <v>1645</v>
      </c>
      <c r="AD123" s="81"/>
      <c r="AE123" s="81" t="b">
        <v>0</v>
      </c>
      <c r="AF123" s="81">
        <v>0</v>
      </c>
      <c r="AG123" s="89" t="s">
        <v>588</v>
      </c>
      <c r="AH123" s="81" t="b">
        <v>0</v>
      </c>
      <c r="AI123" s="81" t="s">
        <v>591</v>
      </c>
      <c r="AJ123" s="81"/>
      <c r="AK123" s="89" t="s">
        <v>588</v>
      </c>
      <c r="AL123" s="81" t="b">
        <v>0</v>
      </c>
      <c r="AM123" s="81">
        <v>97</v>
      </c>
      <c r="AN123" s="89" t="s">
        <v>593</v>
      </c>
      <c r="AO123" s="81" t="s">
        <v>595</v>
      </c>
      <c r="AP123" s="81" t="b">
        <v>0</v>
      </c>
      <c r="AQ123" s="89" t="s">
        <v>593</v>
      </c>
      <c r="AR123" s="81"/>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8"/>
      <c r="BG123" s="49"/>
      <c r="BH123" s="48"/>
      <c r="BI123" s="49"/>
      <c r="BJ123" s="48"/>
      <c r="BK123" s="49"/>
      <c r="BL123" s="48"/>
      <c r="BM123" s="49"/>
      <c r="BN123" s="48"/>
    </row>
    <row r="124" spans="1:66" ht="15">
      <c r="A124" s="66" t="s">
        <v>1278</v>
      </c>
      <c r="B124" s="66" t="s">
        <v>307</v>
      </c>
      <c r="C124" s="67" t="s">
        <v>1267</v>
      </c>
      <c r="D124" s="68">
        <v>3</v>
      </c>
      <c r="E124" s="67" t="s">
        <v>132</v>
      </c>
      <c r="F124" s="70">
        <v>32</v>
      </c>
      <c r="G124" s="67"/>
      <c r="H124" s="71"/>
      <c r="I124" s="72"/>
      <c r="J124" s="72"/>
      <c r="K124" s="34" t="s">
        <v>65</v>
      </c>
      <c r="L124" s="73">
        <v>124</v>
      </c>
      <c r="M124" s="73"/>
      <c r="N124" s="74"/>
      <c r="O124" s="81" t="s">
        <v>315</v>
      </c>
      <c r="P124" s="83">
        <v>43848.95966435185</v>
      </c>
      <c r="Q124" s="81" t="s">
        <v>1364</v>
      </c>
      <c r="R124" s="81"/>
      <c r="S124" s="81"/>
      <c r="T124" s="81"/>
      <c r="U124" s="81"/>
      <c r="V124" s="85" t="s">
        <v>1365</v>
      </c>
      <c r="W124" s="83">
        <v>43848.95966435185</v>
      </c>
      <c r="X124" s="87">
        <v>43848</v>
      </c>
      <c r="Y124" s="89" t="s">
        <v>1451</v>
      </c>
      <c r="Z124" s="85" t="s">
        <v>1548</v>
      </c>
      <c r="AA124" s="81"/>
      <c r="AB124" s="81"/>
      <c r="AC124" s="89" t="s">
        <v>1645</v>
      </c>
      <c r="AD124" s="81"/>
      <c r="AE124" s="81" t="b">
        <v>0</v>
      </c>
      <c r="AF124" s="81">
        <v>0</v>
      </c>
      <c r="AG124" s="89" t="s">
        <v>588</v>
      </c>
      <c r="AH124" s="81" t="b">
        <v>0</v>
      </c>
      <c r="AI124" s="81" t="s">
        <v>591</v>
      </c>
      <c r="AJ124" s="81"/>
      <c r="AK124" s="89" t="s">
        <v>588</v>
      </c>
      <c r="AL124" s="81" t="b">
        <v>0</v>
      </c>
      <c r="AM124" s="81">
        <v>97</v>
      </c>
      <c r="AN124" s="89" t="s">
        <v>593</v>
      </c>
      <c r="AO124" s="81" t="s">
        <v>595</v>
      </c>
      <c r="AP124" s="81" t="b">
        <v>0</v>
      </c>
      <c r="AQ124" s="89" t="s">
        <v>593</v>
      </c>
      <c r="AR124" s="81"/>
      <c r="AS124" s="81">
        <v>0</v>
      </c>
      <c r="AT124" s="81">
        <v>0</v>
      </c>
      <c r="AU124" s="81"/>
      <c r="AV124" s="81"/>
      <c r="AW124" s="81"/>
      <c r="AX124" s="81"/>
      <c r="AY124" s="81"/>
      <c r="AZ124" s="81"/>
      <c r="BA124" s="81"/>
      <c r="BB124" s="81"/>
      <c r="BC124" s="81">
        <v>1</v>
      </c>
      <c r="BD124" s="80" t="str">
        <f>REPLACE(INDEX(GroupVertices[Group],MATCH(Edges[[#This Row],[Vertex 1]],GroupVertices[Vertex],0)),1,1,"")</f>
        <v>1</v>
      </c>
      <c r="BE124" s="80" t="str">
        <f>REPLACE(INDEX(GroupVertices[Group],MATCH(Edges[[#This Row],[Vertex 2]],GroupVertices[Vertex],0)),1,1,"")</f>
        <v>1</v>
      </c>
      <c r="BF124" s="48">
        <v>0</v>
      </c>
      <c r="BG124" s="49">
        <v>0</v>
      </c>
      <c r="BH124" s="48">
        <v>2</v>
      </c>
      <c r="BI124" s="49">
        <v>4.545454545454546</v>
      </c>
      <c r="BJ124" s="48">
        <v>0</v>
      </c>
      <c r="BK124" s="49">
        <v>0</v>
      </c>
      <c r="BL124" s="48">
        <v>42</v>
      </c>
      <c r="BM124" s="49">
        <v>95.45454545454545</v>
      </c>
      <c r="BN124" s="48">
        <v>44</v>
      </c>
    </row>
    <row r="125" spans="1:66" ht="15">
      <c r="A125" s="66" t="s">
        <v>261</v>
      </c>
      <c r="B125" s="66" t="s">
        <v>287</v>
      </c>
      <c r="C125" s="67" t="s">
        <v>1267</v>
      </c>
      <c r="D125" s="68">
        <v>3</v>
      </c>
      <c r="E125" s="67" t="s">
        <v>132</v>
      </c>
      <c r="F125" s="70">
        <v>32</v>
      </c>
      <c r="G125" s="67"/>
      <c r="H125" s="71"/>
      <c r="I125" s="72"/>
      <c r="J125" s="72"/>
      <c r="K125" s="34" t="s">
        <v>65</v>
      </c>
      <c r="L125" s="73">
        <v>125</v>
      </c>
      <c r="M125" s="73"/>
      <c r="N125" s="74"/>
      <c r="O125" s="81" t="s">
        <v>315</v>
      </c>
      <c r="P125" s="83">
        <v>43849.47005787037</v>
      </c>
      <c r="Q125" s="81" t="s">
        <v>1364</v>
      </c>
      <c r="R125" s="81"/>
      <c r="S125" s="81"/>
      <c r="T125" s="81"/>
      <c r="U125" s="81"/>
      <c r="V125" s="85" t="s">
        <v>356</v>
      </c>
      <c r="W125" s="83">
        <v>43849.47005787037</v>
      </c>
      <c r="X125" s="87">
        <v>43849</v>
      </c>
      <c r="Y125" s="89" t="s">
        <v>1452</v>
      </c>
      <c r="Z125" s="85" t="s">
        <v>1549</v>
      </c>
      <c r="AA125" s="81"/>
      <c r="AB125" s="81"/>
      <c r="AC125" s="89" t="s">
        <v>1646</v>
      </c>
      <c r="AD125" s="81"/>
      <c r="AE125" s="81" t="b">
        <v>0</v>
      </c>
      <c r="AF125" s="81">
        <v>0</v>
      </c>
      <c r="AG125" s="89" t="s">
        <v>588</v>
      </c>
      <c r="AH125" s="81" t="b">
        <v>0</v>
      </c>
      <c r="AI125" s="81" t="s">
        <v>591</v>
      </c>
      <c r="AJ125" s="81"/>
      <c r="AK125" s="89" t="s">
        <v>588</v>
      </c>
      <c r="AL125" s="81" t="b">
        <v>0</v>
      </c>
      <c r="AM125" s="81">
        <v>97</v>
      </c>
      <c r="AN125" s="89" t="s">
        <v>593</v>
      </c>
      <c r="AO125" s="81" t="s">
        <v>598</v>
      </c>
      <c r="AP125" s="81" t="b">
        <v>0</v>
      </c>
      <c r="AQ125" s="89" t="s">
        <v>593</v>
      </c>
      <c r="AR125" s="81"/>
      <c r="AS125" s="81">
        <v>0</v>
      </c>
      <c r="AT125" s="81">
        <v>0</v>
      </c>
      <c r="AU125" s="81"/>
      <c r="AV125" s="81"/>
      <c r="AW125" s="81"/>
      <c r="AX125" s="81"/>
      <c r="AY125" s="81"/>
      <c r="AZ125" s="81"/>
      <c r="BA125" s="81"/>
      <c r="BB125" s="81"/>
      <c r="BC125" s="81">
        <v>1</v>
      </c>
      <c r="BD125" s="80" t="str">
        <f>REPLACE(INDEX(GroupVertices[Group],MATCH(Edges[[#This Row],[Vertex 1]],GroupVertices[Vertex],0)),1,1,"")</f>
        <v>2</v>
      </c>
      <c r="BE125" s="80" t="str">
        <f>REPLACE(INDEX(GroupVertices[Group],MATCH(Edges[[#This Row],[Vertex 2]],GroupVertices[Vertex],0)),1,1,"")</f>
        <v>1</v>
      </c>
      <c r="BF125" s="48">
        <v>0</v>
      </c>
      <c r="BG125" s="49">
        <v>0</v>
      </c>
      <c r="BH125" s="48">
        <v>2</v>
      </c>
      <c r="BI125" s="49">
        <v>4.545454545454546</v>
      </c>
      <c r="BJ125" s="48">
        <v>0</v>
      </c>
      <c r="BK125" s="49">
        <v>0</v>
      </c>
      <c r="BL125" s="48">
        <v>42</v>
      </c>
      <c r="BM125" s="49">
        <v>95.45454545454545</v>
      </c>
      <c r="BN125" s="48">
        <v>44</v>
      </c>
    </row>
    <row r="126" spans="1:66" ht="15">
      <c r="A126" s="66" t="s">
        <v>261</v>
      </c>
      <c r="B126" s="66" t="s">
        <v>304</v>
      </c>
      <c r="C126" s="67" t="s">
        <v>1267</v>
      </c>
      <c r="D126" s="68">
        <v>3</v>
      </c>
      <c r="E126" s="67" t="s">
        <v>132</v>
      </c>
      <c r="F126" s="70">
        <v>32</v>
      </c>
      <c r="G126" s="67"/>
      <c r="H126" s="71"/>
      <c r="I126" s="72"/>
      <c r="J126" s="72"/>
      <c r="K126" s="34" t="s">
        <v>65</v>
      </c>
      <c r="L126" s="73">
        <v>126</v>
      </c>
      <c r="M126" s="73"/>
      <c r="N126" s="74"/>
      <c r="O126" s="81" t="s">
        <v>315</v>
      </c>
      <c r="P126" s="83">
        <v>43849.47005787037</v>
      </c>
      <c r="Q126" s="81" t="s">
        <v>1364</v>
      </c>
      <c r="R126" s="81"/>
      <c r="S126" s="81"/>
      <c r="T126" s="81"/>
      <c r="U126" s="81"/>
      <c r="V126" s="85" t="s">
        <v>356</v>
      </c>
      <c r="W126" s="83">
        <v>43849.47005787037</v>
      </c>
      <c r="X126" s="87">
        <v>43849</v>
      </c>
      <c r="Y126" s="89" t="s">
        <v>1452</v>
      </c>
      <c r="Z126" s="85" t="s">
        <v>1549</v>
      </c>
      <c r="AA126" s="81"/>
      <c r="AB126" s="81"/>
      <c r="AC126" s="89" t="s">
        <v>1646</v>
      </c>
      <c r="AD126" s="81"/>
      <c r="AE126" s="81" t="b">
        <v>0</v>
      </c>
      <c r="AF126" s="81">
        <v>0</v>
      </c>
      <c r="AG126" s="89" t="s">
        <v>588</v>
      </c>
      <c r="AH126" s="81" t="b">
        <v>0</v>
      </c>
      <c r="AI126" s="81" t="s">
        <v>591</v>
      </c>
      <c r="AJ126" s="81"/>
      <c r="AK126" s="89" t="s">
        <v>588</v>
      </c>
      <c r="AL126" s="81" t="b">
        <v>0</v>
      </c>
      <c r="AM126" s="81">
        <v>97</v>
      </c>
      <c r="AN126" s="89" t="s">
        <v>593</v>
      </c>
      <c r="AO126" s="81" t="s">
        <v>598</v>
      </c>
      <c r="AP126" s="81" t="b">
        <v>0</v>
      </c>
      <c r="AQ126" s="89" t="s">
        <v>593</v>
      </c>
      <c r="AR126" s="81"/>
      <c r="AS126" s="81">
        <v>0</v>
      </c>
      <c r="AT126" s="81">
        <v>0</v>
      </c>
      <c r="AU126" s="81"/>
      <c r="AV126" s="81"/>
      <c r="AW126" s="81"/>
      <c r="AX126" s="81"/>
      <c r="AY126" s="81"/>
      <c r="AZ126" s="81"/>
      <c r="BA126" s="81"/>
      <c r="BB126" s="81"/>
      <c r="BC126" s="81">
        <v>1</v>
      </c>
      <c r="BD126" s="80" t="str">
        <f>REPLACE(INDEX(GroupVertices[Group],MATCH(Edges[[#This Row],[Vertex 1]],GroupVertices[Vertex],0)),1,1,"")</f>
        <v>2</v>
      </c>
      <c r="BE126" s="80" t="str">
        <f>REPLACE(INDEX(GroupVertices[Group],MATCH(Edges[[#This Row],[Vertex 2]],GroupVertices[Vertex],0)),1,1,"")</f>
        <v>1</v>
      </c>
      <c r="BF126" s="48"/>
      <c r="BG126" s="49"/>
      <c r="BH126" s="48"/>
      <c r="BI126" s="49"/>
      <c r="BJ126" s="48"/>
      <c r="BK126" s="49"/>
      <c r="BL126" s="48"/>
      <c r="BM126" s="49"/>
      <c r="BN126" s="48"/>
    </row>
    <row r="127" spans="1:66" ht="15">
      <c r="A127" s="66" t="s">
        <v>261</v>
      </c>
      <c r="B127" s="66" t="s">
        <v>307</v>
      </c>
      <c r="C127" s="67" t="s">
        <v>1267</v>
      </c>
      <c r="D127" s="68">
        <v>3</v>
      </c>
      <c r="E127" s="67" t="s">
        <v>132</v>
      </c>
      <c r="F127" s="70">
        <v>32</v>
      </c>
      <c r="G127" s="67"/>
      <c r="H127" s="71"/>
      <c r="I127" s="72"/>
      <c r="J127" s="72"/>
      <c r="K127" s="34" t="s">
        <v>65</v>
      </c>
      <c r="L127" s="73">
        <v>127</v>
      </c>
      <c r="M127" s="73"/>
      <c r="N127" s="74"/>
      <c r="O127" s="81" t="s">
        <v>315</v>
      </c>
      <c r="P127" s="83">
        <v>43849.47005787037</v>
      </c>
      <c r="Q127" s="81" t="s">
        <v>1364</v>
      </c>
      <c r="R127" s="81"/>
      <c r="S127" s="81"/>
      <c r="T127" s="81"/>
      <c r="U127" s="81"/>
      <c r="V127" s="85" t="s">
        <v>356</v>
      </c>
      <c r="W127" s="83">
        <v>43849.47005787037</v>
      </c>
      <c r="X127" s="87">
        <v>43849</v>
      </c>
      <c r="Y127" s="89" t="s">
        <v>1452</v>
      </c>
      <c r="Z127" s="85" t="s">
        <v>1549</v>
      </c>
      <c r="AA127" s="81"/>
      <c r="AB127" s="81"/>
      <c r="AC127" s="89" t="s">
        <v>1646</v>
      </c>
      <c r="AD127" s="81"/>
      <c r="AE127" s="81" t="b">
        <v>0</v>
      </c>
      <c r="AF127" s="81">
        <v>0</v>
      </c>
      <c r="AG127" s="89" t="s">
        <v>588</v>
      </c>
      <c r="AH127" s="81" t="b">
        <v>0</v>
      </c>
      <c r="AI127" s="81" t="s">
        <v>591</v>
      </c>
      <c r="AJ127" s="81"/>
      <c r="AK127" s="89" t="s">
        <v>588</v>
      </c>
      <c r="AL127" s="81" t="b">
        <v>0</v>
      </c>
      <c r="AM127" s="81">
        <v>97</v>
      </c>
      <c r="AN127" s="89" t="s">
        <v>593</v>
      </c>
      <c r="AO127" s="81" t="s">
        <v>598</v>
      </c>
      <c r="AP127" s="81" t="b">
        <v>0</v>
      </c>
      <c r="AQ127" s="89" t="s">
        <v>593</v>
      </c>
      <c r="AR127" s="81"/>
      <c r="AS127" s="81">
        <v>0</v>
      </c>
      <c r="AT127" s="81">
        <v>0</v>
      </c>
      <c r="AU127" s="81"/>
      <c r="AV127" s="81"/>
      <c r="AW127" s="81"/>
      <c r="AX127" s="81"/>
      <c r="AY127" s="81"/>
      <c r="AZ127" s="81"/>
      <c r="BA127" s="81"/>
      <c r="BB127" s="81"/>
      <c r="BC127" s="81">
        <v>1</v>
      </c>
      <c r="BD127" s="80" t="str">
        <f>REPLACE(INDEX(GroupVertices[Group],MATCH(Edges[[#This Row],[Vertex 1]],GroupVertices[Vertex],0)),1,1,"")</f>
        <v>2</v>
      </c>
      <c r="BE127" s="80" t="str">
        <f>REPLACE(INDEX(GroupVertices[Group],MATCH(Edges[[#This Row],[Vertex 2]],GroupVertices[Vertex],0)),1,1,"")</f>
        <v>1</v>
      </c>
      <c r="BF127" s="48"/>
      <c r="BG127" s="49"/>
      <c r="BH127" s="48"/>
      <c r="BI127" s="49"/>
      <c r="BJ127" s="48"/>
      <c r="BK127" s="49"/>
      <c r="BL127" s="48"/>
      <c r="BM127" s="49"/>
      <c r="BN127" s="48"/>
    </row>
    <row r="128" spans="1:66" ht="15">
      <c r="A128" s="66" t="s">
        <v>1279</v>
      </c>
      <c r="B128" s="66" t="s">
        <v>287</v>
      </c>
      <c r="C128" s="67" t="s">
        <v>1267</v>
      </c>
      <c r="D128" s="68">
        <v>3</v>
      </c>
      <c r="E128" s="67" t="s">
        <v>132</v>
      </c>
      <c r="F128" s="70">
        <v>32</v>
      </c>
      <c r="G128" s="67"/>
      <c r="H128" s="71"/>
      <c r="I128" s="72"/>
      <c r="J128" s="72"/>
      <c r="K128" s="34" t="s">
        <v>65</v>
      </c>
      <c r="L128" s="73">
        <v>128</v>
      </c>
      <c r="M128" s="73"/>
      <c r="N128" s="74"/>
      <c r="O128" s="81" t="s">
        <v>315</v>
      </c>
      <c r="P128" s="83">
        <v>43850.97646990741</v>
      </c>
      <c r="Q128" s="81" t="s">
        <v>1364</v>
      </c>
      <c r="R128" s="81"/>
      <c r="S128" s="81"/>
      <c r="T128" s="81"/>
      <c r="U128" s="81"/>
      <c r="V128" s="85" t="s">
        <v>1366</v>
      </c>
      <c r="W128" s="83">
        <v>43850.97646990741</v>
      </c>
      <c r="X128" s="87">
        <v>43850</v>
      </c>
      <c r="Y128" s="89" t="s">
        <v>1453</v>
      </c>
      <c r="Z128" s="85" t="s">
        <v>1550</v>
      </c>
      <c r="AA128" s="81"/>
      <c r="AB128" s="81"/>
      <c r="AC128" s="89" t="s">
        <v>1647</v>
      </c>
      <c r="AD128" s="81"/>
      <c r="AE128" s="81" t="b">
        <v>0</v>
      </c>
      <c r="AF128" s="81">
        <v>0</v>
      </c>
      <c r="AG128" s="89" t="s">
        <v>588</v>
      </c>
      <c r="AH128" s="81" t="b">
        <v>0</v>
      </c>
      <c r="AI128" s="81" t="s">
        <v>591</v>
      </c>
      <c r="AJ128" s="81"/>
      <c r="AK128" s="89" t="s">
        <v>588</v>
      </c>
      <c r="AL128" s="81" t="b">
        <v>0</v>
      </c>
      <c r="AM128" s="81">
        <v>97</v>
      </c>
      <c r="AN128" s="89" t="s">
        <v>593</v>
      </c>
      <c r="AO128" s="81" t="s">
        <v>594</v>
      </c>
      <c r="AP128" s="81" t="b">
        <v>0</v>
      </c>
      <c r="AQ128" s="89" t="s">
        <v>593</v>
      </c>
      <c r="AR128" s="81"/>
      <c r="AS128" s="81">
        <v>0</v>
      </c>
      <c r="AT128" s="81">
        <v>0</v>
      </c>
      <c r="AU128" s="81"/>
      <c r="AV128" s="81"/>
      <c r="AW128" s="81"/>
      <c r="AX128" s="81"/>
      <c r="AY128" s="81"/>
      <c r="AZ128" s="81"/>
      <c r="BA128" s="81"/>
      <c r="BB128" s="81"/>
      <c r="BC128" s="81">
        <v>1</v>
      </c>
      <c r="BD128" s="80" t="str">
        <f>REPLACE(INDEX(GroupVertices[Group],MATCH(Edges[[#This Row],[Vertex 1]],GroupVertices[Vertex],0)),1,1,"")</f>
        <v>1</v>
      </c>
      <c r="BE128" s="80" t="str">
        <f>REPLACE(INDEX(GroupVertices[Group],MATCH(Edges[[#This Row],[Vertex 2]],GroupVertices[Vertex],0)),1,1,"")</f>
        <v>1</v>
      </c>
      <c r="BF128" s="48"/>
      <c r="BG128" s="49"/>
      <c r="BH128" s="48"/>
      <c r="BI128" s="49"/>
      <c r="BJ128" s="48"/>
      <c r="BK128" s="49"/>
      <c r="BL128" s="48"/>
      <c r="BM128" s="49"/>
      <c r="BN128" s="48"/>
    </row>
    <row r="129" spans="1:66" ht="15">
      <c r="A129" s="66" t="s">
        <v>1279</v>
      </c>
      <c r="B129" s="66" t="s">
        <v>304</v>
      </c>
      <c r="C129" s="67" t="s">
        <v>1267</v>
      </c>
      <c r="D129" s="68">
        <v>3</v>
      </c>
      <c r="E129" s="67" t="s">
        <v>132</v>
      </c>
      <c r="F129" s="70">
        <v>32</v>
      </c>
      <c r="G129" s="67"/>
      <c r="H129" s="71"/>
      <c r="I129" s="72"/>
      <c r="J129" s="72"/>
      <c r="K129" s="34" t="s">
        <v>65</v>
      </c>
      <c r="L129" s="73">
        <v>129</v>
      </c>
      <c r="M129" s="73"/>
      <c r="N129" s="74"/>
      <c r="O129" s="81" t="s">
        <v>315</v>
      </c>
      <c r="P129" s="83">
        <v>43850.97646990741</v>
      </c>
      <c r="Q129" s="81" t="s">
        <v>1364</v>
      </c>
      <c r="R129" s="81"/>
      <c r="S129" s="81"/>
      <c r="T129" s="81"/>
      <c r="U129" s="81"/>
      <c r="V129" s="85" t="s">
        <v>1366</v>
      </c>
      <c r="W129" s="83">
        <v>43850.97646990741</v>
      </c>
      <c r="X129" s="87">
        <v>43850</v>
      </c>
      <c r="Y129" s="89" t="s">
        <v>1453</v>
      </c>
      <c r="Z129" s="85" t="s">
        <v>1550</v>
      </c>
      <c r="AA129" s="81"/>
      <c r="AB129" s="81"/>
      <c r="AC129" s="89" t="s">
        <v>1647</v>
      </c>
      <c r="AD129" s="81"/>
      <c r="AE129" s="81" t="b">
        <v>0</v>
      </c>
      <c r="AF129" s="81">
        <v>0</v>
      </c>
      <c r="AG129" s="89" t="s">
        <v>588</v>
      </c>
      <c r="AH129" s="81" t="b">
        <v>0</v>
      </c>
      <c r="AI129" s="81" t="s">
        <v>591</v>
      </c>
      <c r="AJ129" s="81"/>
      <c r="AK129" s="89" t="s">
        <v>588</v>
      </c>
      <c r="AL129" s="81" t="b">
        <v>0</v>
      </c>
      <c r="AM129" s="81">
        <v>97</v>
      </c>
      <c r="AN129" s="89" t="s">
        <v>593</v>
      </c>
      <c r="AO129" s="81" t="s">
        <v>594</v>
      </c>
      <c r="AP129" s="81" t="b">
        <v>0</v>
      </c>
      <c r="AQ129" s="89" t="s">
        <v>593</v>
      </c>
      <c r="AR129" s="81"/>
      <c r="AS129" s="81">
        <v>0</v>
      </c>
      <c r="AT129" s="81">
        <v>0</v>
      </c>
      <c r="AU129" s="81"/>
      <c r="AV129" s="81"/>
      <c r="AW129" s="81"/>
      <c r="AX129" s="81"/>
      <c r="AY129" s="81"/>
      <c r="AZ129" s="81"/>
      <c r="BA129" s="81"/>
      <c r="BB129" s="81"/>
      <c r="BC129" s="81">
        <v>1</v>
      </c>
      <c r="BD129" s="80" t="str">
        <f>REPLACE(INDEX(GroupVertices[Group],MATCH(Edges[[#This Row],[Vertex 1]],GroupVertices[Vertex],0)),1,1,"")</f>
        <v>1</v>
      </c>
      <c r="BE129" s="80" t="str">
        <f>REPLACE(INDEX(GroupVertices[Group],MATCH(Edges[[#This Row],[Vertex 2]],GroupVertices[Vertex],0)),1,1,"")</f>
        <v>1</v>
      </c>
      <c r="BF129" s="48"/>
      <c r="BG129" s="49"/>
      <c r="BH129" s="48"/>
      <c r="BI129" s="49"/>
      <c r="BJ129" s="48"/>
      <c r="BK129" s="49"/>
      <c r="BL129" s="48"/>
      <c r="BM129" s="49"/>
      <c r="BN129" s="48"/>
    </row>
    <row r="130" spans="1:66" ht="15">
      <c r="A130" s="66" t="s">
        <v>1279</v>
      </c>
      <c r="B130" s="66" t="s">
        <v>307</v>
      </c>
      <c r="C130" s="67" t="s">
        <v>1267</v>
      </c>
      <c r="D130" s="68">
        <v>3</v>
      </c>
      <c r="E130" s="67" t="s">
        <v>132</v>
      </c>
      <c r="F130" s="70">
        <v>32</v>
      </c>
      <c r="G130" s="67"/>
      <c r="H130" s="71"/>
      <c r="I130" s="72"/>
      <c r="J130" s="72"/>
      <c r="K130" s="34" t="s">
        <v>65</v>
      </c>
      <c r="L130" s="73">
        <v>130</v>
      </c>
      <c r="M130" s="73"/>
      <c r="N130" s="74"/>
      <c r="O130" s="81" t="s">
        <v>315</v>
      </c>
      <c r="P130" s="83">
        <v>43850.97646990741</v>
      </c>
      <c r="Q130" s="81" t="s">
        <v>1364</v>
      </c>
      <c r="R130" s="81"/>
      <c r="S130" s="81"/>
      <c r="T130" s="81"/>
      <c r="U130" s="81"/>
      <c r="V130" s="85" t="s">
        <v>1366</v>
      </c>
      <c r="W130" s="83">
        <v>43850.97646990741</v>
      </c>
      <c r="X130" s="87">
        <v>43850</v>
      </c>
      <c r="Y130" s="89" t="s">
        <v>1453</v>
      </c>
      <c r="Z130" s="85" t="s">
        <v>1550</v>
      </c>
      <c r="AA130" s="81"/>
      <c r="AB130" s="81"/>
      <c r="AC130" s="89" t="s">
        <v>1647</v>
      </c>
      <c r="AD130" s="81"/>
      <c r="AE130" s="81" t="b">
        <v>0</v>
      </c>
      <c r="AF130" s="81">
        <v>0</v>
      </c>
      <c r="AG130" s="89" t="s">
        <v>588</v>
      </c>
      <c r="AH130" s="81" t="b">
        <v>0</v>
      </c>
      <c r="AI130" s="81" t="s">
        <v>591</v>
      </c>
      <c r="AJ130" s="81"/>
      <c r="AK130" s="89" t="s">
        <v>588</v>
      </c>
      <c r="AL130" s="81" t="b">
        <v>0</v>
      </c>
      <c r="AM130" s="81">
        <v>97</v>
      </c>
      <c r="AN130" s="89" t="s">
        <v>593</v>
      </c>
      <c r="AO130" s="81" t="s">
        <v>594</v>
      </c>
      <c r="AP130" s="81" t="b">
        <v>0</v>
      </c>
      <c r="AQ130" s="89" t="s">
        <v>593</v>
      </c>
      <c r="AR130" s="81"/>
      <c r="AS130" s="81">
        <v>0</v>
      </c>
      <c r="AT130" s="81">
        <v>0</v>
      </c>
      <c r="AU130" s="81"/>
      <c r="AV130" s="81"/>
      <c r="AW130" s="81"/>
      <c r="AX130" s="81"/>
      <c r="AY130" s="81"/>
      <c r="AZ130" s="81"/>
      <c r="BA130" s="81"/>
      <c r="BB130" s="81"/>
      <c r="BC130" s="81">
        <v>1</v>
      </c>
      <c r="BD130" s="80" t="str">
        <f>REPLACE(INDEX(GroupVertices[Group],MATCH(Edges[[#This Row],[Vertex 1]],GroupVertices[Vertex],0)),1,1,"")</f>
        <v>1</v>
      </c>
      <c r="BE130" s="80" t="str">
        <f>REPLACE(INDEX(GroupVertices[Group],MATCH(Edges[[#This Row],[Vertex 2]],GroupVertices[Vertex],0)),1,1,"")</f>
        <v>1</v>
      </c>
      <c r="BF130" s="48">
        <v>0</v>
      </c>
      <c r="BG130" s="49">
        <v>0</v>
      </c>
      <c r="BH130" s="48">
        <v>2</v>
      </c>
      <c r="BI130" s="49">
        <v>4.545454545454546</v>
      </c>
      <c r="BJ130" s="48">
        <v>0</v>
      </c>
      <c r="BK130" s="49">
        <v>0</v>
      </c>
      <c r="BL130" s="48">
        <v>42</v>
      </c>
      <c r="BM130" s="49">
        <v>95.45454545454545</v>
      </c>
      <c r="BN130" s="48">
        <v>44</v>
      </c>
    </row>
    <row r="131" spans="1:66" ht="15">
      <c r="A131" s="66" t="s">
        <v>1280</v>
      </c>
      <c r="B131" s="66" t="s">
        <v>287</v>
      </c>
      <c r="C131" s="67" t="s">
        <v>1267</v>
      </c>
      <c r="D131" s="68">
        <v>3</v>
      </c>
      <c r="E131" s="67" t="s">
        <v>132</v>
      </c>
      <c r="F131" s="70">
        <v>32</v>
      </c>
      <c r="G131" s="67"/>
      <c r="H131" s="71"/>
      <c r="I131" s="72"/>
      <c r="J131" s="72"/>
      <c r="K131" s="34" t="s">
        <v>65</v>
      </c>
      <c r="L131" s="73">
        <v>131</v>
      </c>
      <c r="M131" s="73"/>
      <c r="N131" s="74"/>
      <c r="O131" s="81" t="s">
        <v>315</v>
      </c>
      <c r="P131" s="83">
        <v>43849.37432870371</v>
      </c>
      <c r="Q131" s="81" t="s">
        <v>1364</v>
      </c>
      <c r="R131" s="81"/>
      <c r="S131" s="81"/>
      <c r="T131" s="81"/>
      <c r="U131" s="81"/>
      <c r="V131" s="85" t="s">
        <v>1367</v>
      </c>
      <c r="W131" s="83">
        <v>43849.37432870371</v>
      </c>
      <c r="X131" s="87">
        <v>43849</v>
      </c>
      <c r="Y131" s="89" t="s">
        <v>1454</v>
      </c>
      <c r="Z131" s="85" t="s">
        <v>1551</v>
      </c>
      <c r="AA131" s="81"/>
      <c r="AB131" s="81"/>
      <c r="AC131" s="89" t="s">
        <v>1648</v>
      </c>
      <c r="AD131" s="81"/>
      <c r="AE131" s="81" t="b">
        <v>0</v>
      </c>
      <c r="AF131" s="81">
        <v>0</v>
      </c>
      <c r="AG131" s="89" t="s">
        <v>588</v>
      </c>
      <c r="AH131" s="81" t="b">
        <v>0</v>
      </c>
      <c r="AI131" s="81" t="s">
        <v>591</v>
      </c>
      <c r="AJ131" s="81"/>
      <c r="AK131" s="89" t="s">
        <v>588</v>
      </c>
      <c r="AL131" s="81" t="b">
        <v>0</v>
      </c>
      <c r="AM131" s="81">
        <v>97</v>
      </c>
      <c r="AN131" s="89" t="s">
        <v>593</v>
      </c>
      <c r="AO131" s="81" t="s">
        <v>1742</v>
      </c>
      <c r="AP131" s="81" t="b">
        <v>0</v>
      </c>
      <c r="AQ131" s="89" t="s">
        <v>593</v>
      </c>
      <c r="AR131" s="81"/>
      <c r="AS131" s="81">
        <v>0</v>
      </c>
      <c r="AT131" s="81">
        <v>0</v>
      </c>
      <c r="AU131" s="81"/>
      <c r="AV131" s="81"/>
      <c r="AW131" s="81"/>
      <c r="AX131" s="81"/>
      <c r="AY131" s="81"/>
      <c r="AZ131" s="81"/>
      <c r="BA131" s="81"/>
      <c r="BB131" s="81"/>
      <c r="BC131" s="81">
        <v>1</v>
      </c>
      <c r="BD131" s="80" t="str">
        <f>REPLACE(INDEX(GroupVertices[Group],MATCH(Edges[[#This Row],[Vertex 1]],GroupVertices[Vertex],0)),1,1,"")</f>
        <v>1</v>
      </c>
      <c r="BE131" s="80" t="str">
        <f>REPLACE(INDEX(GroupVertices[Group],MATCH(Edges[[#This Row],[Vertex 2]],GroupVertices[Vertex],0)),1,1,"")</f>
        <v>1</v>
      </c>
      <c r="BF131" s="48"/>
      <c r="BG131" s="49"/>
      <c r="BH131" s="48"/>
      <c r="BI131" s="49"/>
      <c r="BJ131" s="48"/>
      <c r="BK131" s="49"/>
      <c r="BL131" s="48"/>
      <c r="BM131" s="49"/>
      <c r="BN131" s="48"/>
    </row>
    <row r="132" spans="1:66" ht="15">
      <c r="A132" s="66" t="s">
        <v>1280</v>
      </c>
      <c r="B132" s="66" t="s">
        <v>304</v>
      </c>
      <c r="C132" s="67" t="s">
        <v>1267</v>
      </c>
      <c r="D132" s="68">
        <v>3</v>
      </c>
      <c r="E132" s="67" t="s">
        <v>132</v>
      </c>
      <c r="F132" s="70">
        <v>32</v>
      </c>
      <c r="G132" s="67"/>
      <c r="H132" s="71"/>
      <c r="I132" s="72"/>
      <c r="J132" s="72"/>
      <c r="K132" s="34" t="s">
        <v>65</v>
      </c>
      <c r="L132" s="73">
        <v>132</v>
      </c>
      <c r="M132" s="73"/>
      <c r="N132" s="74"/>
      <c r="O132" s="81" t="s">
        <v>315</v>
      </c>
      <c r="P132" s="83">
        <v>43849.37432870371</v>
      </c>
      <c r="Q132" s="81" t="s">
        <v>1364</v>
      </c>
      <c r="R132" s="81"/>
      <c r="S132" s="81"/>
      <c r="T132" s="81"/>
      <c r="U132" s="81"/>
      <c r="V132" s="85" t="s">
        <v>1367</v>
      </c>
      <c r="W132" s="83">
        <v>43849.37432870371</v>
      </c>
      <c r="X132" s="87">
        <v>43849</v>
      </c>
      <c r="Y132" s="89" t="s">
        <v>1454</v>
      </c>
      <c r="Z132" s="85" t="s">
        <v>1551</v>
      </c>
      <c r="AA132" s="81"/>
      <c r="AB132" s="81"/>
      <c r="AC132" s="89" t="s">
        <v>1648</v>
      </c>
      <c r="AD132" s="81"/>
      <c r="AE132" s="81" t="b">
        <v>0</v>
      </c>
      <c r="AF132" s="81">
        <v>0</v>
      </c>
      <c r="AG132" s="89" t="s">
        <v>588</v>
      </c>
      <c r="AH132" s="81" t="b">
        <v>0</v>
      </c>
      <c r="AI132" s="81" t="s">
        <v>591</v>
      </c>
      <c r="AJ132" s="81"/>
      <c r="AK132" s="89" t="s">
        <v>588</v>
      </c>
      <c r="AL132" s="81" t="b">
        <v>0</v>
      </c>
      <c r="AM132" s="81">
        <v>97</v>
      </c>
      <c r="AN132" s="89" t="s">
        <v>593</v>
      </c>
      <c r="AO132" s="81" t="s">
        <v>1742</v>
      </c>
      <c r="AP132" s="81" t="b">
        <v>0</v>
      </c>
      <c r="AQ132" s="89" t="s">
        <v>593</v>
      </c>
      <c r="AR132" s="81"/>
      <c r="AS132" s="81">
        <v>0</v>
      </c>
      <c r="AT132" s="81">
        <v>0</v>
      </c>
      <c r="AU132" s="81"/>
      <c r="AV132" s="81"/>
      <c r="AW132" s="81"/>
      <c r="AX132" s="81"/>
      <c r="AY132" s="81"/>
      <c r="AZ132" s="81"/>
      <c r="BA132" s="81"/>
      <c r="BB132" s="81"/>
      <c r="BC132" s="81">
        <v>1</v>
      </c>
      <c r="BD132" s="80" t="str">
        <f>REPLACE(INDEX(GroupVertices[Group],MATCH(Edges[[#This Row],[Vertex 1]],GroupVertices[Vertex],0)),1,1,"")</f>
        <v>1</v>
      </c>
      <c r="BE132" s="80" t="str">
        <f>REPLACE(INDEX(GroupVertices[Group],MATCH(Edges[[#This Row],[Vertex 2]],GroupVertices[Vertex],0)),1,1,"")</f>
        <v>1</v>
      </c>
      <c r="BF132" s="48"/>
      <c r="BG132" s="49"/>
      <c r="BH132" s="48"/>
      <c r="BI132" s="49"/>
      <c r="BJ132" s="48"/>
      <c r="BK132" s="49"/>
      <c r="BL132" s="48"/>
      <c r="BM132" s="49"/>
      <c r="BN132" s="48"/>
    </row>
    <row r="133" spans="1:66" ht="15">
      <c r="A133" s="66" t="s">
        <v>1280</v>
      </c>
      <c r="B133" s="66" t="s">
        <v>307</v>
      </c>
      <c r="C133" s="67" t="s">
        <v>1267</v>
      </c>
      <c r="D133" s="68">
        <v>3</v>
      </c>
      <c r="E133" s="67" t="s">
        <v>132</v>
      </c>
      <c r="F133" s="70">
        <v>32</v>
      </c>
      <c r="G133" s="67"/>
      <c r="H133" s="71"/>
      <c r="I133" s="72"/>
      <c r="J133" s="72"/>
      <c r="K133" s="34" t="s">
        <v>65</v>
      </c>
      <c r="L133" s="73">
        <v>133</v>
      </c>
      <c r="M133" s="73"/>
      <c r="N133" s="74"/>
      <c r="O133" s="81" t="s">
        <v>315</v>
      </c>
      <c r="P133" s="83">
        <v>43849.37432870371</v>
      </c>
      <c r="Q133" s="81" t="s">
        <v>1364</v>
      </c>
      <c r="R133" s="81"/>
      <c r="S133" s="81"/>
      <c r="T133" s="81"/>
      <c r="U133" s="81"/>
      <c r="V133" s="85" t="s">
        <v>1367</v>
      </c>
      <c r="W133" s="83">
        <v>43849.37432870371</v>
      </c>
      <c r="X133" s="87">
        <v>43849</v>
      </c>
      <c r="Y133" s="89" t="s">
        <v>1454</v>
      </c>
      <c r="Z133" s="85" t="s">
        <v>1551</v>
      </c>
      <c r="AA133" s="81"/>
      <c r="AB133" s="81"/>
      <c r="AC133" s="89" t="s">
        <v>1648</v>
      </c>
      <c r="AD133" s="81"/>
      <c r="AE133" s="81" t="b">
        <v>0</v>
      </c>
      <c r="AF133" s="81">
        <v>0</v>
      </c>
      <c r="AG133" s="89" t="s">
        <v>588</v>
      </c>
      <c r="AH133" s="81" t="b">
        <v>0</v>
      </c>
      <c r="AI133" s="81" t="s">
        <v>591</v>
      </c>
      <c r="AJ133" s="81"/>
      <c r="AK133" s="89" t="s">
        <v>588</v>
      </c>
      <c r="AL133" s="81" t="b">
        <v>0</v>
      </c>
      <c r="AM133" s="81">
        <v>97</v>
      </c>
      <c r="AN133" s="89" t="s">
        <v>593</v>
      </c>
      <c r="AO133" s="81" t="s">
        <v>1742</v>
      </c>
      <c r="AP133" s="81" t="b">
        <v>0</v>
      </c>
      <c r="AQ133" s="89" t="s">
        <v>593</v>
      </c>
      <c r="AR133" s="81"/>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8">
        <v>0</v>
      </c>
      <c r="BG133" s="49">
        <v>0</v>
      </c>
      <c r="BH133" s="48">
        <v>2</v>
      </c>
      <c r="BI133" s="49">
        <v>4.545454545454546</v>
      </c>
      <c r="BJ133" s="48">
        <v>0</v>
      </c>
      <c r="BK133" s="49">
        <v>0</v>
      </c>
      <c r="BL133" s="48">
        <v>42</v>
      </c>
      <c r="BM133" s="49">
        <v>95.45454545454545</v>
      </c>
      <c r="BN133" s="48">
        <v>44</v>
      </c>
    </row>
    <row r="134" spans="1:66" ht="15">
      <c r="A134" s="66" t="s">
        <v>1281</v>
      </c>
      <c r="B134" s="66" t="s">
        <v>287</v>
      </c>
      <c r="C134" s="67" t="s">
        <v>1267</v>
      </c>
      <c r="D134" s="68">
        <v>3</v>
      </c>
      <c r="E134" s="67" t="s">
        <v>132</v>
      </c>
      <c r="F134" s="70">
        <v>32</v>
      </c>
      <c r="G134" s="67"/>
      <c r="H134" s="71"/>
      <c r="I134" s="72"/>
      <c r="J134" s="72"/>
      <c r="K134" s="34" t="s">
        <v>65</v>
      </c>
      <c r="L134" s="73">
        <v>134</v>
      </c>
      <c r="M134" s="73"/>
      <c r="N134" s="74"/>
      <c r="O134" s="81" t="s">
        <v>315</v>
      </c>
      <c r="P134" s="83">
        <v>43848.8953587963</v>
      </c>
      <c r="Q134" s="81" t="s">
        <v>1364</v>
      </c>
      <c r="R134" s="81"/>
      <c r="S134" s="81"/>
      <c r="T134" s="81"/>
      <c r="U134" s="81"/>
      <c r="V134" s="85" t="s">
        <v>1368</v>
      </c>
      <c r="W134" s="83">
        <v>43848.8953587963</v>
      </c>
      <c r="X134" s="87">
        <v>43848</v>
      </c>
      <c r="Y134" s="89" t="s">
        <v>1455</v>
      </c>
      <c r="Z134" s="85" t="s">
        <v>1552</v>
      </c>
      <c r="AA134" s="81"/>
      <c r="AB134" s="81"/>
      <c r="AC134" s="89" t="s">
        <v>1649</v>
      </c>
      <c r="AD134" s="81"/>
      <c r="AE134" s="81" t="b">
        <v>0</v>
      </c>
      <c r="AF134" s="81">
        <v>0</v>
      </c>
      <c r="AG134" s="89" t="s">
        <v>588</v>
      </c>
      <c r="AH134" s="81" t="b">
        <v>0</v>
      </c>
      <c r="AI134" s="81" t="s">
        <v>591</v>
      </c>
      <c r="AJ134" s="81"/>
      <c r="AK134" s="89" t="s">
        <v>588</v>
      </c>
      <c r="AL134" s="81" t="b">
        <v>0</v>
      </c>
      <c r="AM134" s="81">
        <v>97</v>
      </c>
      <c r="AN134" s="89" t="s">
        <v>593</v>
      </c>
      <c r="AO134" s="81" t="s">
        <v>594</v>
      </c>
      <c r="AP134" s="81" t="b">
        <v>0</v>
      </c>
      <c r="AQ134" s="89" t="s">
        <v>593</v>
      </c>
      <c r="AR134" s="81"/>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8"/>
      <c r="BG134" s="49"/>
      <c r="BH134" s="48"/>
      <c r="BI134" s="49"/>
      <c r="BJ134" s="48"/>
      <c r="BK134" s="49"/>
      <c r="BL134" s="48"/>
      <c r="BM134" s="49"/>
      <c r="BN134" s="48"/>
    </row>
    <row r="135" spans="1:66" ht="15">
      <c r="A135" s="66" t="s">
        <v>1281</v>
      </c>
      <c r="B135" s="66" t="s">
        <v>304</v>
      </c>
      <c r="C135" s="67" t="s">
        <v>1267</v>
      </c>
      <c r="D135" s="68">
        <v>3</v>
      </c>
      <c r="E135" s="67" t="s">
        <v>132</v>
      </c>
      <c r="F135" s="70">
        <v>32</v>
      </c>
      <c r="G135" s="67"/>
      <c r="H135" s="71"/>
      <c r="I135" s="72"/>
      <c r="J135" s="72"/>
      <c r="K135" s="34" t="s">
        <v>65</v>
      </c>
      <c r="L135" s="73">
        <v>135</v>
      </c>
      <c r="M135" s="73"/>
      <c r="N135" s="74"/>
      <c r="O135" s="81" t="s">
        <v>315</v>
      </c>
      <c r="P135" s="83">
        <v>43848.8953587963</v>
      </c>
      <c r="Q135" s="81" t="s">
        <v>1364</v>
      </c>
      <c r="R135" s="81"/>
      <c r="S135" s="81"/>
      <c r="T135" s="81"/>
      <c r="U135" s="81"/>
      <c r="V135" s="85" t="s">
        <v>1368</v>
      </c>
      <c r="W135" s="83">
        <v>43848.8953587963</v>
      </c>
      <c r="X135" s="87">
        <v>43848</v>
      </c>
      <c r="Y135" s="89" t="s">
        <v>1455</v>
      </c>
      <c r="Z135" s="85" t="s">
        <v>1552</v>
      </c>
      <c r="AA135" s="81"/>
      <c r="AB135" s="81"/>
      <c r="AC135" s="89" t="s">
        <v>1649</v>
      </c>
      <c r="AD135" s="81"/>
      <c r="AE135" s="81" t="b">
        <v>0</v>
      </c>
      <c r="AF135" s="81">
        <v>0</v>
      </c>
      <c r="AG135" s="89" t="s">
        <v>588</v>
      </c>
      <c r="AH135" s="81" t="b">
        <v>0</v>
      </c>
      <c r="AI135" s="81" t="s">
        <v>591</v>
      </c>
      <c r="AJ135" s="81"/>
      <c r="AK135" s="89" t="s">
        <v>588</v>
      </c>
      <c r="AL135" s="81" t="b">
        <v>0</v>
      </c>
      <c r="AM135" s="81">
        <v>97</v>
      </c>
      <c r="AN135" s="89" t="s">
        <v>593</v>
      </c>
      <c r="AO135" s="81" t="s">
        <v>594</v>
      </c>
      <c r="AP135" s="81" t="b">
        <v>0</v>
      </c>
      <c r="AQ135" s="89" t="s">
        <v>593</v>
      </c>
      <c r="AR135" s="81"/>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8"/>
      <c r="BG135" s="49"/>
      <c r="BH135" s="48"/>
      <c r="BI135" s="49"/>
      <c r="BJ135" s="48"/>
      <c r="BK135" s="49"/>
      <c r="BL135" s="48"/>
      <c r="BM135" s="49"/>
      <c r="BN135" s="48"/>
    </row>
    <row r="136" spans="1:66" ht="15">
      <c r="A136" s="66" t="s">
        <v>1281</v>
      </c>
      <c r="B136" s="66" t="s">
        <v>307</v>
      </c>
      <c r="C136" s="67" t="s">
        <v>1267</v>
      </c>
      <c r="D136" s="68">
        <v>3</v>
      </c>
      <c r="E136" s="67" t="s">
        <v>132</v>
      </c>
      <c r="F136" s="70">
        <v>32</v>
      </c>
      <c r="G136" s="67"/>
      <c r="H136" s="71"/>
      <c r="I136" s="72"/>
      <c r="J136" s="72"/>
      <c r="K136" s="34" t="s">
        <v>65</v>
      </c>
      <c r="L136" s="73">
        <v>136</v>
      </c>
      <c r="M136" s="73"/>
      <c r="N136" s="74"/>
      <c r="O136" s="81" t="s">
        <v>315</v>
      </c>
      <c r="P136" s="83">
        <v>43848.8953587963</v>
      </c>
      <c r="Q136" s="81" t="s">
        <v>1364</v>
      </c>
      <c r="R136" s="81"/>
      <c r="S136" s="81"/>
      <c r="T136" s="81"/>
      <c r="U136" s="81"/>
      <c r="V136" s="85" t="s">
        <v>1368</v>
      </c>
      <c r="W136" s="83">
        <v>43848.8953587963</v>
      </c>
      <c r="X136" s="87">
        <v>43848</v>
      </c>
      <c r="Y136" s="89" t="s">
        <v>1455</v>
      </c>
      <c r="Z136" s="85" t="s">
        <v>1552</v>
      </c>
      <c r="AA136" s="81"/>
      <c r="AB136" s="81"/>
      <c r="AC136" s="89" t="s">
        <v>1649</v>
      </c>
      <c r="AD136" s="81"/>
      <c r="AE136" s="81" t="b">
        <v>0</v>
      </c>
      <c r="AF136" s="81">
        <v>0</v>
      </c>
      <c r="AG136" s="89" t="s">
        <v>588</v>
      </c>
      <c r="AH136" s="81" t="b">
        <v>0</v>
      </c>
      <c r="AI136" s="81" t="s">
        <v>591</v>
      </c>
      <c r="AJ136" s="81"/>
      <c r="AK136" s="89" t="s">
        <v>588</v>
      </c>
      <c r="AL136" s="81" t="b">
        <v>0</v>
      </c>
      <c r="AM136" s="81">
        <v>97</v>
      </c>
      <c r="AN136" s="89" t="s">
        <v>593</v>
      </c>
      <c r="AO136" s="81" t="s">
        <v>594</v>
      </c>
      <c r="AP136" s="81" t="b">
        <v>0</v>
      </c>
      <c r="AQ136" s="89" t="s">
        <v>593</v>
      </c>
      <c r="AR136" s="81"/>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8">
        <v>0</v>
      </c>
      <c r="BG136" s="49">
        <v>0</v>
      </c>
      <c r="BH136" s="48">
        <v>2</v>
      </c>
      <c r="BI136" s="49">
        <v>4.545454545454546</v>
      </c>
      <c r="BJ136" s="48">
        <v>0</v>
      </c>
      <c r="BK136" s="49">
        <v>0</v>
      </c>
      <c r="BL136" s="48">
        <v>42</v>
      </c>
      <c r="BM136" s="49">
        <v>95.45454545454545</v>
      </c>
      <c r="BN136" s="48">
        <v>44</v>
      </c>
    </row>
    <row r="137" spans="1:66" ht="15">
      <c r="A137" s="66" t="s">
        <v>1282</v>
      </c>
      <c r="B137" s="66" t="s">
        <v>287</v>
      </c>
      <c r="C137" s="67" t="s">
        <v>1267</v>
      </c>
      <c r="D137" s="68">
        <v>3</v>
      </c>
      <c r="E137" s="67" t="s">
        <v>132</v>
      </c>
      <c r="F137" s="70">
        <v>32</v>
      </c>
      <c r="G137" s="67"/>
      <c r="H137" s="71"/>
      <c r="I137" s="72"/>
      <c r="J137" s="72"/>
      <c r="K137" s="34" t="s">
        <v>65</v>
      </c>
      <c r="L137" s="73">
        <v>137</v>
      </c>
      <c r="M137" s="73"/>
      <c r="N137" s="74"/>
      <c r="O137" s="81" t="s">
        <v>315</v>
      </c>
      <c r="P137" s="83">
        <v>43848.83298611111</v>
      </c>
      <c r="Q137" s="81" t="s">
        <v>1364</v>
      </c>
      <c r="R137" s="81"/>
      <c r="S137" s="81"/>
      <c r="T137" s="81"/>
      <c r="U137" s="81"/>
      <c r="V137" s="85" t="s">
        <v>1369</v>
      </c>
      <c r="W137" s="83">
        <v>43848.83298611111</v>
      </c>
      <c r="X137" s="87">
        <v>43848</v>
      </c>
      <c r="Y137" s="89" t="s">
        <v>1456</v>
      </c>
      <c r="Z137" s="85" t="s">
        <v>1553</v>
      </c>
      <c r="AA137" s="81"/>
      <c r="AB137" s="81"/>
      <c r="AC137" s="89" t="s">
        <v>1650</v>
      </c>
      <c r="AD137" s="81"/>
      <c r="AE137" s="81" t="b">
        <v>0</v>
      </c>
      <c r="AF137" s="81">
        <v>0</v>
      </c>
      <c r="AG137" s="89" t="s">
        <v>588</v>
      </c>
      <c r="AH137" s="81" t="b">
        <v>0</v>
      </c>
      <c r="AI137" s="81" t="s">
        <v>591</v>
      </c>
      <c r="AJ137" s="81"/>
      <c r="AK137" s="89" t="s">
        <v>588</v>
      </c>
      <c r="AL137" s="81" t="b">
        <v>0</v>
      </c>
      <c r="AM137" s="81">
        <v>97</v>
      </c>
      <c r="AN137" s="89" t="s">
        <v>593</v>
      </c>
      <c r="AO137" s="81" t="s">
        <v>594</v>
      </c>
      <c r="AP137" s="81" t="b">
        <v>0</v>
      </c>
      <c r="AQ137" s="89" t="s">
        <v>593</v>
      </c>
      <c r="AR137" s="81"/>
      <c r="AS137" s="81">
        <v>0</v>
      </c>
      <c r="AT137" s="81">
        <v>0</v>
      </c>
      <c r="AU137" s="81"/>
      <c r="AV137" s="81"/>
      <c r="AW137" s="81"/>
      <c r="AX137" s="81"/>
      <c r="AY137" s="81"/>
      <c r="AZ137" s="81"/>
      <c r="BA137" s="81"/>
      <c r="BB137" s="81"/>
      <c r="BC137" s="81">
        <v>1</v>
      </c>
      <c r="BD137" s="80" t="str">
        <f>REPLACE(INDEX(GroupVertices[Group],MATCH(Edges[[#This Row],[Vertex 1]],GroupVertices[Vertex],0)),1,1,"")</f>
        <v>1</v>
      </c>
      <c r="BE137" s="80" t="str">
        <f>REPLACE(INDEX(GroupVertices[Group],MATCH(Edges[[#This Row],[Vertex 2]],GroupVertices[Vertex],0)),1,1,"")</f>
        <v>1</v>
      </c>
      <c r="BF137" s="48"/>
      <c r="BG137" s="49"/>
      <c r="BH137" s="48"/>
      <c r="BI137" s="49"/>
      <c r="BJ137" s="48"/>
      <c r="BK137" s="49"/>
      <c r="BL137" s="48"/>
      <c r="BM137" s="49"/>
      <c r="BN137" s="48"/>
    </row>
    <row r="138" spans="1:66" ht="15">
      <c r="A138" s="66" t="s">
        <v>1282</v>
      </c>
      <c r="B138" s="66" t="s">
        <v>304</v>
      </c>
      <c r="C138" s="67" t="s">
        <v>1267</v>
      </c>
      <c r="D138" s="68">
        <v>3</v>
      </c>
      <c r="E138" s="67" t="s">
        <v>132</v>
      </c>
      <c r="F138" s="70">
        <v>32</v>
      </c>
      <c r="G138" s="67"/>
      <c r="H138" s="71"/>
      <c r="I138" s="72"/>
      <c r="J138" s="72"/>
      <c r="K138" s="34" t="s">
        <v>65</v>
      </c>
      <c r="L138" s="73">
        <v>138</v>
      </c>
      <c r="M138" s="73"/>
      <c r="N138" s="74"/>
      <c r="O138" s="81" t="s">
        <v>315</v>
      </c>
      <c r="P138" s="83">
        <v>43848.83298611111</v>
      </c>
      <c r="Q138" s="81" t="s">
        <v>1364</v>
      </c>
      <c r="R138" s="81"/>
      <c r="S138" s="81"/>
      <c r="T138" s="81"/>
      <c r="U138" s="81"/>
      <c r="V138" s="85" t="s">
        <v>1369</v>
      </c>
      <c r="W138" s="83">
        <v>43848.83298611111</v>
      </c>
      <c r="X138" s="87">
        <v>43848</v>
      </c>
      <c r="Y138" s="89" t="s">
        <v>1456</v>
      </c>
      <c r="Z138" s="85" t="s">
        <v>1553</v>
      </c>
      <c r="AA138" s="81"/>
      <c r="AB138" s="81"/>
      <c r="AC138" s="89" t="s">
        <v>1650</v>
      </c>
      <c r="AD138" s="81"/>
      <c r="AE138" s="81" t="b">
        <v>0</v>
      </c>
      <c r="AF138" s="81">
        <v>0</v>
      </c>
      <c r="AG138" s="89" t="s">
        <v>588</v>
      </c>
      <c r="AH138" s="81" t="b">
        <v>0</v>
      </c>
      <c r="AI138" s="81" t="s">
        <v>591</v>
      </c>
      <c r="AJ138" s="81"/>
      <c r="AK138" s="89" t="s">
        <v>588</v>
      </c>
      <c r="AL138" s="81" t="b">
        <v>0</v>
      </c>
      <c r="AM138" s="81">
        <v>97</v>
      </c>
      <c r="AN138" s="89" t="s">
        <v>593</v>
      </c>
      <c r="AO138" s="81" t="s">
        <v>594</v>
      </c>
      <c r="AP138" s="81" t="b">
        <v>0</v>
      </c>
      <c r="AQ138" s="89" t="s">
        <v>593</v>
      </c>
      <c r="AR138" s="81"/>
      <c r="AS138" s="81">
        <v>0</v>
      </c>
      <c r="AT138" s="81">
        <v>0</v>
      </c>
      <c r="AU138" s="81"/>
      <c r="AV138" s="81"/>
      <c r="AW138" s="81"/>
      <c r="AX138" s="81"/>
      <c r="AY138" s="81"/>
      <c r="AZ138" s="81"/>
      <c r="BA138" s="81"/>
      <c r="BB138" s="81"/>
      <c r="BC138" s="81">
        <v>1</v>
      </c>
      <c r="BD138" s="80" t="str">
        <f>REPLACE(INDEX(GroupVertices[Group],MATCH(Edges[[#This Row],[Vertex 1]],GroupVertices[Vertex],0)),1,1,"")</f>
        <v>1</v>
      </c>
      <c r="BE138" s="80" t="str">
        <f>REPLACE(INDEX(GroupVertices[Group],MATCH(Edges[[#This Row],[Vertex 2]],GroupVertices[Vertex],0)),1,1,"")</f>
        <v>1</v>
      </c>
      <c r="BF138" s="48"/>
      <c r="BG138" s="49"/>
      <c r="BH138" s="48"/>
      <c r="BI138" s="49"/>
      <c r="BJ138" s="48"/>
      <c r="BK138" s="49"/>
      <c r="BL138" s="48"/>
      <c r="BM138" s="49"/>
      <c r="BN138" s="48"/>
    </row>
    <row r="139" spans="1:66" ht="15">
      <c r="A139" s="66" t="s">
        <v>1282</v>
      </c>
      <c r="B139" s="66" t="s">
        <v>307</v>
      </c>
      <c r="C139" s="67" t="s">
        <v>1267</v>
      </c>
      <c r="D139" s="68">
        <v>3</v>
      </c>
      <c r="E139" s="67" t="s">
        <v>132</v>
      </c>
      <c r="F139" s="70">
        <v>32</v>
      </c>
      <c r="G139" s="67"/>
      <c r="H139" s="71"/>
      <c r="I139" s="72"/>
      <c r="J139" s="72"/>
      <c r="K139" s="34" t="s">
        <v>65</v>
      </c>
      <c r="L139" s="73">
        <v>139</v>
      </c>
      <c r="M139" s="73"/>
      <c r="N139" s="74"/>
      <c r="O139" s="81" t="s">
        <v>315</v>
      </c>
      <c r="P139" s="83">
        <v>43848.83298611111</v>
      </c>
      <c r="Q139" s="81" t="s">
        <v>1364</v>
      </c>
      <c r="R139" s="81"/>
      <c r="S139" s="81"/>
      <c r="T139" s="81"/>
      <c r="U139" s="81"/>
      <c r="V139" s="85" t="s">
        <v>1369</v>
      </c>
      <c r="W139" s="83">
        <v>43848.83298611111</v>
      </c>
      <c r="X139" s="87">
        <v>43848</v>
      </c>
      <c r="Y139" s="89" t="s">
        <v>1456</v>
      </c>
      <c r="Z139" s="85" t="s">
        <v>1553</v>
      </c>
      <c r="AA139" s="81"/>
      <c r="AB139" s="81"/>
      <c r="AC139" s="89" t="s">
        <v>1650</v>
      </c>
      <c r="AD139" s="81"/>
      <c r="AE139" s="81" t="b">
        <v>0</v>
      </c>
      <c r="AF139" s="81">
        <v>0</v>
      </c>
      <c r="AG139" s="89" t="s">
        <v>588</v>
      </c>
      <c r="AH139" s="81" t="b">
        <v>0</v>
      </c>
      <c r="AI139" s="81" t="s">
        <v>591</v>
      </c>
      <c r="AJ139" s="81"/>
      <c r="AK139" s="89" t="s">
        <v>588</v>
      </c>
      <c r="AL139" s="81" t="b">
        <v>0</v>
      </c>
      <c r="AM139" s="81">
        <v>97</v>
      </c>
      <c r="AN139" s="89" t="s">
        <v>593</v>
      </c>
      <c r="AO139" s="81" t="s">
        <v>594</v>
      </c>
      <c r="AP139" s="81" t="b">
        <v>0</v>
      </c>
      <c r="AQ139" s="89" t="s">
        <v>593</v>
      </c>
      <c r="AR139" s="81"/>
      <c r="AS139" s="81">
        <v>0</v>
      </c>
      <c r="AT139" s="81">
        <v>0</v>
      </c>
      <c r="AU139" s="81"/>
      <c r="AV139" s="81"/>
      <c r="AW139" s="81"/>
      <c r="AX139" s="81"/>
      <c r="AY139" s="81"/>
      <c r="AZ139" s="81"/>
      <c r="BA139" s="81"/>
      <c r="BB139" s="81"/>
      <c r="BC139" s="81">
        <v>1</v>
      </c>
      <c r="BD139" s="80" t="str">
        <f>REPLACE(INDEX(GroupVertices[Group],MATCH(Edges[[#This Row],[Vertex 1]],GroupVertices[Vertex],0)),1,1,"")</f>
        <v>1</v>
      </c>
      <c r="BE139" s="80" t="str">
        <f>REPLACE(INDEX(GroupVertices[Group],MATCH(Edges[[#This Row],[Vertex 2]],GroupVertices[Vertex],0)),1,1,"")</f>
        <v>1</v>
      </c>
      <c r="BF139" s="48">
        <v>0</v>
      </c>
      <c r="BG139" s="49">
        <v>0</v>
      </c>
      <c r="BH139" s="48">
        <v>2</v>
      </c>
      <c r="BI139" s="49">
        <v>4.545454545454546</v>
      </c>
      <c r="BJ139" s="48">
        <v>0</v>
      </c>
      <c r="BK139" s="49">
        <v>0</v>
      </c>
      <c r="BL139" s="48">
        <v>42</v>
      </c>
      <c r="BM139" s="49">
        <v>95.45454545454545</v>
      </c>
      <c r="BN139" s="48">
        <v>44</v>
      </c>
    </row>
    <row r="140" spans="1:66" ht="15">
      <c r="A140" s="66" t="s">
        <v>1283</v>
      </c>
      <c r="B140" s="66" t="s">
        <v>287</v>
      </c>
      <c r="C140" s="67" t="s">
        <v>1267</v>
      </c>
      <c r="D140" s="68">
        <v>3</v>
      </c>
      <c r="E140" s="67" t="s">
        <v>132</v>
      </c>
      <c r="F140" s="70">
        <v>32</v>
      </c>
      <c r="G140" s="67"/>
      <c r="H140" s="71"/>
      <c r="I140" s="72"/>
      <c r="J140" s="72"/>
      <c r="K140" s="34" t="s">
        <v>65</v>
      </c>
      <c r="L140" s="73">
        <v>140</v>
      </c>
      <c r="M140" s="73"/>
      <c r="N140" s="74"/>
      <c r="O140" s="81" t="s">
        <v>315</v>
      </c>
      <c r="P140" s="83">
        <v>43848.88989583333</v>
      </c>
      <c r="Q140" s="81" t="s">
        <v>1364</v>
      </c>
      <c r="R140" s="81"/>
      <c r="S140" s="81"/>
      <c r="T140" s="81"/>
      <c r="U140" s="81"/>
      <c r="V140" s="85" t="s">
        <v>1370</v>
      </c>
      <c r="W140" s="83">
        <v>43848.88989583333</v>
      </c>
      <c r="X140" s="87">
        <v>43848</v>
      </c>
      <c r="Y140" s="89" t="s">
        <v>1457</v>
      </c>
      <c r="Z140" s="85" t="s">
        <v>1554</v>
      </c>
      <c r="AA140" s="81"/>
      <c r="AB140" s="81"/>
      <c r="AC140" s="89" t="s">
        <v>1651</v>
      </c>
      <c r="AD140" s="81"/>
      <c r="AE140" s="81" t="b">
        <v>0</v>
      </c>
      <c r="AF140" s="81">
        <v>0</v>
      </c>
      <c r="AG140" s="89" t="s">
        <v>588</v>
      </c>
      <c r="AH140" s="81" t="b">
        <v>0</v>
      </c>
      <c r="AI140" s="81" t="s">
        <v>591</v>
      </c>
      <c r="AJ140" s="81"/>
      <c r="AK140" s="89" t="s">
        <v>588</v>
      </c>
      <c r="AL140" s="81" t="b">
        <v>0</v>
      </c>
      <c r="AM140" s="81">
        <v>97</v>
      </c>
      <c r="AN140" s="89" t="s">
        <v>593</v>
      </c>
      <c r="AO140" s="81" t="s">
        <v>595</v>
      </c>
      <c r="AP140" s="81" t="b">
        <v>0</v>
      </c>
      <c r="AQ140" s="89" t="s">
        <v>593</v>
      </c>
      <c r="AR140" s="81"/>
      <c r="AS140" s="81">
        <v>0</v>
      </c>
      <c r="AT140" s="81">
        <v>0</v>
      </c>
      <c r="AU140" s="81"/>
      <c r="AV140" s="81"/>
      <c r="AW140" s="81"/>
      <c r="AX140" s="81"/>
      <c r="AY140" s="81"/>
      <c r="AZ140" s="81"/>
      <c r="BA140" s="81"/>
      <c r="BB140" s="81"/>
      <c r="BC140" s="81">
        <v>1</v>
      </c>
      <c r="BD140" s="80" t="str">
        <f>REPLACE(INDEX(GroupVertices[Group],MATCH(Edges[[#This Row],[Vertex 1]],GroupVertices[Vertex],0)),1,1,"")</f>
        <v>1</v>
      </c>
      <c r="BE140" s="80" t="str">
        <f>REPLACE(INDEX(GroupVertices[Group],MATCH(Edges[[#This Row],[Vertex 2]],GroupVertices[Vertex],0)),1,1,"")</f>
        <v>1</v>
      </c>
      <c r="BF140" s="48"/>
      <c r="BG140" s="49"/>
      <c r="BH140" s="48"/>
      <c r="BI140" s="49"/>
      <c r="BJ140" s="48"/>
      <c r="BK140" s="49"/>
      <c r="BL140" s="48"/>
      <c r="BM140" s="49"/>
      <c r="BN140" s="48"/>
    </row>
    <row r="141" spans="1:66" ht="15">
      <c r="A141" s="66" t="s">
        <v>1283</v>
      </c>
      <c r="B141" s="66" t="s">
        <v>304</v>
      </c>
      <c r="C141" s="67" t="s">
        <v>1267</v>
      </c>
      <c r="D141" s="68">
        <v>3</v>
      </c>
      <c r="E141" s="67" t="s">
        <v>132</v>
      </c>
      <c r="F141" s="70">
        <v>32</v>
      </c>
      <c r="G141" s="67"/>
      <c r="H141" s="71"/>
      <c r="I141" s="72"/>
      <c r="J141" s="72"/>
      <c r="K141" s="34" t="s">
        <v>65</v>
      </c>
      <c r="L141" s="73">
        <v>141</v>
      </c>
      <c r="M141" s="73"/>
      <c r="N141" s="74"/>
      <c r="O141" s="81" t="s">
        <v>315</v>
      </c>
      <c r="P141" s="83">
        <v>43848.88989583333</v>
      </c>
      <c r="Q141" s="81" t="s">
        <v>1364</v>
      </c>
      <c r="R141" s="81"/>
      <c r="S141" s="81"/>
      <c r="T141" s="81"/>
      <c r="U141" s="81"/>
      <c r="V141" s="85" t="s">
        <v>1370</v>
      </c>
      <c r="W141" s="83">
        <v>43848.88989583333</v>
      </c>
      <c r="X141" s="87">
        <v>43848</v>
      </c>
      <c r="Y141" s="89" t="s">
        <v>1457</v>
      </c>
      <c r="Z141" s="85" t="s">
        <v>1554</v>
      </c>
      <c r="AA141" s="81"/>
      <c r="AB141" s="81"/>
      <c r="AC141" s="89" t="s">
        <v>1651</v>
      </c>
      <c r="AD141" s="81"/>
      <c r="AE141" s="81" t="b">
        <v>0</v>
      </c>
      <c r="AF141" s="81">
        <v>0</v>
      </c>
      <c r="AG141" s="89" t="s">
        <v>588</v>
      </c>
      <c r="AH141" s="81" t="b">
        <v>0</v>
      </c>
      <c r="AI141" s="81" t="s">
        <v>591</v>
      </c>
      <c r="AJ141" s="81"/>
      <c r="AK141" s="89" t="s">
        <v>588</v>
      </c>
      <c r="AL141" s="81" t="b">
        <v>0</v>
      </c>
      <c r="AM141" s="81">
        <v>97</v>
      </c>
      <c r="AN141" s="89" t="s">
        <v>593</v>
      </c>
      <c r="AO141" s="81" t="s">
        <v>595</v>
      </c>
      <c r="AP141" s="81" t="b">
        <v>0</v>
      </c>
      <c r="AQ141" s="89" t="s">
        <v>593</v>
      </c>
      <c r="AR141" s="81"/>
      <c r="AS141" s="81">
        <v>0</v>
      </c>
      <c r="AT141" s="81">
        <v>0</v>
      </c>
      <c r="AU141" s="81"/>
      <c r="AV141" s="81"/>
      <c r="AW141" s="81"/>
      <c r="AX141" s="81"/>
      <c r="AY141" s="81"/>
      <c r="AZ141" s="81"/>
      <c r="BA141" s="81"/>
      <c r="BB141" s="81"/>
      <c r="BC141" s="81">
        <v>1</v>
      </c>
      <c r="BD141" s="80" t="str">
        <f>REPLACE(INDEX(GroupVertices[Group],MATCH(Edges[[#This Row],[Vertex 1]],GroupVertices[Vertex],0)),1,1,"")</f>
        <v>1</v>
      </c>
      <c r="BE141" s="80" t="str">
        <f>REPLACE(INDEX(GroupVertices[Group],MATCH(Edges[[#This Row],[Vertex 2]],GroupVertices[Vertex],0)),1,1,"")</f>
        <v>1</v>
      </c>
      <c r="BF141" s="48"/>
      <c r="BG141" s="49"/>
      <c r="BH141" s="48"/>
      <c r="BI141" s="49"/>
      <c r="BJ141" s="48"/>
      <c r="BK141" s="49"/>
      <c r="BL141" s="48"/>
      <c r="BM141" s="49"/>
      <c r="BN141" s="48"/>
    </row>
    <row r="142" spans="1:66" ht="15">
      <c r="A142" s="66" t="s">
        <v>1283</v>
      </c>
      <c r="B142" s="66" t="s">
        <v>307</v>
      </c>
      <c r="C142" s="67" t="s">
        <v>1267</v>
      </c>
      <c r="D142" s="68">
        <v>3</v>
      </c>
      <c r="E142" s="67" t="s">
        <v>132</v>
      </c>
      <c r="F142" s="70">
        <v>32</v>
      </c>
      <c r="G142" s="67"/>
      <c r="H142" s="71"/>
      <c r="I142" s="72"/>
      <c r="J142" s="72"/>
      <c r="K142" s="34" t="s">
        <v>65</v>
      </c>
      <c r="L142" s="73">
        <v>142</v>
      </c>
      <c r="M142" s="73"/>
      <c r="N142" s="74"/>
      <c r="O142" s="81" t="s">
        <v>315</v>
      </c>
      <c r="P142" s="83">
        <v>43848.88989583333</v>
      </c>
      <c r="Q142" s="81" t="s">
        <v>1364</v>
      </c>
      <c r="R142" s="81"/>
      <c r="S142" s="81"/>
      <c r="T142" s="81"/>
      <c r="U142" s="81"/>
      <c r="V142" s="85" t="s">
        <v>1370</v>
      </c>
      <c r="W142" s="83">
        <v>43848.88989583333</v>
      </c>
      <c r="X142" s="87">
        <v>43848</v>
      </c>
      <c r="Y142" s="89" t="s">
        <v>1457</v>
      </c>
      <c r="Z142" s="85" t="s">
        <v>1554</v>
      </c>
      <c r="AA142" s="81"/>
      <c r="AB142" s="81"/>
      <c r="AC142" s="89" t="s">
        <v>1651</v>
      </c>
      <c r="AD142" s="81"/>
      <c r="AE142" s="81" t="b">
        <v>0</v>
      </c>
      <c r="AF142" s="81">
        <v>0</v>
      </c>
      <c r="AG142" s="89" t="s">
        <v>588</v>
      </c>
      <c r="AH142" s="81" t="b">
        <v>0</v>
      </c>
      <c r="AI142" s="81" t="s">
        <v>591</v>
      </c>
      <c r="AJ142" s="81"/>
      <c r="AK142" s="89" t="s">
        <v>588</v>
      </c>
      <c r="AL142" s="81" t="b">
        <v>0</v>
      </c>
      <c r="AM142" s="81">
        <v>97</v>
      </c>
      <c r="AN142" s="89" t="s">
        <v>593</v>
      </c>
      <c r="AO142" s="81" t="s">
        <v>595</v>
      </c>
      <c r="AP142" s="81" t="b">
        <v>0</v>
      </c>
      <c r="AQ142" s="89" t="s">
        <v>593</v>
      </c>
      <c r="AR142" s="81"/>
      <c r="AS142" s="81">
        <v>0</v>
      </c>
      <c r="AT142" s="81">
        <v>0</v>
      </c>
      <c r="AU142" s="81"/>
      <c r="AV142" s="81"/>
      <c r="AW142" s="81"/>
      <c r="AX142" s="81"/>
      <c r="AY142" s="81"/>
      <c r="AZ142" s="81"/>
      <c r="BA142" s="81"/>
      <c r="BB142" s="81"/>
      <c r="BC142" s="81">
        <v>1</v>
      </c>
      <c r="BD142" s="80" t="str">
        <f>REPLACE(INDEX(GroupVertices[Group],MATCH(Edges[[#This Row],[Vertex 1]],GroupVertices[Vertex],0)),1,1,"")</f>
        <v>1</v>
      </c>
      <c r="BE142" s="80" t="str">
        <f>REPLACE(INDEX(GroupVertices[Group],MATCH(Edges[[#This Row],[Vertex 2]],GroupVertices[Vertex],0)),1,1,"")</f>
        <v>1</v>
      </c>
      <c r="BF142" s="48">
        <v>0</v>
      </c>
      <c r="BG142" s="49">
        <v>0</v>
      </c>
      <c r="BH142" s="48">
        <v>2</v>
      </c>
      <c r="BI142" s="49">
        <v>4.545454545454546</v>
      </c>
      <c r="BJ142" s="48">
        <v>0</v>
      </c>
      <c r="BK142" s="49">
        <v>0</v>
      </c>
      <c r="BL142" s="48">
        <v>42</v>
      </c>
      <c r="BM142" s="49">
        <v>95.45454545454545</v>
      </c>
      <c r="BN142" s="48">
        <v>44</v>
      </c>
    </row>
    <row r="143" spans="1:66" ht="15">
      <c r="A143" s="66" t="s">
        <v>1284</v>
      </c>
      <c r="B143" s="66" t="s">
        <v>287</v>
      </c>
      <c r="C143" s="67" t="s">
        <v>1267</v>
      </c>
      <c r="D143" s="68">
        <v>3</v>
      </c>
      <c r="E143" s="67" t="s">
        <v>132</v>
      </c>
      <c r="F143" s="70">
        <v>32</v>
      </c>
      <c r="G143" s="67"/>
      <c r="H143" s="71"/>
      <c r="I143" s="72"/>
      <c r="J143" s="72"/>
      <c r="K143" s="34" t="s">
        <v>65</v>
      </c>
      <c r="L143" s="73">
        <v>143</v>
      </c>
      <c r="M143" s="73"/>
      <c r="N143" s="74"/>
      <c r="O143" s="81" t="s">
        <v>315</v>
      </c>
      <c r="P143" s="83">
        <v>43848.807222222225</v>
      </c>
      <c r="Q143" s="81" t="s">
        <v>1364</v>
      </c>
      <c r="R143" s="81"/>
      <c r="S143" s="81"/>
      <c r="T143" s="81"/>
      <c r="U143" s="81"/>
      <c r="V143" s="85" t="s">
        <v>1371</v>
      </c>
      <c r="W143" s="83">
        <v>43848.807222222225</v>
      </c>
      <c r="X143" s="87">
        <v>43848</v>
      </c>
      <c r="Y143" s="89" t="s">
        <v>1458</v>
      </c>
      <c r="Z143" s="85" t="s">
        <v>1555</v>
      </c>
      <c r="AA143" s="81"/>
      <c r="AB143" s="81"/>
      <c r="AC143" s="89" t="s">
        <v>1652</v>
      </c>
      <c r="AD143" s="81"/>
      <c r="AE143" s="81" t="b">
        <v>0</v>
      </c>
      <c r="AF143" s="81">
        <v>0</v>
      </c>
      <c r="AG143" s="89" t="s">
        <v>588</v>
      </c>
      <c r="AH143" s="81" t="b">
        <v>0</v>
      </c>
      <c r="AI143" s="81" t="s">
        <v>591</v>
      </c>
      <c r="AJ143" s="81"/>
      <c r="AK143" s="89" t="s">
        <v>588</v>
      </c>
      <c r="AL143" s="81" t="b">
        <v>0</v>
      </c>
      <c r="AM143" s="81">
        <v>97</v>
      </c>
      <c r="AN143" s="89" t="s">
        <v>593</v>
      </c>
      <c r="AO143" s="81" t="s">
        <v>596</v>
      </c>
      <c r="AP143" s="81" t="b">
        <v>0</v>
      </c>
      <c r="AQ143" s="89" t="s">
        <v>593</v>
      </c>
      <c r="AR143" s="81"/>
      <c r="AS143" s="81">
        <v>0</v>
      </c>
      <c r="AT143" s="81">
        <v>0</v>
      </c>
      <c r="AU143" s="81"/>
      <c r="AV143" s="81"/>
      <c r="AW143" s="81"/>
      <c r="AX143" s="81"/>
      <c r="AY143" s="81"/>
      <c r="AZ143" s="81"/>
      <c r="BA143" s="81"/>
      <c r="BB143" s="81"/>
      <c r="BC143" s="81">
        <v>1</v>
      </c>
      <c r="BD143" s="80" t="str">
        <f>REPLACE(INDEX(GroupVertices[Group],MATCH(Edges[[#This Row],[Vertex 1]],GroupVertices[Vertex],0)),1,1,"")</f>
        <v>1</v>
      </c>
      <c r="BE143" s="80" t="str">
        <f>REPLACE(INDEX(GroupVertices[Group],MATCH(Edges[[#This Row],[Vertex 2]],GroupVertices[Vertex],0)),1,1,"")</f>
        <v>1</v>
      </c>
      <c r="BF143" s="48"/>
      <c r="BG143" s="49"/>
      <c r="BH143" s="48"/>
      <c r="BI143" s="49"/>
      <c r="BJ143" s="48"/>
      <c r="BK143" s="49"/>
      <c r="BL143" s="48"/>
      <c r="BM143" s="49"/>
      <c r="BN143" s="48"/>
    </row>
    <row r="144" spans="1:66" ht="15">
      <c r="A144" s="66" t="s">
        <v>1284</v>
      </c>
      <c r="B144" s="66" t="s">
        <v>304</v>
      </c>
      <c r="C144" s="67" t="s">
        <v>1267</v>
      </c>
      <c r="D144" s="68">
        <v>3</v>
      </c>
      <c r="E144" s="67" t="s">
        <v>132</v>
      </c>
      <c r="F144" s="70">
        <v>32</v>
      </c>
      <c r="G144" s="67"/>
      <c r="H144" s="71"/>
      <c r="I144" s="72"/>
      <c r="J144" s="72"/>
      <c r="K144" s="34" t="s">
        <v>65</v>
      </c>
      <c r="L144" s="73">
        <v>144</v>
      </c>
      <c r="M144" s="73"/>
      <c r="N144" s="74"/>
      <c r="O144" s="81" t="s">
        <v>315</v>
      </c>
      <c r="P144" s="83">
        <v>43848.807222222225</v>
      </c>
      <c r="Q144" s="81" t="s">
        <v>1364</v>
      </c>
      <c r="R144" s="81"/>
      <c r="S144" s="81"/>
      <c r="T144" s="81"/>
      <c r="U144" s="81"/>
      <c r="V144" s="85" t="s">
        <v>1371</v>
      </c>
      <c r="W144" s="83">
        <v>43848.807222222225</v>
      </c>
      <c r="X144" s="87">
        <v>43848</v>
      </c>
      <c r="Y144" s="89" t="s">
        <v>1458</v>
      </c>
      <c r="Z144" s="85" t="s">
        <v>1555</v>
      </c>
      <c r="AA144" s="81"/>
      <c r="AB144" s="81"/>
      <c r="AC144" s="89" t="s">
        <v>1652</v>
      </c>
      <c r="AD144" s="81"/>
      <c r="AE144" s="81" t="b">
        <v>0</v>
      </c>
      <c r="AF144" s="81">
        <v>0</v>
      </c>
      <c r="AG144" s="89" t="s">
        <v>588</v>
      </c>
      <c r="AH144" s="81" t="b">
        <v>0</v>
      </c>
      <c r="AI144" s="81" t="s">
        <v>591</v>
      </c>
      <c r="AJ144" s="81"/>
      <c r="AK144" s="89" t="s">
        <v>588</v>
      </c>
      <c r="AL144" s="81" t="b">
        <v>0</v>
      </c>
      <c r="AM144" s="81">
        <v>97</v>
      </c>
      <c r="AN144" s="89" t="s">
        <v>593</v>
      </c>
      <c r="AO144" s="81" t="s">
        <v>596</v>
      </c>
      <c r="AP144" s="81" t="b">
        <v>0</v>
      </c>
      <c r="AQ144" s="89" t="s">
        <v>593</v>
      </c>
      <c r="AR144" s="81"/>
      <c r="AS144" s="81">
        <v>0</v>
      </c>
      <c r="AT144" s="81">
        <v>0</v>
      </c>
      <c r="AU144" s="81"/>
      <c r="AV144" s="81"/>
      <c r="AW144" s="81"/>
      <c r="AX144" s="81"/>
      <c r="AY144" s="81"/>
      <c r="AZ144" s="81"/>
      <c r="BA144" s="81"/>
      <c r="BB144" s="81"/>
      <c r="BC144" s="81">
        <v>1</v>
      </c>
      <c r="BD144" s="80" t="str">
        <f>REPLACE(INDEX(GroupVertices[Group],MATCH(Edges[[#This Row],[Vertex 1]],GroupVertices[Vertex],0)),1,1,"")</f>
        <v>1</v>
      </c>
      <c r="BE144" s="80" t="str">
        <f>REPLACE(INDEX(GroupVertices[Group],MATCH(Edges[[#This Row],[Vertex 2]],GroupVertices[Vertex],0)),1,1,"")</f>
        <v>1</v>
      </c>
      <c r="BF144" s="48"/>
      <c r="BG144" s="49"/>
      <c r="BH144" s="48"/>
      <c r="BI144" s="49"/>
      <c r="BJ144" s="48"/>
      <c r="BK144" s="49"/>
      <c r="BL144" s="48"/>
      <c r="BM144" s="49"/>
      <c r="BN144" s="48"/>
    </row>
    <row r="145" spans="1:66" ht="15">
      <c r="A145" s="66" t="s">
        <v>1284</v>
      </c>
      <c r="B145" s="66" t="s">
        <v>307</v>
      </c>
      <c r="C145" s="67" t="s">
        <v>1267</v>
      </c>
      <c r="D145" s="68">
        <v>3</v>
      </c>
      <c r="E145" s="67" t="s">
        <v>132</v>
      </c>
      <c r="F145" s="70">
        <v>32</v>
      </c>
      <c r="G145" s="67"/>
      <c r="H145" s="71"/>
      <c r="I145" s="72"/>
      <c r="J145" s="72"/>
      <c r="K145" s="34" t="s">
        <v>65</v>
      </c>
      <c r="L145" s="73">
        <v>145</v>
      </c>
      <c r="M145" s="73"/>
      <c r="N145" s="74"/>
      <c r="O145" s="81" t="s">
        <v>315</v>
      </c>
      <c r="P145" s="83">
        <v>43848.807222222225</v>
      </c>
      <c r="Q145" s="81" t="s">
        <v>1364</v>
      </c>
      <c r="R145" s="81"/>
      <c r="S145" s="81"/>
      <c r="T145" s="81"/>
      <c r="U145" s="81"/>
      <c r="V145" s="85" t="s">
        <v>1371</v>
      </c>
      <c r="W145" s="83">
        <v>43848.807222222225</v>
      </c>
      <c r="X145" s="87">
        <v>43848</v>
      </c>
      <c r="Y145" s="89" t="s">
        <v>1458</v>
      </c>
      <c r="Z145" s="85" t="s">
        <v>1555</v>
      </c>
      <c r="AA145" s="81"/>
      <c r="AB145" s="81"/>
      <c r="AC145" s="89" t="s">
        <v>1652</v>
      </c>
      <c r="AD145" s="81"/>
      <c r="AE145" s="81" t="b">
        <v>0</v>
      </c>
      <c r="AF145" s="81">
        <v>0</v>
      </c>
      <c r="AG145" s="89" t="s">
        <v>588</v>
      </c>
      <c r="AH145" s="81" t="b">
        <v>0</v>
      </c>
      <c r="AI145" s="81" t="s">
        <v>591</v>
      </c>
      <c r="AJ145" s="81"/>
      <c r="AK145" s="89" t="s">
        <v>588</v>
      </c>
      <c r="AL145" s="81" t="b">
        <v>0</v>
      </c>
      <c r="AM145" s="81">
        <v>97</v>
      </c>
      <c r="AN145" s="89" t="s">
        <v>593</v>
      </c>
      <c r="AO145" s="81" t="s">
        <v>596</v>
      </c>
      <c r="AP145" s="81" t="b">
        <v>0</v>
      </c>
      <c r="AQ145" s="89" t="s">
        <v>593</v>
      </c>
      <c r="AR145" s="81"/>
      <c r="AS145" s="81">
        <v>0</v>
      </c>
      <c r="AT145" s="81">
        <v>0</v>
      </c>
      <c r="AU145" s="81"/>
      <c r="AV145" s="81"/>
      <c r="AW145" s="81"/>
      <c r="AX145" s="81"/>
      <c r="AY145" s="81"/>
      <c r="AZ145" s="81"/>
      <c r="BA145" s="81"/>
      <c r="BB145" s="81"/>
      <c r="BC145" s="81">
        <v>1</v>
      </c>
      <c r="BD145" s="80" t="str">
        <f>REPLACE(INDEX(GroupVertices[Group],MATCH(Edges[[#This Row],[Vertex 1]],GroupVertices[Vertex],0)),1,1,"")</f>
        <v>1</v>
      </c>
      <c r="BE145" s="80" t="str">
        <f>REPLACE(INDEX(GroupVertices[Group],MATCH(Edges[[#This Row],[Vertex 2]],GroupVertices[Vertex],0)),1,1,"")</f>
        <v>1</v>
      </c>
      <c r="BF145" s="48">
        <v>0</v>
      </c>
      <c r="BG145" s="49">
        <v>0</v>
      </c>
      <c r="BH145" s="48">
        <v>2</v>
      </c>
      <c r="BI145" s="49">
        <v>4.545454545454546</v>
      </c>
      <c r="BJ145" s="48">
        <v>0</v>
      </c>
      <c r="BK145" s="49">
        <v>0</v>
      </c>
      <c r="BL145" s="48">
        <v>42</v>
      </c>
      <c r="BM145" s="49">
        <v>95.45454545454545</v>
      </c>
      <c r="BN145" s="48">
        <v>44</v>
      </c>
    </row>
    <row r="146" spans="1:66" ht="15">
      <c r="A146" s="66" t="s">
        <v>303</v>
      </c>
      <c r="B146" s="66" t="s">
        <v>287</v>
      </c>
      <c r="C146" s="67" t="s">
        <v>1267</v>
      </c>
      <c r="D146" s="68">
        <v>3</v>
      </c>
      <c r="E146" s="67" t="s">
        <v>132</v>
      </c>
      <c r="F146" s="70">
        <v>32</v>
      </c>
      <c r="G146" s="67"/>
      <c r="H146" s="71"/>
      <c r="I146" s="72"/>
      <c r="J146" s="72"/>
      <c r="K146" s="34" t="s">
        <v>65</v>
      </c>
      <c r="L146" s="73">
        <v>146</v>
      </c>
      <c r="M146" s="73"/>
      <c r="N146" s="74"/>
      <c r="O146" s="81" t="s">
        <v>315</v>
      </c>
      <c r="P146" s="83">
        <v>43849.71518518519</v>
      </c>
      <c r="Q146" s="81" t="s">
        <v>1364</v>
      </c>
      <c r="R146" s="81"/>
      <c r="S146" s="81"/>
      <c r="T146" s="81"/>
      <c r="U146" s="81"/>
      <c r="V146" s="85" t="s">
        <v>396</v>
      </c>
      <c r="W146" s="83">
        <v>43849.71518518519</v>
      </c>
      <c r="X146" s="87">
        <v>43849</v>
      </c>
      <c r="Y146" s="89" t="s">
        <v>1459</v>
      </c>
      <c r="Z146" s="85" t="s">
        <v>1556</v>
      </c>
      <c r="AA146" s="81"/>
      <c r="AB146" s="81"/>
      <c r="AC146" s="89" t="s">
        <v>1653</v>
      </c>
      <c r="AD146" s="81"/>
      <c r="AE146" s="81" t="b">
        <v>0</v>
      </c>
      <c r="AF146" s="81">
        <v>0</v>
      </c>
      <c r="AG146" s="89" t="s">
        <v>588</v>
      </c>
      <c r="AH146" s="81" t="b">
        <v>0</v>
      </c>
      <c r="AI146" s="81" t="s">
        <v>591</v>
      </c>
      <c r="AJ146" s="81"/>
      <c r="AK146" s="89" t="s">
        <v>588</v>
      </c>
      <c r="AL146" s="81" t="b">
        <v>0</v>
      </c>
      <c r="AM146" s="81">
        <v>97</v>
      </c>
      <c r="AN146" s="89" t="s">
        <v>593</v>
      </c>
      <c r="AO146" s="81" t="s">
        <v>596</v>
      </c>
      <c r="AP146" s="81" t="b">
        <v>0</v>
      </c>
      <c r="AQ146" s="89" t="s">
        <v>593</v>
      </c>
      <c r="AR146" s="81"/>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1</v>
      </c>
      <c r="BF146" s="48"/>
      <c r="BG146" s="49"/>
      <c r="BH146" s="48"/>
      <c r="BI146" s="49"/>
      <c r="BJ146" s="48"/>
      <c r="BK146" s="49"/>
      <c r="BL146" s="48"/>
      <c r="BM146" s="49"/>
      <c r="BN146" s="48"/>
    </row>
    <row r="147" spans="1:66" ht="15">
      <c r="A147" s="66" t="s">
        <v>303</v>
      </c>
      <c r="B147" s="66" t="s">
        <v>304</v>
      </c>
      <c r="C147" s="67" t="s">
        <v>2273</v>
      </c>
      <c r="D147" s="68">
        <v>3</v>
      </c>
      <c r="E147" s="67" t="s">
        <v>136</v>
      </c>
      <c r="F147" s="70">
        <v>23.333333333333336</v>
      </c>
      <c r="G147" s="67"/>
      <c r="H147" s="71"/>
      <c r="I147" s="72"/>
      <c r="J147" s="72"/>
      <c r="K147" s="34" t="s">
        <v>65</v>
      </c>
      <c r="L147" s="73">
        <v>147</v>
      </c>
      <c r="M147" s="73"/>
      <c r="N147" s="74"/>
      <c r="O147" s="81" t="s">
        <v>315</v>
      </c>
      <c r="P147" s="83">
        <v>43849.71518518519</v>
      </c>
      <c r="Q147" s="81" t="s">
        <v>1364</v>
      </c>
      <c r="R147" s="81"/>
      <c r="S147" s="81"/>
      <c r="T147" s="81"/>
      <c r="U147" s="81"/>
      <c r="V147" s="85" t="s">
        <v>396</v>
      </c>
      <c r="W147" s="83">
        <v>43849.71518518519</v>
      </c>
      <c r="X147" s="87">
        <v>43849</v>
      </c>
      <c r="Y147" s="89" t="s">
        <v>1459</v>
      </c>
      <c r="Z147" s="85" t="s">
        <v>1556</v>
      </c>
      <c r="AA147" s="81"/>
      <c r="AB147" s="81"/>
      <c r="AC147" s="89" t="s">
        <v>1653</v>
      </c>
      <c r="AD147" s="81"/>
      <c r="AE147" s="81" t="b">
        <v>0</v>
      </c>
      <c r="AF147" s="81">
        <v>0</v>
      </c>
      <c r="AG147" s="89" t="s">
        <v>588</v>
      </c>
      <c r="AH147" s="81" t="b">
        <v>0</v>
      </c>
      <c r="AI147" s="81" t="s">
        <v>591</v>
      </c>
      <c r="AJ147" s="81"/>
      <c r="AK147" s="89" t="s">
        <v>588</v>
      </c>
      <c r="AL147" s="81" t="b">
        <v>0</v>
      </c>
      <c r="AM147" s="81">
        <v>97</v>
      </c>
      <c r="AN147" s="89" t="s">
        <v>593</v>
      </c>
      <c r="AO147" s="81" t="s">
        <v>596</v>
      </c>
      <c r="AP147" s="81" t="b">
        <v>0</v>
      </c>
      <c r="AQ147" s="89" t="s">
        <v>593</v>
      </c>
      <c r="AR147" s="81"/>
      <c r="AS147" s="81">
        <v>0</v>
      </c>
      <c r="AT147" s="81">
        <v>0</v>
      </c>
      <c r="AU147" s="81"/>
      <c r="AV147" s="81"/>
      <c r="AW147" s="81"/>
      <c r="AX147" s="81"/>
      <c r="AY147" s="81"/>
      <c r="AZ147" s="81"/>
      <c r="BA147" s="81"/>
      <c r="BB147" s="81"/>
      <c r="BC147" s="81">
        <v>2</v>
      </c>
      <c r="BD147" s="80" t="str">
        <f>REPLACE(INDEX(GroupVertices[Group],MATCH(Edges[[#This Row],[Vertex 1]],GroupVertices[Vertex],0)),1,1,"")</f>
        <v>2</v>
      </c>
      <c r="BE147" s="80" t="str">
        <f>REPLACE(INDEX(GroupVertices[Group],MATCH(Edges[[#This Row],[Vertex 2]],GroupVertices[Vertex],0)),1,1,"")</f>
        <v>1</v>
      </c>
      <c r="BF147" s="48"/>
      <c r="BG147" s="49"/>
      <c r="BH147" s="48"/>
      <c r="BI147" s="49"/>
      <c r="BJ147" s="48"/>
      <c r="BK147" s="49"/>
      <c r="BL147" s="48"/>
      <c r="BM147" s="49"/>
      <c r="BN147" s="48"/>
    </row>
    <row r="148" spans="1:66" ht="15">
      <c r="A148" s="66" t="s">
        <v>303</v>
      </c>
      <c r="B148" s="66" t="s">
        <v>307</v>
      </c>
      <c r="C148" s="67" t="s">
        <v>2273</v>
      </c>
      <c r="D148" s="68">
        <v>3</v>
      </c>
      <c r="E148" s="67" t="s">
        <v>136</v>
      </c>
      <c r="F148" s="70">
        <v>23.333333333333336</v>
      </c>
      <c r="G148" s="67"/>
      <c r="H148" s="71"/>
      <c r="I148" s="72"/>
      <c r="J148" s="72"/>
      <c r="K148" s="34" t="s">
        <v>65</v>
      </c>
      <c r="L148" s="73">
        <v>148</v>
      </c>
      <c r="M148" s="73"/>
      <c r="N148" s="74"/>
      <c r="O148" s="81" t="s">
        <v>315</v>
      </c>
      <c r="P148" s="83">
        <v>43849.71518518519</v>
      </c>
      <c r="Q148" s="81" t="s">
        <v>1364</v>
      </c>
      <c r="R148" s="81"/>
      <c r="S148" s="81"/>
      <c r="T148" s="81"/>
      <c r="U148" s="81"/>
      <c r="V148" s="85" t="s">
        <v>396</v>
      </c>
      <c r="W148" s="83">
        <v>43849.71518518519</v>
      </c>
      <c r="X148" s="87">
        <v>43849</v>
      </c>
      <c r="Y148" s="89" t="s">
        <v>1459</v>
      </c>
      <c r="Z148" s="85" t="s">
        <v>1556</v>
      </c>
      <c r="AA148" s="81"/>
      <c r="AB148" s="81"/>
      <c r="AC148" s="89" t="s">
        <v>1653</v>
      </c>
      <c r="AD148" s="81"/>
      <c r="AE148" s="81" t="b">
        <v>0</v>
      </c>
      <c r="AF148" s="81">
        <v>0</v>
      </c>
      <c r="AG148" s="89" t="s">
        <v>588</v>
      </c>
      <c r="AH148" s="81" t="b">
        <v>0</v>
      </c>
      <c r="AI148" s="81" t="s">
        <v>591</v>
      </c>
      <c r="AJ148" s="81"/>
      <c r="AK148" s="89" t="s">
        <v>588</v>
      </c>
      <c r="AL148" s="81" t="b">
        <v>0</v>
      </c>
      <c r="AM148" s="81">
        <v>97</v>
      </c>
      <c r="AN148" s="89" t="s">
        <v>593</v>
      </c>
      <c r="AO148" s="81" t="s">
        <v>596</v>
      </c>
      <c r="AP148" s="81" t="b">
        <v>0</v>
      </c>
      <c r="AQ148" s="89" t="s">
        <v>593</v>
      </c>
      <c r="AR148" s="81"/>
      <c r="AS148" s="81">
        <v>0</v>
      </c>
      <c r="AT148" s="81">
        <v>0</v>
      </c>
      <c r="AU148" s="81"/>
      <c r="AV148" s="81"/>
      <c r="AW148" s="81"/>
      <c r="AX148" s="81"/>
      <c r="AY148" s="81"/>
      <c r="AZ148" s="81"/>
      <c r="BA148" s="81"/>
      <c r="BB148" s="81"/>
      <c r="BC148" s="81">
        <v>2</v>
      </c>
      <c r="BD148" s="80" t="str">
        <f>REPLACE(INDEX(GroupVertices[Group],MATCH(Edges[[#This Row],[Vertex 1]],GroupVertices[Vertex],0)),1,1,"")</f>
        <v>2</v>
      </c>
      <c r="BE148" s="80" t="str">
        <f>REPLACE(INDEX(GroupVertices[Group],MATCH(Edges[[#This Row],[Vertex 2]],GroupVertices[Vertex],0)),1,1,"")</f>
        <v>1</v>
      </c>
      <c r="BF148" s="48">
        <v>0</v>
      </c>
      <c r="BG148" s="49">
        <v>0</v>
      </c>
      <c r="BH148" s="48">
        <v>2</v>
      </c>
      <c r="BI148" s="49">
        <v>4.545454545454546</v>
      </c>
      <c r="BJ148" s="48">
        <v>0</v>
      </c>
      <c r="BK148" s="49">
        <v>0</v>
      </c>
      <c r="BL148" s="48">
        <v>42</v>
      </c>
      <c r="BM148" s="49">
        <v>95.45454545454545</v>
      </c>
      <c r="BN148" s="48">
        <v>44</v>
      </c>
    </row>
    <row r="149" spans="1:66" ht="15">
      <c r="A149" s="66" t="s">
        <v>1285</v>
      </c>
      <c r="B149" s="66" t="s">
        <v>287</v>
      </c>
      <c r="C149" s="67" t="s">
        <v>1267</v>
      </c>
      <c r="D149" s="68">
        <v>3</v>
      </c>
      <c r="E149" s="67" t="s">
        <v>132</v>
      </c>
      <c r="F149" s="70">
        <v>32</v>
      </c>
      <c r="G149" s="67"/>
      <c r="H149" s="71"/>
      <c r="I149" s="72"/>
      <c r="J149" s="72"/>
      <c r="K149" s="34" t="s">
        <v>65</v>
      </c>
      <c r="L149" s="73">
        <v>149</v>
      </c>
      <c r="M149" s="73"/>
      <c r="N149" s="74"/>
      <c r="O149" s="81" t="s">
        <v>315</v>
      </c>
      <c r="P149" s="83">
        <v>43848.91872685185</v>
      </c>
      <c r="Q149" s="81" t="s">
        <v>1364</v>
      </c>
      <c r="R149" s="81"/>
      <c r="S149" s="81"/>
      <c r="T149" s="81"/>
      <c r="U149" s="81"/>
      <c r="V149" s="85" t="s">
        <v>1372</v>
      </c>
      <c r="W149" s="83">
        <v>43848.91872685185</v>
      </c>
      <c r="X149" s="87">
        <v>43848</v>
      </c>
      <c r="Y149" s="89" t="s">
        <v>1460</v>
      </c>
      <c r="Z149" s="85" t="s">
        <v>1557</v>
      </c>
      <c r="AA149" s="81"/>
      <c r="AB149" s="81"/>
      <c r="AC149" s="89" t="s">
        <v>1654</v>
      </c>
      <c r="AD149" s="81"/>
      <c r="AE149" s="81" t="b">
        <v>0</v>
      </c>
      <c r="AF149" s="81">
        <v>0</v>
      </c>
      <c r="AG149" s="89" t="s">
        <v>588</v>
      </c>
      <c r="AH149" s="81" t="b">
        <v>0</v>
      </c>
      <c r="AI149" s="81" t="s">
        <v>591</v>
      </c>
      <c r="AJ149" s="81"/>
      <c r="AK149" s="89" t="s">
        <v>588</v>
      </c>
      <c r="AL149" s="81" t="b">
        <v>0</v>
      </c>
      <c r="AM149" s="81">
        <v>97</v>
      </c>
      <c r="AN149" s="89" t="s">
        <v>593</v>
      </c>
      <c r="AO149" s="81" t="s">
        <v>594</v>
      </c>
      <c r="AP149" s="81" t="b">
        <v>0</v>
      </c>
      <c r="AQ149" s="89" t="s">
        <v>593</v>
      </c>
      <c r="AR149" s="81"/>
      <c r="AS149" s="81">
        <v>0</v>
      </c>
      <c r="AT149" s="81">
        <v>0</v>
      </c>
      <c r="AU149" s="81"/>
      <c r="AV149" s="81"/>
      <c r="AW149" s="81"/>
      <c r="AX149" s="81"/>
      <c r="AY149" s="81"/>
      <c r="AZ149" s="81"/>
      <c r="BA149" s="81"/>
      <c r="BB149" s="81"/>
      <c r="BC149" s="81">
        <v>1</v>
      </c>
      <c r="BD149" s="80" t="str">
        <f>REPLACE(INDEX(GroupVertices[Group],MATCH(Edges[[#This Row],[Vertex 1]],GroupVertices[Vertex],0)),1,1,"")</f>
        <v>1</v>
      </c>
      <c r="BE149" s="80" t="str">
        <f>REPLACE(INDEX(GroupVertices[Group],MATCH(Edges[[#This Row],[Vertex 2]],GroupVertices[Vertex],0)),1,1,"")</f>
        <v>1</v>
      </c>
      <c r="BF149" s="48"/>
      <c r="BG149" s="49"/>
      <c r="BH149" s="48"/>
      <c r="BI149" s="49"/>
      <c r="BJ149" s="48"/>
      <c r="BK149" s="49"/>
      <c r="BL149" s="48"/>
      <c r="BM149" s="49"/>
      <c r="BN149" s="48"/>
    </row>
    <row r="150" spans="1:66" ht="15">
      <c r="A150" s="66" t="s">
        <v>1285</v>
      </c>
      <c r="B150" s="66" t="s">
        <v>304</v>
      </c>
      <c r="C150" s="67" t="s">
        <v>1267</v>
      </c>
      <c r="D150" s="68">
        <v>3</v>
      </c>
      <c r="E150" s="67" t="s">
        <v>132</v>
      </c>
      <c r="F150" s="70">
        <v>32</v>
      </c>
      <c r="G150" s="67"/>
      <c r="H150" s="71"/>
      <c r="I150" s="72"/>
      <c r="J150" s="72"/>
      <c r="K150" s="34" t="s">
        <v>65</v>
      </c>
      <c r="L150" s="73">
        <v>150</v>
      </c>
      <c r="M150" s="73"/>
      <c r="N150" s="74"/>
      <c r="O150" s="81" t="s">
        <v>315</v>
      </c>
      <c r="P150" s="83">
        <v>43848.91872685185</v>
      </c>
      <c r="Q150" s="81" t="s">
        <v>1364</v>
      </c>
      <c r="R150" s="81"/>
      <c r="S150" s="81"/>
      <c r="T150" s="81"/>
      <c r="U150" s="81"/>
      <c r="V150" s="85" t="s">
        <v>1372</v>
      </c>
      <c r="W150" s="83">
        <v>43848.91872685185</v>
      </c>
      <c r="X150" s="87">
        <v>43848</v>
      </c>
      <c r="Y150" s="89" t="s">
        <v>1460</v>
      </c>
      <c r="Z150" s="85" t="s">
        <v>1557</v>
      </c>
      <c r="AA150" s="81"/>
      <c r="AB150" s="81"/>
      <c r="AC150" s="89" t="s">
        <v>1654</v>
      </c>
      <c r="AD150" s="81"/>
      <c r="AE150" s="81" t="b">
        <v>0</v>
      </c>
      <c r="AF150" s="81">
        <v>0</v>
      </c>
      <c r="AG150" s="89" t="s">
        <v>588</v>
      </c>
      <c r="AH150" s="81" t="b">
        <v>0</v>
      </c>
      <c r="AI150" s="81" t="s">
        <v>591</v>
      </c>
      <c r="AJ150" s="81"/>
      <c r="AK150" s="89" t="s">
        <v>588</v>
      </c>
      <c r="AL150" s="81" t="b">
        <v>0</v>
      </c>
      <c r="AM150" s="81">
        <v>97</v>
      </c>
      <c r="AN150" s="89" t="s">
        <v>593</v>
      </c>
      <c r="AO150" s="81" t="s">
        <v>594</v>
      </c>
      <c r="AP150" s="81" t="b">
        <v>0</v>
      </c>
      <c r="AQ150" s="89" t="s">
        <v>593</v>
      </c>
      <c r="AR150" s="81"/>
      <c r="AS150" s="81">
        <v>0</v>
      </c>
      <c r="AT150" s="81">
        <v>0</v>
      </c>
      <c r="AU150" s="81"/>
      <c r="AV150" s="81"/>
      <c r="AW150" s="81"/>
      <c r="AX150" s="81"/>
      <c r="AY150" s="81"/>
      <c r="AZ150" s="81"/>
      <c r="BA150" s="81"/>
      <c r="BB150" s="81"/>
      <c r="BC150" s="81">
        <v>1</v>
      </c>
      <c r="BD150" s="80" t="str">
        <f>REPLACE(INDEX(GroupVertices[Group],MATCH(Edges[[#This Row],[Vertex 1]],GroupVertices[Vertex],0)),1,1,"")</f>
        <v>1</v>
      </c>
      <c r="BE150" s="80" t="str">
        <f>REPLACE(INDEX(GroupVertices[Group],MATCH(Edges[[#This Row],[Vertex 2]],GroupVertices[Vertex],0)),1,1,"")</f>
        <v>1</v>
      </c>
      <c r="BF150" s="48"/>
      <c r="BG150" s="49"/>
      <c r="BH150" s="48"/>
      <c r="BI150" s="49"/>
      <c r="BJ150" s="48"/>
      <c r="BK150" s="49"/>
      <c r="BL150" s="48"/>
      <c r="BM150" s="49"/>
      <c r="BN150" s="48"/>
    </row>
    <row r="151" spans="1:66" ht="15">
      <c r="A151" s="66" t="s">
        <v>1285</v>
      </c>
      <c r="B151" s="66" t="s">
        <v>307</v>
      </c>
      <c r="C151" s="67" t="s">
        <v>1267</v>
      </c>
      <c r="D151" s="68">
        <v>3</v>
      </c>
      <c r="E151" s="67" t="s">
        <v>132</v>
      </c>
      <c r="F151" s="70">
        <v>32</v>
      </c>
      <c r="G151" s="67"/>
      <c r="H151" s="71"/>
      <c r="I151" s="72"/>
      <c r="J151" s="72"/>
      <c r="K151" s="34" t="s">
        <v>65</v>
      </c>
      <c r="L151" s="73">
        <v>151</v>
      </c>
      <c r="M151" s="73"/>
      <c r="N151" s="74"/>
      <c r="O151" s="81" t="s">
        <v>315</v>
      </c>
      <c r="P151" s="83">
        <v>43848.91872685185</v>
      </c>
      <c r="Q151" s="81" t="s">
        <v>1364</v>
      </c>
      <c r="R151" s="81"/>
      <c r="S151" s="81"/>
      <c r="T151" s="81"/>
      <c r="U151" s="81"/>
      <c r="V151" s="85" t="s">
        <v>1372</v>
      </c>
      <c r="W151" s="83">
        <v>43848.91872685185</v>
      </c>
      <c r="X151" s="87">
        <v>43848</v>
      </c>
      <c r="Y151" s="89" t="s">
        <v>1460</v>
      </c>
      <c r="Z151" s="85" t="s">
        <v>1557</v>
      </c>
      <c r="AA151" s="81"/>
      <c r="AB151" s="81"/>
      <c r="AC151" s="89" t="s">
        <v>1654</v>
      </c>
      <c r="AD151" s="81"/>
      <c r="AE151" s="81" t="b">
        <v>0</v>
      </c>
      <c r="AF151" s="81">
        <v>0</v>
      </c>
      <c r="AG151" s="89" t="s">
        <v>588</v>
      </c>
      <c r="AH151" s="81" t="b">
        <v>0</v>
      </c>
      <c r="AI151" s="81" t="s">
        <v>591</v>
      </c>
      <c r="AJ151" s="81"/>
      <c r="AK151" s="89" t="s">
        <v>588</v>
      </c>
      <c r="AL151" s="81" t="b">
        <v>0</v>
      </c>
      <c r="AM151" s="81">
        <v>97</v>
      </c>
      <c r="AN151" s="89" t="s">
        <v>593</v>
      </c>
      <c r="AO151" s="81" t="s">
        <v>594</v>
      </c>
      <c r="AP151" s="81" t="b">
        <v>0</v>
      </c>
      <c r="AQ151" s="89" t="s">
        <v>593</v>
      </c>
      <c r="AR151" s="81"/>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8">
        <v>0</v>
      </c>
      <c r="BG151" s="49">
        <v>0</v>
      </c>
      <c r="BH151" s="48">
        <v>2</v>
      </c>
      <c r="BI151" s="49">
        <v>4.545454545454546</v>
      </c>
      <c r="BJ151" s="48">
        <v>0</v>
      </c>
      <c r="BK151" s="49">
        <v>0</v>
      </c>
      <c r="BL151" s="48">
        <v>42</v>
      </c>
      <c r="BM151" s="49">
        <v>95.45454545454545</v>
      </c>
      <c r="BN151" s="48">
        <v>44</v>
      </c>
    </row>
    <row r="152" spans="1:66" ht="15">
      <c r="A152" s="66" t="s">
        <v>1286</v>
      </c>
      <c r="B152" s="66" t="s">
        <v>287</v>
      </c>
      <c r="C152" s="67" t="s">
        <v>1267</v>
      </c>
      <c r="D152" s="68">
        <v>3</v>
      </c>
      <c r="E152" s="67" t="s">
        <v>132</v>
      </c>
      <c r="F152" s="70">
        <v>32</v>
      </c>
      <c r="G152" s="67"/>
      <c r="H152" s="71"/>
      <c r="I152" s="72"/>
      <c r="J152" s="72"/>
      <c r="K152" s="34" t="s">
        <v>65</v>
      </c>
      <c r="L152" s="73">
        <v>152</v>
      </c>
      <c r="M152" s="73"/>
      <c r="N152" s="74"/>
      <c r="O152" s="81" t="s">
        <v>315</v>
      </c>
      <c r="P152" s="83">
        <v>43848.93734953704</v>
      </c>
      <c r="Q152" s="81" t="s">
        <v>1364</v>
      </c>
      <c r="R152" s="81"/>
      <c r="S152" s="81"/>
      <c r="T152" s="81"/>
      <c r="U152" s="81"/>
      <c r="V152" s="85" t="s">
        <v>1373</v>
      </c>
      <c r="W152" s="83">
        <v>43848.93734953704</v>
      </c>
      <c r="X152" s="87">
        <v>43848</v>
      </c>
      <c r="Y152" s="89" t="s">
        <v>1461</v>
      </c>
      <c r="Z152" s="85" t="s">
        <v>1558</v>
      </c>
      <c r="AA152" s="81"/>
      <c r="AB152" s="81"/>
      <c r="AC152" s="89" t="s">
        <v>1655</v>
      </c>
      <c r="AD152" s="81"/>
      <c r="AE152" s="81" t="b">
        <v>0</v>
      </c>
      <c r="AF152" s="81">
        <v>0</v>
      </c>
      <c r="AG152" s="89" t="s">
        <v>588</v>
      </c>
      <c r="AH152" s="81" t="b">
        <v>0</v>
      </c>
      <c r="AI152" s="81" t="s">
        <v>591</v>
      </c>
      <c r="AJ152" s="81"/>
      <c r="AK152" s="89" t="s">
        <v>588</v>
      </c>
      <c r="AL152" s="81" t="b">
        <v>0</v>
      </c>
      <c r="AM152" s="81">
        <v>97</v>
      </c>
      <c r="AN152" s="89" t="s">
        <v>593</v>
      </c>
      <c r="AO152" s="81" t="s">
        <v>596</v>
      </c>
      <c r="AP152" s="81" t="b">
        <v>0</v>
      </c>
      <c r="AQ152" s="89" t="s">
        <v>593</v>
      </c>
      <c r="AR152" s="81"/>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8"/>
      <c r="BG152" s="49"/>
      <c r="BH152" s="48"/>
      <c r="BI152" s="49"/>
      <c r="BJ152" s="48"/>
      <c r="BK152" s="49"/>
      <c r="BL152" s="48"/>
      <c r="BM152" s="49"/>
      <c r="BN152" s="48"/>
    </row>
    <row r="153" spans="1:66" ht="15">
      <c r="A153" s="66" t="s">
        <v>1286</v>
      </c>
      <c r="B153" s="66" t="s">
        <v>304</v>
      </c>
      <c r="C153" s="67" t="s">
        <v>1267</v>
      </c>
      <c r="D153" s="68">
        <v>3</v>
      </c>
      <c r="E153" s="67" t="s">
        <v>132</v>
      </c>
      <c r="F153" s="70">
        <v>32</v>
      </c>
      <c r="G153" s="67"/>
      <c r="H153" s="71"/>
      <c r="I153" s="72"/>
      <c r="J153" s="72"/>
      <c r="K153" s="34" t="s">
        <v>65</v>
      </c>
      <c r="L153" s="73">
        <v>153</v>
      </c>
      <c r="M153" s="73"/>
      <c r="N153" s="74"/>
      <c r="O153" s="81" t="s">
        <v>315</v>
      </c>
      <c r="P153" s="83">
        <v>43848.93734953704</v>
      </c>
      <c r="Q153" s="81" t="s">
        <v>1364</v>
      </c>
      <c r="R153" s="81"/>
      <c r="S153" s="81"/>
      <c r="T153" s="81"/>
      <c r="U153" s="81"/>
      <c r="V153" s="85" t="s">
        <v>1373</v>
      </c>
      <c r="W153" s="83">
        <v>43848.93734953704</v>
      </c>
      <c r="X153" s="87">
        <v>43848</v>
      </c>
      <c r="Y153" s="89" t="s">
        <v>1461</v>
      </c>
      <c r="Z153" s="85" t="s">
        <v>1558</v>
      </c>
      <c r="AA153" s="81"/>
      <c r="AB153" s="81"/>
      <c r="AC153" s="89" t="s">
        <v>1655</v>
      </c>
      <c r="AD153" s="81"/>
      <c r="AE153" s="81" t="b">
        <v>0</v>
      </c>
      <c r="AF153" s="81">
        <v>0</v>
      </c>
      <c r="AG153" s="89" t="s">
        <v>588</v>
      </c>
      <c r="AH153" s="81" t="b">
        <v>0</v>
      </c>
      <c r="AI153" s="81" t="s">
        <v>591</v>
      </c>
      <c r="AJ153" s="81"/>
      <c r="AK153" s="89" t="s">
        <v>588</v>
      </c>
      <c r="AL153" s="81" t="b">
        <v>0</v>
      </c>
      <c r="AM153" s="81">
        <v>97</v>
      </c>
      <c r="AN153" s="89" t="s">
        <v>593</v>
      </c>
      <c r="AO153" s="81" t="s">
        <v>596</v>
      </c>
      <c r="AP153" s="81" t="b">
        <v>0</v>
      </c>
      <c r="AQ153" s="89" t="s">
        <v>593</v>
      </c>
      <c r="AR153" s="81"/>
      <c r="AS153" s="81">
        <v>0</v>
      </c>
      <c r="AT153" s="81">
        <v>0</v>
      </c>
      <c r="AU153" s="81"/>
      <c r="AV153" s="81"/>
      <c r="AW153" s="81"/>
      <c r="AX153" s="81"/>
      <c r="AY153" s="81"/>
      <c r="AZ153" s="81"/>
      <c r="BA153" s="81"/>
      <c r="BB153" s="81"/>
      <c r="BC153" s="81">
        <v>1</v>
      </c>
      <c r="BD153" s="80" t="str">
        <f>REPLACE(INDEX(GroupVertices[Group],MATCH(Edges[[#This Row],[Vertex 1]],GroupVertices[Vertex],0)),1,1,"")</f>
        <v>1</v>
      </c>
      <c r="BE153" s="80" t="str">
        <f>REPLACE(INDEX(GroupVertices[Group],MATCH(Edges[[#This Row],[Vertex 2]],GroupVertices[Vertex],0)),1,1,"")</f>
        <v>1</v>
      </c>
      <c r="BF153" s="48"/>
      <c r="BG153" s="49"/>
      <c r="BH153" s="48"/>
      <c r="BI153" s="49"/>
      <c r="BJ153" s="48"/>
      <c r="BK153" s="49"/>
      <c r="BL153" s="48"/>
      <c r="BM153" s="49"/>
      <c r="BN153" s="48"/>
    </row>
    <row r="154" spans="1:66" ht="15">
      <c r="A154" s="66" t="s">
        <v>1286</v>
      </c>
      <c r="B154" s="66" t="s">
        <v>307</v>
      </c>
      <c r="C154" s="67" t="s">
        <v>1267</v>
      </c>
      <c r="D154" s="68">
        <v>3</v>
      </c>
      <c r="E154" s="67" t="s">
        <v>132</v>
      </c>
      <c r="F154" s="70">
        <v>32</v>
      </c>
      <c r="G154" s="67"/>
      <c r="H154" s="71"/>
      <c r="I154" s="72"/>
      <c r="J154" s="72"/>
      <c r="K154" s="34" t="s">
        <v>65</v>
      </c>
      <c r="L154" s="73">
        <v>154</v>
      </c>
      <c r="M154" s="73"/>
      <c r="N154" s="74"/>
      <c r="O154" s="81" t="s">
        <v>315</v>
      </c>
      <c r="P154" s="83">
        <v>43848.93734953704</v>
      </c>
      <c r="Q154" s="81" t="s">
        <v>1364</v>
      </c>
      <c r="R154" s="81"/>
      <c r="S154" s="81"/>
      <c r="T154" s="81"/>
      <c r="U154" s="81"/>
      <c r="V154" s="85" t="s">
        <v>1373</v>
      </c>
      <c r="W154" s="83">
        <v>43848.93734953704</v>
      </c>
      <c r="X154" s="87">
        <v>43848</v>
      </c>
      <c r="Y154" s="89" t="s">
        <v>1461</v>
      </c>
      <c r="Z154" s="85" t="s">
        <v>1558</v>
      </c>
      <c r="AA154" s="81"/>
      <c r="AB154" s="81"/>
      <c r="AC154" s="89" t="s">
        <v>1655</v>
      </c>
      <c r="AD154" s="81"/>
      <c r="AE154" s="81" t="b">
        <v>0</v>
      </c>
      <c r="AF154" s="81">
        <v>0</v>
      </c>
      <c r="AG154" s="89" t="s">
        <v>588</v>
      </c>
      <c r="AH154" s="81" t="b">
        <v>0</v>
      </c>
      <c r="AI154" s="81" t="s">
        <v>591</v>
      </c>
      <c r="AJ154" s="81"/>
      <c r="AK154" s="89" t="s">
        <v>588</v>
      </c>
      <c r="AL154" s="81" t="b">
        <v>0</v>
      </c>
      <c r="AM154" s="81">
        <v>97</v>
      </c>
      <c r="AN154" s="89" t="s">
        <v>593</v>
      </c>
      <c r="AO154" s="81" t="s">
        <v>596</v>
      </c>
      <c r="AP154" s="81" t="b">
        <v>0</v>
      </c>
      <c r="AQ154" s="89" t="s">
        <v>593</v>
      </c>
      <c r="AR154" s="81"/>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8">
        <v>0</v>
      </c>
      <c r="BG154" s="49">
        <v>0</v>
      </c>
      <c r="BH154" s="48">
        <v>2</v>
      </c>
      <c r="BI154" s="49">
        <v>4.545454545454546</v>
      </c>
      <c r="BJ154" s="48">
        <v>0</v>
      </c>
      <c r="BK154" s="49">
        <v>0</v>
      </c>
      <c r="BL154" s="48">
        <v>42</v>
      </c>
      <c r="BM154" s="49">
        <v>95.45454545454545</v>
      </c>
      <c r="BN154" s="48">
        <v>44</v>
      </c>
    </row>
    <row r="155" spans="1:66" ht="15">
      <c r="A155" s="66" t="s">
        <v>1287</v>
      </c>
      <c r="B155" s="66" t="s">
        <v>287</v>
      </c>
      <c r="C155" s="67" t="s">
        <v>1267</v>
      </c>
      <c r="D155" s="68">
        <v>3</v>
      </c>
      <c r="E155" s="67" t="s">
        <v>132</v>
      </c>
      <c r="F155" s="70">
        <v>32</v>
      </c>
      <c r="G155" s="67"/>
      <c r="H155" s="71"/>
      <c r="I155" s="72"/>
      <c r="J155" s="72"/>
      <c r="K155" s="34" t="s">
        <v>65</v>
      </c>
      <c r="L155" s="73">
        <v>155</v>
      </c>
      <c r="M155" s="73"/>
      <c r="N155" s="74"/>
      <c r="O155" s="81" t="s">
        <v>315</v>
      </c>
      <c r="P155" s="83">
        <v>43849.066145833334</v>
      </c>
      <c r="Q155" s="81" t="s">
        <v>1364</v>
      </c>
      <c r="R155" s="81"/>
      <c r="S155" s="81"/>
      <c r="T155" s="81"/>
      <c r="U155" s="81"/>
      <c r="V155" s="85" t="s">
        <v>1374</v>
      </c>
      <c r="W155" s="83">
        <v>43849.066145833334</v>
      </c>
      <c r="X155" s="87">
        <v>43849</v>
      </c>
      <c r="Y155" s="89" t="s">
        <v>1462</v>
      </c>
      <c r="Z155" s="85" t="s">
        <v>1559</v>
      </c>
      <c r="AA155" s="81"/>
      <c r="AB155" s="81"/>
      <c r="AC155" s="89" t="s">
        <v>1656</v>
      </c>
      <c r="AD155" s="81"/>
      <c r="AE155" s="81" t="b">
        <v>0</v>
      </c>
      <c r="AF155" s="81">
        <v>0</v>
      </c>
      <c r="AG155" s="89" t="s">
        <v>588</v>
      </c>
      <c r="AH155" s="81" t="b">
        <v>0</v>
      </c>
      <c r="AI155" s="81" t="s">
        <v>591</v>
      </c>
      <c r="AJ155" s="81"/>
      <c r="AK155" s="89" t="s">
        <v>588</v>
      </c>
      <c r="AL155" s="81" t="b">
        <v>0</v>
      </c>
      <c r="AM155" s="81">
        <v>97</v>
      </c>
      <c r="AN155" s="89" t="s">
        <v>593</v>
      </c>
      <c r="AO155" s="81" t="s">
        <v>596</v>
      </c>
      <c r="AP155" s="81" t="b">
        <v>0</v>
      </c>
      <c r="AQ155" s="89" t="s">
        <v>593</v>
      </c>
      <c r="AR155" s="81"/>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8"/>
      <c r="BG155" s="49"/>
      <c r="BH155" s="48"/>
      <c r="BI155" s="49"/>
      <c r="BJ155" s="48"/>
      <c r="BK155" s="49"/>
      <c r="BL155" s="48"/>
      <c r="BM155" s="49"/>
      <c r="BN155" s="48"/>
    </row>
    <row r="156" spans="1:66" ht="15">
      <c r="A156" s="66" t="s">
        <v>1287</v>
      </c>
      <c r="B156" s="66" t="s">
        <v>304</v>
      </c>
      <c r="C156" s="67" t="s">
        <v>1267</v>
      </c>
      <c r="D156" s="68">
        <v>3</v>
      </c>
      <c r="E156" s="67" t="s">
        <v>132</v>
      </c>
      <c r="F156" s="70">
        <v>32</v>
      </c>
      <c r="G156" s="67"/>
      <c r="H156" s="71"/>
      <c r="I156" s="72"/>
      <c r="J156" s="72"/>
      <c r="K156" s="34" t="s">
        <v>65</v>
      </c>
      <c r="L156" s="73">
        <v>156</v>
      </c>
      <c r="M156" s="73"/>
      <c r="N156" s="74"/>
      <c r="O156" s="81" t="s">
        <v>315</v>
      </c>
      <c r="P156" s="83">
        <v>43849.066145833334</v>
      </c>
      <c r="Q156" s="81" t="s">
        <v>1364</v>
      </c>
      <c r="R156" s="81"/>
      <c r="S156" s="81"/>
      <c r="T156" s="81"/>
      <c r="U156" s="81"/>
      <c r="V156" s="85" t="s">
        <v>1374</v>
      </c>
      <c r="W156" s="83">
        <v>43849.066145833334</v>
      </c>
      <c r="X156" s="87">
        <v>43849</v>
      </c>
      <c r="Y156" s="89" t="s">
        <v>1462</v>
      </c>
      <c r="Z156" s="85" t="s">
        <v>1559</v>
      </c>
      <c r="AA156" s="81"/>
      <c r="AB156" s="81"/>
      <c r="AC156" s="89" t="s">
        <v>1656</v>
      </c>
      <c r="AD156" s="81"/>
      <c r="AE156" s="81" t="b">
        <v>0</v>
      </c>
      <c r="AF156" s="81">
        <v>0</v>
      </c>
      <c r="AG156" s="89" t="s">
        <v>588</v>
      </c>
      <c r="AH156" s="81" t="b">
        <v>0</v>
      </c>
      <c r="AI156" s="81" t="s">
        <v>591</v>
      </c>
      <c r="AJ156" s="81"/>
      <c r="AK156" s="89" t="s">
        <v>588</v>
      </c>
      <c r="AL156" s="81" t="b">
        <v>0</v>
      </c>
      <c r="AM156" s="81">
        <v>97</v>
      </c>
      <c r="AN156" s="89" t="s">
        <v>593</v>
      </c>
      <c r="AO156" s="81" t="s">
        <v>596</v>
      </c>
      <c r="AP156" s="81" t="b">
        <v>0</v>
      </c>
      <c r="AQ156" s="89" t="s">
        <v>593</v>
      </c>
      <c r="AR156" s="81"/>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1</v>
      </c>
      <c r="BF156" s="48"/>
      <c r="BG156" s="49"/>
      <c r="BH156" s="48"/>
      <c r="BI156" s="49"/>
      <c r="BJ156" s="48"/>
      <c r="BK156" s="49"/>
      <c r="BL156" s="48"/>
      <c r="BM156" s="49"/>
      <c r="BN156" s="48"/>
    </row>
    <row r="157" spans="1:66" ht="15">
      <c r="A157" s="66" t="s">
        <v>1287</v>
      </c>
      <c r="B157" s="66" t="s">
        <v>307</v>
      </c>
      <c r="C157" s="67" t="s">
        <v>1267</v>
      </c>
      <c r="D157" s="68">
        <v>3</v>
      </c>
      <c r="E157" s="67" t="s">
        <v>132</v>
      </c>
      <c r="F157" s="70">
        <v>32</v>
      </c>
      <c r="G157" s="67"/>
      <c r="H157" s="71"/>
      <c r="I157" s="72"/>
      <c r="J157" s="72"/>
      <c r="K157" s="34" t="s">
        <v>65</v>
      </c>
      <c r="L157" s="73">
        <v>157</v>
      </c>
      <c r="M157" s="73"/>
      <c r="N157" s="74"/>
      <c r="O157" s="81" t="s">
        <v>315</v>
      </c>
      <c r="P157" s="83">
        <v>43849.066145833334</v>
      </c>
      <c r="Q157" s="81" t="s">
        <v>1364</v>
      </c>
      <c r="R157" s="81"/>
      <c r="S157" s="81"/>
      <c r="T157" s="81"/>
      <c r="U157" s="81"/>
      <c r="V157" s="85" t="s">
        <v>1374</v>
      </c>
      <c r="W157" s="83">
        <v>43849.066145833334</v>
      </c>
      <c r="X157" s="87">
        <v>43849</v>
      </c>
      <c r="Y157" s="89" t="s">
        <v>1462</v>
      </c>
      <c r="Z157" s="85" t="s">
        <v>1559</v>
      </c>
      <c r="AA157" s="81"/>
      <c r="AB157" s="81"/>
      <c r="AC157" s="89" t="s">
        <v>1656</v>
      </c>
      <c r="AD157" s="81"/>
      <c r="AE157" s="81" t="b">
        <v>0</v>
      </c>
      <c r="AF157" s="81">
        <v>0</v>
      </c>
      <c r="AG157" s="89" t="s">
        <v>588</v>
      </c>
      <c r="AH157" s="81" t="b">
        <v>0</v>
      </c>
      <c r="AI157" s="81" t="s">
        <v>591</v>
      </c>
      <c r="AJ157" s="81"/>
      <c r="AK157" s="89" t="s">
        <v>588</v>
      </c>
      <c r="AL157" s="81" t="b">
        <v>0</v>
      </c>
      <c r="AM157" s="81">
        <v>97</v>
      </c>
      <c r="AN157" s="89" t="s">
        <v>593</v>
      </c>
      <c r="AO157" s="81" t="s">
        <v>596</v>
      </c>
      <c r="AP157" s="81" t="b">
        <v>0</v>
      </c>
      <c r="AQ157" s="89" t="s">
        <v>593</v>
      </c>
      <c r="AR157" s="81"/>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1</v>
      </c>
      <c r="BF157" s="48">
        <v>0</v>
      </c>
      <c r="BG157" s="49">
        <v>0</v>
      </c>
      <c r="BH157" s="48">
        <v>2</v>
      </c>
      <c r="BI157" s="49">
        <v>4.545454545454546</v>
      </c>
      <c r="BJ157" s="48">
        <v>0</v>
      </c>
      <c r="BK157" s="49">
        <v>0</v>
      </c>
      <c r="BL157" s="48">
        <v>42</v>
      </c>
      <c r="BM157" s="49">
        <v>95.45454545454545</v>
      </c>
      <c r="BN157" s="48">
        <v>44</v>
      </c>
    </row>
    <row r="158" spans="1:66" ht="15">
      <c r="A158" s="66" t="s">
        <v>1288</v>
      </c>
      <c r="B158" s="66" t="s">
        <v>287</v>
      </c>
      <c r="C158" s="67" t="s">
        <v>1267</v>
      </c>
      <c r="D158" s="68">
        <v>3</v>
      </c>
      <c r="E158" s="67" t="s">
        <v>132</v>
      </c>
      <c r="F158" s="70">
        <v>32</v>
      </c>
      <c r="G158" s="67"/>
      <c r="H158" s="71"/>
      <c r="I158" s="72"/>
      <c r="J158" s="72"/>
      <c r="K158" s="34" t="s">
        <v>65</v>
      </c>
      <c r="L158" s="73">
        <v>158</v>
      </c>
      <c r="M158" s="73"/>
      <c r="N158" s="74"/>
      <c r="O158" s="81" t="s">
        <v>315</v>
      </c>
      <c r="P158" s="83">
        <v>43849.742847222224</v>
      </c>
      <c r="Q158" s="81" t="s">
        <v>1364</v>
      </c>
      <c r="R158" s="81"/>
      <c r="S158" s="81"/>
      <c r="T158" s="81"/>
      <c r="U158" s="81"/>
      <c r="V158" s="85" t="s">
        <v>1375</v>
      </c>
      <c r="W158" s="83">
        <v>43849.742847222224</v>
      </c>
      <c r="X158" s="87">
        <v>43849</v>
      </c>
      <c r="Y158" s="89" t="s">
        <v>1463</v>
      </c>
      <c r="Z158" s="85" t="s">
        <v>1560</v>
      </c>
      <c r="AA158" s="81"/>
      <c r="AB158" s="81"/>
      <c r="AC158" s="89" t="s">
        <v>1657</v>
      </c>
      <c r="AD158" s="81"/>
      <c r="AE158" s="81" t="b">
        <v>0</v>
      </c>
      <c r="AF158" s="81">
        <v>0</v>
      </c>
      <c r="AG158" s="89" t="s">
        <v>588</v>
      </c>
      <c r="AH158" s="81" t="b">
        <v>0</v>
      </c>
      <c r="AI158" s="81" t="s">
        <v>591</v>
      </c>
      <c r="AJ158" s="81"/>
      <c r="AK158" s="89" t="s">
        <v>588</v>
      </c>
      <c r="AL158" s="81" t="b">
        <v>0</v>
      </c>
      <c r="AM158" s="81">
        <v>97</v>
      </c>
      <c r="AN158" s="89" t="s">
        <v>593</v>
      </c>
      <c r="AO158" s="81" t="s">
        <v>596</v>
      </c>
      <c r="AP158" s="81" t="b">
        <v>0</v>
      </c>
      <c r="AQ158" s="89" t="s">
        <v>593</v>
      </c>
      <c r="AR158" s="81"/>
      <c r="AS158" s="81">
        <v>0</v>
      </c>
      <c r="AT158" s="81">
        <v>0</v>
      </c>
      <c r="AU158" s="81"/>
      <c r="AV158" s="81"/>
      <c r="AW158" s="81"/>
      <c r="AX158" s="81"/>
      <c r="AY158" s="81"/>
      <c r="AZ158" s="81"/>
      <c r="BA158" s="81"/>
      <c r="BB158" s="81"/>
      <c r="BC158" s="81">
        <v>1</v>
      </c>
      <c r="BD158" s="80" t="str">
        <f>REPLACE(INDEX(GroupVertices[Group],MATCH(Edges[[#This Row],[Vertex 1]],GroupVertices[Vertex],0)),1,1,"")</f>
        <v>1</v>
      </c>
      <c r="BE158" s="80" t="str">
        <f>REPLACE(INDEX(GroupVertices[Group],MATCH(Edges[[#This Row],[Vertex 2]],GroupVertices[Vertex],0)),1,1,"")</f>
        <v>1</v>
      </c>
      <c r="BF158" s="48"/>
      <c r="BG158" s="49"/>
      <c r="BH158" s="48"/>
      <c r="BI158" s="49"/>
      <c r="BJ158" s="48"/>
      <c r="BK158" s="49"/>
      <c r="BL158" s="48"/>
      <c r="BM158" s="49"/>
      <c r="BN158" s="48"/>
    </row>
    <row r="159" spans="1:66" ht="15">
      <c r="A159" s="66" t="s">
        <v>1288</v>
      </c>
      <c r="B159" s="66" t="s">
        <v>304</v>
      </c>
      <c r="C159" s="67" t="s">
        <v>1267</v>
      </c>
      <c r="D159" s="68">
        <v>3</v>
      </c>
      <c r="E159" s="67" t="s">
        <v>132</v>
      </c>
      <c r="F159" s="70">
        <v>32</v>
      </c>
      <c r="G159" s="67"/>
      <c r="H159" s="71"/>
      <c r="I159" s="72"/>
      <c r="J159" s="72"/>
      <c r="K159" s="34" t="s">
        <v>65</v>
      </c>
      <c r="L159" s="73">
        <v>159</v>
      </c>
      <c r="M159" s="73"/>
      <c r="N159" s="74"/>
      <c r="O159" s="81" t="s">
        <v>315</v>
      </c>
      <c r="P159" s="83">
        <v>43849.742847222224</v>
      </c>
      <c r="Q159" s="81" t="s">
        <v>1364</v>
      </c>
      <c r="R159" s="81"/>
      <c r="S159" s="81"/>
      <c r="T159" s="81"/>
      <c r="U159" s="81"/>
      <c r="V159" s="85" t="s">
        <v>1375</v>
      </c>
      <c r="W159" s="83">
        <v>43849.742847222224</v>
      </c>
      <c r="X159" s="87">
        <v>43849</v>
      </c>
      <c r="Y159" s="89" t="s">
        <v>1463</v>
      </c>
      <c r="Z159" s="85" t="s">
        <v>1560</v>
      </c>
      <c r="AA159" s="81"/>
      <c r="AB159" s="81"/>
      <c r="AC159" s="89" t="s">
        <v>1657</v>
      </c>
      <c r="AD159" s="81"/>
      <c r="AE159" s="81" t="b">
        <v>0</v>
      </c>
      <c r="AF159" s="81">
        <v>0</v>
      </c>
      <c r="AG159" s="89" t="s">
        <v>588</v>
      </c>
      <c r="AH159" s="81" t="b">
        <v>0</v>
      </c>
      <c r="AI159" s="81" t="s">
        <v>591</v>
      </c>
      <c r="AJ159" s="81"/>
      <c r="AK159" s="89" t="s">
        <v>588</v>
      </c>
      <c r="AL159" s="81" t="b">
        <v>0</v>
      </c>
      <c r="AM159" s="81">
        <v>97</v>
      </c>
      <c r="AN159" s="89" t="s">
        <v>593</v>
      </c>
      <c r="AO159" s="81" t="s">
        <v>596</v>
      </c>
      <c r="AP159" s="81" t="b">
        <v>0</v>
      </c>
      <c r="AQ159" s="89" t="s">
        <v>593</v>
      </c>
      <c r="AR159" s="81"/>
      <c r="AS159" s="81">
        <v>0</v>
      </c>
      <c r="AT159" s="81">
        <v>0</v>
      </c>
      <c r="AU159" s="81"/>
      <c r="AV159" s="81"/>
      <c r="AW159" s="81"/>
      <c r="AX159" s="81"/>
      <c r="AY159" s="81"/>
      <c r="AZ159" s="81"/>
      <c r="BA159" s="81"/>
      <c r="BB159" s="81"/>
      <c r="BC159" s="81">
        <v>1</v>
      </c>
      <c r="BD159" s="80" t="str">
        <f>REPLACE(INDEX(GroupVertices[Group],MATCH(Edges[[#This Row],[Vertex 1]],GroupVertices[Vertex],0)),1,1,"")</f>
        <v>1</v>
      </c>
      <c r="BE159" s="80" t="str">
        <f>REPLACE(INDEX(GroupVertices[Group],MATCH(Edges[[#This Row],[Vertex 2]],GroupVertices[Vertex],0)),1,1,"")</f>
        <v>1</v>
      </c>
      <c r="BF159" s="48"/>
      <c r="BG159" s="49"/>
      <c r="BH159" s="48"/>
      <c r="BI159" s="49"/>
      <c r="BJ159" s="48"/>
      <c r="BK159" s="49"/>
      <c r="BL159" s="48"/>
      <c r="BM159" s="49"/>
      <c r="BN159" s="48"/>
    </row>
    <row r="160" spans="1:66" ht="15">
      <c r="A160" s="66" t="s">
        <v>1288</v>
      </c>
      <c r="B160" s="66" t="s">
        <v>307</v>
      </c>
      <c r="C160" s="67" t="s">
        <v>1267</v>
      </c>
      <c r="D160" s="68">
        <v>3</v>
      </c>
      <c r="E160" s="67" t="s">
        <v>132</v>
      </c>
      <c r="F160" s="70">
        <v>32</v>
      </c>
      <c r="G160" s="67"/>
      <c r="H160" s="71"/>
      <c r="I160" s="72"/>
      <c r="J160" s="72"/>
      <c r="K160" s="34" t="s">
        <v>65</v>
      </c>
      <c r="L160" s="73">
        <v>160</v>
      </c>
      <c r="M160" s="73"/>
      <c r="N160" s="74"/>
      <c r="O160" s="81" t="s">
        <v>315</v>
      </c>
      <c r="P160" s="83">
        <v>43849.742847222224</v>
      </c>
      <c r="Q160" s="81" t="s">
        <v>1364</v>
      </c>
      <c r="R160" s="81"/>
      <c r="S160" s="81"/>
      <c r="T160" s="81"/>
      <c r="U160" s="81"/>
      <c r="V160" s="85" t="s">
        <v>1375</v>
      </c>
      <c r="W160" s="83">
        <v>43849.742847222224</v>
      </c>
      <c r="X160" s="87">
        <v>43849</v>
      </c>
      <c r="Y160" s="89" t="s">
        <v>1463</v>
      </c>
      <c r="Z160" s="85" t="s">
        <v>1560</v>
      </c>
      <c r="AA160" s="81"/>
      <c r="AB160" s="81"/>
      <c r="AC160" s="89" t="s">
        <v>1657</v>
      </c>
      <c r="AD160" s="81"/>
      <c r="AE160" s="81" t="b">
        <v>0</v>
      </c>
      <c r="AF160" s="81">
        <v>0</v>
      </c>
      <c r="AG160" s="89" t="s">
        <v>588</v>
      </c>
      <c r="AH160" s="81" t="b">
        <v>0</v>
      </c>
      <c r="AI160" s="81" t="s">
        <v>591</v>
      </c>
      <c r="AJ160" s="81"/>
      <c r="AK160" s="89" t="s">
        <v>588</v>
      </c>
      <c r="AL160" s="81" t="b">
        <v>0</v>
      </c>
      <c r="AM160" s="81">
        <v>97</v>
      </c>
      <c r="AN160" s="89" t="s">
        <v>593</v>
      </c>
      <c r="AO160" s="81" t="s">
        <v>596</v>
      </c>
      <c r="AP160" s="81" t="b">
        <v>0</v>
      </c>
      <c r="AQ160" s="89" t="s">
        <v>593</v>
      </c>
      <c r="AR160" s="81"/>
      <c r="AS160" s="81">
        <v>0</v>
      </c>
      <c r="AT160" s="81">
        <v>0</v>
      </c>
      <c r="AU160" s="81"/>
      <c r="AV160" s="81"/>
      <c r="AW160" s="81"/>
      <c r="AX160" s="81"/>
      <c r="AY160" s="81"/>
      <c r="AZ160" s="81"/>
      <c r="BA160" s="81"/>
      <c r="BB160" s="81"/>
      <c r="BC160" s="81">
        <v>1</v>
      </c>
      <c r="BD160" s="80" t="str">
        <f>REPLACE(INDEX(GroupVertices[Group],MATCH(Edges[[#This Row],[Vertex 1]],GroupVertices[Vertex],0)),1,1,"")</f>
        <v>1</v>
      </c>
      <c r="BE160" s="80" t="str">
        <f>REPLACE(INDEX(GroupVertices[Group],MATCH(Edges[[#This Row],[Vertex 2]],GroupVertices[Vertex],0)),1,1,"")</f>
        <v>1</v>
      </c>
      <c r="BF160" s="48">
        <v>0</v>
      </c>
      <c r="BG160" s="49">
        <v>0</v>
      </c>
      <c r="BH160" s="48">
        <v>2</v>
      </c>
      <c r="BI160" s="49">
        <v>4.545454545454546</v>
      </c>
      <c r="BJ160" s="48">
        <v>0</v>
      </c>
      <c r="BK160" s="49">
        <v>0</v>
      </c>
      <c r="BL160" s="48">
        <v>42</v>
      </c>
      <c r="BM160" s="49">
        <v>95.45454545454545</v>
      </c>
      <c r="BN160" s="48">
        <v>44</v>
      </c>
    </row>
    <row r="161" spans="1:66" ht="15">
      <c r="A161" s="66" t="s">
        <v>1289</v>
      </c>
      <c r="B161" s="66" t="s">
        <v>287</v>
      </c>
      <c r="C161" s="67" t="s">
        <v>1267</v>
      </c>
      <c r="D161" s="68">
        <v>3</v>
      </c>
      <c r="E161" s="67" t="s">
        <v>132</v>
      </c>
      <c r="F161" s="70">
        <v>32</v>
      </c>
      <c r="G161" s="67"/>
      <c r="H161" s="71"/>
      <c r="I161" s="72"/>
      <c r="J161" s="72"/>
      <c r="K161" s="34" t="s">
        <v>65</v>
      </c>
      <c r="L161" s="73">
        <v>161</v>
      </c>
      <c r="M161" s="73"/>
      <c r="N161" s="74"/>
      <c r="O161" s="81" t="s">
        <v>315</v>
      </c>
      <c r="P161" s="83">
        <v>43849.394907407404</v>
      </c>
      <c r="Q161" s="81" t="s">
        <v>1364</v>
      </c>
      <c r="R161" s="81"/>
      <c r="S161" s="81"/>
      <c r="T161" s="81"/>
      <c r="U161" s="81"/>
      <c r="V161" s="85" t="s">
        <v>1376</v>
      </c>
      <c r="W161" s="83">
        <v>43849.394907407404</v>
      </c>
      <c r="X161" s="87">
        <v>43849</v>
      </c>
      <c r="Y161" s="89" t="s">
        <v>1464</v>
      </c>
      <c r="Z161" s="85" t="s">
        <v>1561</v>
      </c>
      <c r="AA161" s="81"/>
      <c r="AB161" s="81"/>
      <c r="AC161" s="89" t="s">
        <v>1658</v>
      </c>
      <c r="AD161" s="81"/>
      <c r="AE161" s="81" t="b">
        <v>0</v>
      </c>
      <c r="AF161" s="81">
        <v>0</v>
      </c>
      <c r="AG161" s="89" t="s">
        <v>588</v>
      </c>
      <c r="AH161" s="81" t="b">
        <v>0</v>
      </c>
      <c r="AI161" s="81" t="s">
        <v>591</v>
      </c>
      <c r="AJ161" s="81"/>
      <c r="AK161" s="89" t="s">
        <v>588</v>
      </c>
      <c r="AL161" s="81" t="b">
        <v>0</v>
      </c>
      <c r="AM161" s="81">
        <v>97</v>
      </c>
      <c r="AN161" s="89" t="s">
        <v>593</v>
      </c>
      <c r="AO161" s="81" t="s">
        <v>596</v>
      </c>
      <c r="AP161" s="81" t="b">
        <v>0</v>
      </c>
      <c r="AQ161" s="89" t="s">
        <v>593</v>
      </c>
      <c r="AR161" s="81"/>
      <c r="AS161" s="81">
        <v>0</v>
      </c>
      <c r="AT161" s="81">
        <v>0</v>
      </c>
      <c r="AU161" s="81"/>
      <c r="AV161" s="81"/>
      <c r="AW161" s="81"/>
      <c r="AX161" s="81"/>
      <c r="AY161" s="81"/>
      <c r="AZ161" s="81"/>
      <c r="BA161" s="81"/>
      <c r="BB161" s="81"/>
      <c r="BC161" s="81">
        <v>1</v>
      </c>
      <c r="BD161" s="80" t="str">
        <f>REPLACE(INDEX(GroupVertices[Group],MATCH(Edges[[#This Row],[Vertex 1]],GroupVertices[Vertex],0)),1,1,"")</f>
        <v>1</v>
      </c>
      <c r="BE161" s="80" t="str">
        <f>REPLACE(INDEX(GroupVertices[Group],MATCH(Edges[[#This Row],[Vertex 2]],GroupVertices[Vertex],0)),1,1,"")</f>
        <v>1</v>
      </c>
      <c r="BF161" s="48"/>
      <c r="BG161" s="49"/>
      <c r="BH161" s="48"/>
      <c r="BI161" s="49"/>
      <c r="BJ161" s="48"/>
      <c r="BK161" s="49"/>
      <c r="BL161" s="48"/>
      <c r="BM161" s="49"/>
      <c r="BN161" s="48"/>
    </row>
    <row r="162" spans="1:66" ht="15">
      <c r="A162" s="66" t="s">
        <v>1289</v>
      </c>
      <c r="B162" s="66" t="s">
        <v>304</v>
      </c>
      <c r="C162" s="67" t="s">
        <v>1267</v>
      </c>
      <c r="D162" s="68">
        <v>3</v>
      </c>
      <c r="E162" s="67" t="s">
        <v>132</v>
      </c>
      <c r="F162" s="70">
        <v>32</v>
      </c>
      <c r="G162" s="67"/>
      <c r="H162" s="71"/>
      <c r="I162" s="72"/>
      <c r="J162" s="72"/>
      <c r="K162" s="34" t="s">
        <v>65</v>
      </c>
      <c r="L162" s="73">
        <v>162</v>
      </c>
      <c r="M162" s="73"/>
      <c r="N162" s="74"/>
      <c r="O162" s="81" t="s">
        <v>315</v>
      </c>
      <c r="P162" s="83">
        <v>43849.394907407404</v>
      </c>
      <c r="Q162" s="81" t="s">
        <v>1364</v>
      </c>
      <c r="R162" s="81"/>
      <c r="S162" s="81"/>
      <c r="T162" s="81"/>
      <c r="U162" s="81"/>
      <c r="V162" s="85" t="s">
        <v>1376</v>
      </c>
      <c r="W162" s="83">
        <v>43849.394907407404</v>
      </c>
      <c r="X162" s="87">
        <v>43849</v>
      </c>
      <c r="Y162" s="89" t="s">
        <v>1464</v>
      </c>
      <c r="Z162" s="85" t="s">
        <v>1561</v>
      </c>
      <c r="AA162" s="81"/>
      <c r="AB162" s="81"/>
      <c r="AC162" s="89" t="s">
        <v>1658</v>
      </c>
      <c r="AD162" s="81"/>
      <c r="AE162" s="81" t="b">
        <v>0</v>
      </c>
      <c r="AF162" s="81">
        <v>0</v>
      </c>
      <c r="AG162" s="89" t="s">
        <v>588</v>
      </c>
      <c r="AH162" s="81" t="b">
        <v>0</v>
      </c>
      <c r="AI162" s="81" t="s">
        <v>591</v>
      </c>
      <c r="AJ162" s="81"/>
      <c r="AK162" s="89" t="s">
        <v>588</v>
      </c>
      <c r="AL162" s="81" t="b">
        <v>0</v>
      </c>
      <c r="AM162" s="81">
        <v>97</v>
      </c>
      <c r="AN162" s="89" t="s">
        <v>593</v>
      </c>
      <c r="AO162" s="81" t="s">
        <v>596</v>
      </c>
      <c r="AP162" s="81" t="b">
        <v>0</v>
      </c>
      <c r="AQ162" s="89" t="s">
        <v>593</v>
      </c>
      <c r="AR162" s="81"/>
      <c r="AS162" s="81">
        <v>0</v>
      </c>
      <c r="AT162" s="81">
        <v>0</v>
      </c>
      <c r="AU162" s="81"/>
      <c r="AV162" s="81"/>
      <c r="AW162" s="81"/>
      <c r="AX162" s="81"/>
      <c r="AY162" s="81"/>
      <c r="AZ162" s="81"/>
      <c r="BA162" s="81"/>
      <c r="BB162" s="81"/>
      <c r="BC162" s="81">
        <v>1</v>
      </c>
      <c r="BD162" s="80" t="str">
        <f>REPLACE(INDEX(GroupVertices[Group],MATCH(Edges[[#This Row],[Vertex 1]],GroupVertices[Vertex],0)),1,1,"")</f>
        <v>1</v>
      </c>
      <c r="BE162" s="80" t="str">
        <f>REPLACE(INDEX(GroupVertices[Group],MATCH(Edges[[#This Row],[Vertex 2]],GroupVertices[Vertex],0)),1,1,"")</f>
        <v>1</v>
      </c>
      <c r="BF162" s="48"/>
      <c r="BG162" s="49"/>
      <c r="BH162" s="48"/>
      <c r="BI162" s="49"/>
      <c r="BJ162" s="48"/>
      <c r="BK162" s="49"/>
      <c r="BL162" s="48"/>
      <c r="BM162" s="49"/>
      <c r="BN162" s="48"/>
    </row>
    <row r="163" spans="1:66" ht="15">
      <c r="A163" s="66" t="s">
        <v>1289</v>
      </c>
      <c r="B163" s="66" t="s">
        <v>307</v>
      </c>
      <c r="C163" s="67" t="s">
        <v>1267</v>
      </c>
      <c r="D163" s="68">
        <v>3</v>
      </c>
      <c r="E163" s="67" t="s">
        <v>132</v>
      </c>
      <c r="F163" s="70">
        <v>32</v>
      </c>
      <c r="G163" s="67"/>
      <c r="H163" s="71"/>
      <c r="I163" s="72"/>
      <c r="J163" s="72"/>
      <c r="K163" s="34" t="s">
        <v>65</v>
      </c>
      <c r="L163" s="73">
        <v>163</v>
      </c>
      <c r="M163" s="73"/>
      <c r="N163" s="74"/>
      <c r="O163" s="81" t="s">
        <v>315</v>
      </c>
      <c r="P163" s="83">
        <v>43849.394907407404</v>
      </c>
      <c r="Q163" s="81" t="s">
        <v>1364</v>
      </c>
      <c r="R163" s="81"/>
      <c r="S163" s="81"/>
      <c r="T163" s="81"/>
      <c r="U163" s="81"/>
      <c r="V163" s="85" t="s">
        <v>1376</v>
      </c>
      <c r="W163" s="83">
        <v>43849.394907407404</v>
      </c>
      <c r="X163" s="87">
        <v>43849</v>
      </c>
      <c r="Y163" s="89" t="s">
        <v>1464</v>
      </c>
      <c r="Z163" s="85" t="s">
        <v>1561</v>
      </c>
      <c r="AA163" s="81"/>
      <c r="AB163" s="81"/>
      <c r="AC163" s="89" t="s">
        <v>1658</v>
      </c>
      <c r="AD163" s="81"/>
      <c r="AE163" s="81" t="b">
        <v>0</v>
      </c>
      <c r="AF163" s="81">
        <v>0</v>
      </c>
      <c r="AG163" s="89" t="s">
        <v>588</v>
      </c>
      <c r="AH163" s="81" t="b">
        <v>0</v>
      </c>
      <c r="AI163" s="81" t="s">
        <v>591</v>
      </c>
      <c r="AJ163" s="81"/>
      <c r="AK163" s="89" t="s">
        <v>588</v>
      </c>
      <c r="AL163" s="81" t="b">
        <v>0</v>
      </c>
      <c r="AM163" s="81">
        <v>97</v>
      </c>
      <c r="AN163" s="89" t="s">
        <v>593</v>
      </c>
      <c r="AO163" s="81" t="s">
        <v>596</v>
      </c>
      <c r="AP163" s="81" t="b">
        <v>0</v>
      </c>
      <c r="AQ163" s="89" t="s">
        <v>593</v>
      </c>
      <c r="AR163" s="81"/>
      <c r="AS163" s="81">
        <v>0</v>
      </c>
      <c r="AT163" s="81">
        <v>0</v>
      </c>
      <c r="AU163" s="81"/>
      <c r="AV163" s="81"/>
      <c r="AW163" s="81"/>
      <c r="AX163" s="81"/>
      <c r="AY163" s="81"/>
      <c r="AZ163" s="81"/>
      <c r="BA163" s="81"/>
      <c r="BB163" s="81"/>
      <c r="BC163" s="81">
        <v>1</v>
      </c>
      <c r="BD163" s="80" t="str">
        <f>REPLACE(INDEX(GroupVertices[Group],MATCH(Edges[[#This Row],[Vertex 1]],GroupVertices[Vertex],0)),1,1,"")</f>
        <v>1</v>
      </c>
      <c r="BE163" s="80" t="str">
        <f>REPLACE(INDEX(GroupVertices[Group],MATCH(Edges[[#This Row],[Vertex 2]],GroupVertices[Vertex],0)),1,1,"")</f>
        <v>1</v>
      </c>
      <c r="BF163" s="48">
        <v>0</v>
      </c>
      <c r="BG163" s="49">
        <v>0</v>
      </c>
      <c r="BH163" s="48">
        <v>2</v>
      </c>
      <c r="BI163" s="49">
        <v>4.545454545454546</v>
      </c>
      <c r="BJ163" s="48">
        <v>0</v>
      </c>
      <c r="BK163" s="49">
        <v>0</v>
      </c>
      <c r="BL163" s="48">
        <v>42</v>
      </c>
      <c r="BM163" s="49">
        <v>95.45454545454545</v>
      </c>
      <c r="BN163" s="48">
        <v>44</v>
      </c>
    </row>
    <row r="164" spans="1:66" ht="15">
      <c r="A164" s="66" t="s">
        <v>1290</v>
      </c>
      <c r="B164" s="66" t="s">
        <v>287</v>
      </c>
      <c r="C164" s="67" t="s">
        <v>1267</v>
      </c>
      <c r="D164" s="68">
        <v>3</v>
      </c>
      <c r="E164" s="67" t="s">
        <v>132</v>
      </c>
      <c r="F164" s="70">
        <v>32</v>
      </c>
      <c r="G164" s="67"/>
      <c r="H164" s="71"/>
      <c r="I164" s="72"/>
      <c r="J164" s="72"/>
      <c r="K164" s="34" t="s">
        <v>65</v>
      </c>
      <c r="L164" s="73">
        <v>164</v>
      </c>
      <c r="M164" s="73"/>
      <c r="N164" s="74"/>
      <c r="O164" s="81" t="s">
        <v>315</v>
      </c>
      <c r="P164" s="83">
        <v>43848.88983796296</v>
      </c>
      <c r="Q164" s="81" t="s">
        <v>1364</v>
      </c>
      <c r="R164" s="81"/>
      <c r="S164" s="81"/>
      <c r="T164" s="81"/>
      <c r="U164" s="81"/>
      <c r="V164" s="85" t="s">
        <v>1377</v>
      </c>
      <c r="W164" s="83">
        <v>43848.88983796296</v>
      </c>
      <c r="X164" s="87">
        <v>43848</v>
      </c>
      <c r="Y164" s="89" t="s">
        <v>1465</v>
      </c>
      <c r="Z164" s="85" t="s">
        <v>1562</v>
      </c>
      <c r="AA164" s="81"/>
      <c r="AB164" s="81"/>
      <c r="AC164" s="89" t="s">
        <v>1659</v>
      </c>
      <c r="AD164" s="81"/>
      <c r="AE164" s="81" t="b">
        <v>0</v>
      </c>
      <c r="AF164" s="81">
        <v>0</v>
      </c>
      <c r="AG164" s="89" t="s">
        <v>588</v>
      </c>
      <c r="AH164" s="81" t="b">
        <v>0</v>
      </c>
      <c r="AI164" s="81" t="s">
        <v>591</v>
      </c>
      <c r="AJ164" s="81"/>
      <c r="AK164" s="89" t="s">
        <v>588</v>
      </c>
      <c r="AL164" s="81" t="b">
        <v>0</v>
      </c>
      <c r="AM164" s="81">
        <v>97</v>
      </c>
      <c r="AN164" s="89" t="s">
        <v>593</v>
      </c>
      <c r="AO164" s="81" t="s">
        <v>594</v>
      </c>
      <c r="AP164" s="81" t="b">
        <v>0</v>
      </c>
      <c r="AQ164" s="89" t="s">
        <v>593</v>
      </c>
      <c r="AR164" s="81"/>
      <c r="AS164" s="81">
        <v>0</v>
      </c>
      <c r="AT164" s="81">
        <v>0</v>
      </c>
      <c r="AU164" s="81"/>
      <c r="AV164" s="81"/>
      <c r="AW164" s="81"/>
      <c r="AX164" s="81"/>
      <c r="AY164" s="81"/>
      <c r="AZ164" s="81"/>
      <c r="BA164" s="81"/>
      <c r="BB164" s="81"/>
      <c r="BC164" s="81">
        <v>1</v>
      </c>
      <c r="BD164" s="80" t="str">
        <f>REPLACE(INDEX(GroupVertices[Group],MATCH(Edges[[#This Row],[Vertex 1]],GroupVertices[Vertex],0)),1,1,"")</f>
        <v>1</v>
      </c>
      <c r="BE164" s="80" t="str">
        <f>REPLACE(INDEX(GroupVertices[Group],MATCH(Edges[[#This Row],[Vertex 2]],GroupVertices[Vertex],0)),1,1,"")</f>
        <v>1</v>
      </c>
      <c r="BF164" s="48"/>
      <c r="BG164" s="49"/>
      <c r="BH164" s="48"/>
      <c r="BI164" s="49"/>
      <c r="BJ164" s="48"/>
      <c r="BK164" s="49"/>
      <c r="BL164" s="48"/>
      <c r="BM164" s="49"/>
      <c r="BN164" s="48"/>
    </row>
    <row r="165" spans="1:66" ht="15">
      <c r="A165" s="66" t="s">
        <v>1290</v>
      </c>
      <c r="B165" s="66" t="s">
        <v>304</v>
      </c>
      <c r="C165" s="67" t="s">
        <v>1267</v>
      </c>
      <c r="D165" s="68">
        <v>3</v>
      </c>
      <c r="E165" s="67" t="s">
        <v>132</v>
      </c>
      <c r="F165" s="70">
        <v>32</v>
      </c>
      <c r="G165" s="67"/>
      <c r="H165" s="71"/>
      <c r="I165" s="72"/>
      <c r="J165" s="72"/>
      <c r="K165" s="34" t="s">
        <v>65</v>
      </c>
      <c r="L165" s="73">
        <v>165</v>
      </c>
      <c r="M165" s="73"/>
      <c r="N165" s="74"/>
      <c r="O165" s="81" t="s">
        <v>315</v>
      </c>
      <c r="P165" s="83">
        <v>43848.88983796296</v>
      </c>
      <c r="Q165" s="81" t="s">
        <v>1364</v>
      </c>
      <c r="R165" s="81"/>
      <c r="S165" s="81"/>
      <c r="T165" s="81"/>
      <c r="U165" s="81"/>
      <c r="V165" s="85" t="s">
        <v>1377</v>
      </c>
      <c r="W165" s="83">
        <v>43848.88983796296</v>
      </c>
      <c r="X165" s="87">
        <v>43848</v>
      </c>
      <c r="Y165" s="89" t="s">
        <v>1465</v>
      </c>
      <c r="Z165" s="85" t="s">
        <v>1562</v>
      </c>
      <c r="AA165" s="81"/>
      <c r="AB165" s="81"/>
      <c r="AC165" s="89" t="s">
        <v>1659</v>
      </c>
      <c r="AD165" s="81"/>
      <c r="AE165" s="81" t="b">
        <v>0</v>
      </c>
      <c r="AF165" s="81">
        <v>0</v>
      </c>
      <c r="AG165" s="89" t="s">
        <v>588</v>
      </c>
      <c r="AH165" s="81" t="b">
        <v>0</v>
      </c>
      <c r="AI165" s="81" t="s">
        <v>591</v>
      </c>
      <c r="AJ165" s="81"/>
      <c r="AK165" s="89" t="s">
        <v>588</v>
      </c>
      <c r="AL165" s="81" t="b">
        <v>0</v>
      </c>
      <c r="AM165" s="81">
        <v>97</v>
      </c>
      <c r="AN165" s="89" t="s">
        <v>593</v>
      </c>
      <c r="AO165" s="81" t="s">
        <v>594</v>
      </c>
      <c r="AP165" s="81" t="b">
        <v>0</v>
      </c>
      <c r="AQ165" s="89" t="s">
        <v>593</v>
      </c>
      <c r="AR165" s="81"/>
      <c r="AS165" s="81">
        <v>0</v>
      </c>
      <c r="AT165" s="81">
        <v>0</v>
      </c>
      <c r="AU165" s="81"/>
      <c r="AV165" s="81"/>
      <c r="AW165" s="81"/>
      <c r="AX165" s="81"/>
      <c r="AY165" s="81"/>
      <c r="AZ165" s="81"/>
      <c r="BA165" s="81"/>
      <c r="BB165" s="81"/>
      <c r="BC165" s="81">
        <v>1</v>
      </c>
      <c r="BD165" s="80" t="str">
        <f>REPLACE(INDEX(GroupVertices[Group],MATCH(Edges[[#This Row],[Vertex 1]],GroupVertices[Vertex],0)),1,1,"")</f>
        <v>1</v>
      </c>
      <c r="BE165" s="80" t="str">
        <f>REPLACE(INDEX(GroupVertices[Group],MATCH(Edges[[#This Row],[Vertex 2]],GroupVertices[Vertex],0)),1,1,"")</f>
        <v>1</v>
      </c>
      <c r="BF165" s="48"/>
      <c r="BG165" s="49"/>
      <c r="BH165" s="48"/>
      <c r="BI165" s="49"/>
      <c r="BJ165" s="48"/>
      <c r="BK165" s="49"/>
      <c r="BL165" s="48"/>
      <c r="BM165" s="49"/>
      <c r="BN165" s="48"/>
    </row>
    <row r="166" spans="1:66" ht="15">
      <c r="A166" s="66" t="s">
        <v>1290</v>
      </c>
      <c r="B166" s="66" t="s">
        <v>307</v>
      </c>
      <c r="C166" s="67" t="s">
        <v>1267</v>
      </c>
      <c r="D166" s="68">
        <v>3</v>
      </c>
      <c r="E166" s="67" t="s">
        <v>132</v>
      </c>
      <c r="F166" s="70">
        <v>32</v>
      </c>
      <c r="G166" s="67"/>
      <c r="H166" s="71"/>
      <c r="I166" s="72"/>
      <c r="J166" s="72"/>
      <c r="K166" s="34" t="s">
        <v>65</v>
      </c>
      <c r="L166" s="73">
        <v>166</v>
      </c>
      <c r="M166" s="73"/>
      <c r="N166" s="74"/>
      <c r="O166" s="81" t="s">
        <v>315</v>
      </c>
      <c r="P166" s="83">
        <v>43848.88983796296</v>
      </c>
      <c r="Q166" s="81" t="s">
        <v>1364</v>
      </c>
      <c r="R166" s="81"/>
      <c r="S166" s="81"/>
      <c r="T166" s="81"/>
      <c r="U166" s="81"/>
      <c r="V166" s="85" t="s">
        <v>1377</v>
      </c>
      <c r="W166" s="83">
        <v>43848.88983796296</v>
      </c>
      <c r="X166" s="87">
        <v>43848</v>
      </c>
      <c r="Y166" s="89" t="s">
        <v>1465</v>
      </c>
      <c r="Z166" s="85" t="s">
        <v>1562</v>
      </c>
      <c r="AA166" s="81"/>
      <c r="AB166" s="81"/>
      <c r="AC166" s="89" t="s">
        <v>1659</v>
      </c>
      <c r="AD166" s="81"/>
      <c r="AE166" s="81" t="b">
        <v>0</v>
      </c>
      <c r="AF166" s="81">
        <v>0</v>
      </c>
      <c r="AG166" s="89" t="s">
        <v>588</v>
      </c>
      <c r="AH166" s="81" t="b">
        <v>0</v>
      </c>
      <c r="AI166" s="81" t="s">
        <v>591</v>
      </c>
      <c r="AJ166" s="81"/>
      <c r="AK166" s="89" t="s">
        <v>588</v>
      </c>
      <c r="AL166" s="81" t="b">
        <v>0</v>
      </c>
      <c r="AM166" s="81">
        <v>97</v>
      </c>
      <c r="AN166" s="89" t="s">
        <v>593</v>
      </c>
      <c r="AO166" s="81" t="s">
        <v>594</v>
      </c>
      <c r="AP166" s="81" t="b">
        <v>0</v>
      </c>
      <c r="AQ166" s="89" t="s">
        <v>593</v>
      </c>
      <c r="AR166" s="81"/>
      <c r="AS166" s="81">
        <v>0</v>
      </c>
      <c r="AT166" s="81">
        <v>0</v>
      </c>
      <c r="AU166" s="81"/>
      <c r="AV166" s="81"/>
      <c r="AW166" s="81"/>
      <c r="AX166" s="81"/>
      <c r="AY166" s="81"/>
      <c r="AZ166" s="81"/>
      <c r="BA166" s="81"/>
      <c r="BB166" s="81"/>
      <c r="BC166" s="81">
        <v>1</v>
      </c>
      <c r="BD166" s="80" t="str">
        <f>REPLACE(INDEX(GroupVertices[Group],MATCH(Edges[[#This Row],[Vertex 1]],GroupVertices[Vertex],0)),1,1,"")</f>
        <v>1</v>
      </c>
      <c r="BE166" s="80" t="str">
        <f>REPLACE(INDEX(GroupVertices[Group],MATCH(Edges[[#This Row],[Vertex 2]],GroupVertices[Vertex],0)),1,1,"")</f>
        <v>1</v>
      </c>
      <c r="BF166" s="48">
        <v>0</v>
      </c>
      <c r="BG166" s="49">
        <v>0</v>
      </c>
      <c r="BH166" s="48">
        <v>2</v>
      </c>
      <c r="BI166" s="49">
        <v>4.545454545454546</v>
      </c>
      <c r="BJ166" s="48">
        <v>0</v>
      </c>
      <c r="BK166" s="49">
        <v>0</v>
      </c>
      <c r="BL166" s="48">
        <v>42</v>
      </c>
      <c r="BM166" s="49">
        <v>95.45454545454545</v>
      </c>
      <c r="BN166" s="48">
        <v>44</v>
      </c>
    </row>
    <row r="167" spans="1:66" ht="15">
      <c r="A167" s="66" t="s">
        <v>1291</v>
      </c>
      <c r="B167" s="66" t="s">
        <v>287</v>
      </c>
      <c r="C167" s="67" t="s">
        <v>1267</v>
      </c>
      <c r="D167" s="68">
        <v>3</v>
      </c>
      <c r="E167" s="67" t="s">
        <v>132</v>
      </c>
      <c r="F167" s="70">
        <v>32</v>
      </c>
      <c r="G167" s="67"/>
      <c r="H167" s="71"/>
      <c r="I167" s="72"/>
      <c r="J167" s="72"/>
      <c r="K167" s="34" t="s">
        <v>65</v>
      </c>
      <c r="L167" s="73">
        <v>167</v>
      </c>
      <c r="M167" s="73"/>
      <c r="N167" s="74"/>
      <c r="O167" s="81" t="s">
        <v>315</v>
      </c>
      <c r="P167" s="83">
        <v>43850.65372685185</v>
      </c>
      <c r="Q167" s="81" t="s">
        <v>1364</v>
      </c>
      <c r="R167" s="81"/>
      <c r="S167" s="81"/>
      <c r="T167" s="81"/>
      <c r="U167" s="81"/>
      <c r="V167" s="85" t="s">
        <v>1378</v>
      </c>
      <c r="W167" s="83">
        <v>43850.65372685185</v>
      </c>
      <c r="X167" s="87">
        <v>43850</v>
      </c>
      <c r="Y167" s="89" t="s">
        <v>1466</v>
      </c>
      <c r="Z167" s="85" t="s">
        <v>1563</v>
      </c>
      <c r="AA167" s="81"/>
      <c r="AB167" s="81"/>
      <c r="AC167" s="89" t="s">
        <v>1660</v>
      </c>
      <c r="AD167" s="81"/>
      <c r="AE167" s="81" t="b">
        <v>0</v>
      </c>
      <c r="AF167" s="81">
        <v>0</v>
      </c>
      <c r="AG167" s="89" t="s">
        <v>588</v>
      </c>
      <c r="AH167" s="81" t="b">
        <v>0</v>
      </c>
      <c r="AI167" s="81" t="s">
        <v>591</v>
      </c>
      <c r="AJ167" s="81"/>
      <c r="AK167" s="89" t="s">
        <v>588</v>
      </c>
      <c r="AL167" s="81" t="b">
        <v>0</v>
      </c>
      <c r="AM167" s="81">
        <v>97</v>
      </c>
      <c r="AN167" s="89" t="s">
        <v>593</v>
      </c>
      <c r="AO167" s="81" t="s">
        <v>595</v>
      </c>
      <c r="AP167" s="81" t="b">
        <v>0</v>
      </c>
      <c r="AQ167" s="89" t="s">
        <v>593</v>
      </c>
      <c r="AR167" s="81"/>
      <c r="AS167" s="81">
        <v>0</v>
      </c>
      <c r="AT167" s="81">
        <v>0</v>
      </c>
      <c r="AU167" s="81"/>
      <c r="AV167" s="81"/>
      <c r="AW167" s="81"/>
      <c r="AX167" s="81"/>
      <c r="AY167" s="81"/>
      <c r="AZ167" s="81"/>
      <c r="BA167" s="81"/>
      <c r="BB167" s="81"/>
      <c r="BC167" s="81">
        <v>1</v>
      </c>
      <c r="BD167" s="80" t="str">
        <f>REPLACE(INDEX(GroupVertices[Group],MATCH(Edges[[#This Row],[Vertex 1]],GroupVertices[Vertex],0)),1,1,"")</f>
        <v>1</v>
      </c>
      <c r="BE167" s="80" t="str">
        <f>REPLACE(INDEX(GroupVertices[Group],MATCH(Edges[[#This Row],[Vertex 2]],GroupVertices[Vertex],0)),1,1,"")</f>
        <v>1</v>
      </c>
      <c r="BF167" s="48"/>
      <c r="BG167" s="49"/>
      <c r="BH167" s="48"/>
      <c r="BI167" s="49"/>
      <c r="BJ167" s="48"/>
      <c r="BK167" s="49"/>
      <c r="BL167" s="48"/>
      <c r="BM167" s="49"/>
      <c r="BN167" s="48"/>
    </row>
    <row r="168" spans="1:66" ht="15">
      <c r="A168" s="66" t="s">
        <v>1291</v>
      </c>
      <c r="B168" s="66" t="s">
        <v>304</v>
      </c>
      <c r="C168" s="67" t="s">
        <v>1267</v>
      </c>
      <c r="D168" s="68">
        <v>3</v>
      </c>
      <c r="E168" s="67" t="s">
        <v>132</v>
      </c>
      <c r="F168" s="70">
        <v>32</v>
      </c>
      <c r="G168" s="67"/>
      <c r="H168" s="71"/>
      <c r="I168" s="72"/>
      <c r="J168" s="72"/>
      <c r="K168" s="34" t="s">
        <v>65</v>
      </c>
      <c r="L168" s="73">
        <v>168</v>
      </c>
      <c r="M168" s="73"/>
      <c r="N168" s="74"/>
      <c r="O168" s="81" t="s">
        <v>315</v>
      </c>
      <c r="P168" s="83">
        <v>43850.65372685185</v>
      </c>
      <c r="Q168" s="81" t="s">
        <v>1364</v>
      </c>
      <c r="R168" s="81"/>
      <c r="S168" s="81"/>
      <c r="T168" s="81"/>
      <c r="U168" s="81"/>
      <c r="V168" s="85" t="s">
        <v>1378</v>
      </c>
      <c r="W168" s="83">
        <v>43850.65372685185</v>
      </c>
      <c r="X168" s="87">
        <v>43850</v>
      </c>
      <c r="Y168" s="89" t="s">
        <v>1466</v>
      </c>
      <c r="Z168" s="85" t="s">
        <v>1563</v>
      </c>
      <c r="AA168" s="81"/>
      <c r="AB168" s="81"/>
      <c r="AC168" s="89" t="s">
        <v>1660</v>
      </c>
      <c r="AD168" s="81"/>
      <c r="AE168" s="81" t="b">
        <v>0</v>
      </c>
      <c r="AF168" s="81">
        <v>0</v>
      </c>
      <c r="AG168" s="89" t="s">
        <v>588</v>
      </c>
      <c r="AH168" s="81" t="b">
        <v>0</v>
      </c>
      <c r="AI168" s="81" t="s">
        <v>591</v>
      </c>
      <c r="AJ168" s="81"/>
      <c r="AK168" s="89" t="s">
        <v>588</v>
      </c>
      <c r="AL168" s="81" t="b">
        <v>0</v>
      </c>
      <c r="AM168" s="81">
        <v>97</v>
      </c>
      <c r="AN168" s="89" t="s">
        <v>593</v>
      </c>
      <c r="AO168" s="81" t="s">
        <v>595</v>
      </c>
      <c r="AP168" s="81" t="b">
        <v>0</v>
      </c>
      <c r="AQ168" s="89" t="s">
        <v>593</v>
      </c>
      <c r="AR168" s="81"/>
      <c r="AS168" s="81">
        <v>0</v>
      </c>
      <c r="AT168" s="81">
        <v>0</v>
      </c>
      <c r="AU168" s="81"/>
      <c r="AV168" s="81"/>
      <c r="AW168" s="81"/>
      <c r="AX168" s="81"/>
      <c r="AY168" s="81"/>
      <c r="AZ168" s="81"/>
      <c r="BA168" s="81"/>
      <c r="BB168" s="81"/>
      <c r="BC168" s="81">
        <v>1</v>
      </c>
      <c r="BD168" s="80" t="str">
        <f>REPLACE(INDEX(GroupVertices[Group],MATCH(Edges[[#This Row],[Vertex 1]],GroupVertices[Vertex],0)),1,1,"")</f>
        <v>1</v>
      </c>
      <c r="BE168" s="80" t="str">
        <f>REPLACE(INDEX(GroupVertices[Group],MATCH(Edges[[#This Row],[Vertex 2]],GroupVertices[Vertex],0)),1,1,"")</f>
        <v>1</v>
      </c>
      <c r="BF168" s="48"/>
      <c r="BG168" s="49"/>
      <c r="BH168" s="48"/>
      <c r="BI168" s="49"/>
      <c r="BJ168" s="48"/>
      <c r="BK168" s="49"/>
      <c r="BL168" s="48"/>
      <c r="BM168" s="49"/>
      <c r="BN168" s="48"/>
    </row>
    <row r="169" spans="1:66" ht="15">
      <c r="A169" s="66" t="s">
        <v>1291</v>
      </c>
      <c r="B169" s="66" t="s">
        <v>307</v>
      </c>
      <c r="C169" s="67" t="s">
        <v>1267</v>
      </c>
      <c r="D169" s="68">
        <v>3</v>
      </c>
      <c r="E169" s="67" t="s">
        <v>132</v>
      </c>
      <c r="F169" s="70">
        <v>32</v>
      </c>
      <c r="G169" s="67"/>
      <c r="H169" s="71"/>
      <c r="I169" s="72"/>
      <c r="J169" s="72"/>
      <c r="K169" s="34" t="s">
        <v>65</v>
      </c>
      <c r="L169" s="73">
        <v>169</v>
      </c>
      <c r="M169" s="73"/>
      <c r="N169" s="74"/>
      <c r="O169" s="81" t="s">
        <v>315</v>
      </c>
      <c r="P169" s="83">
        <v>43850.65372685185</v>
      </c>
      <c r="Q169" s="81" t="s">
        <v>1364</v>
      </c>
      <c r="R169" s="81"/>
      <c r="S169" s="81"/>
      <c r="T169" s="81"/>
      <c r="U169" s="81"/>
      <c r="V169" s="85" t="s">
        <v>1378</v>
      </c>
      <c r="W169" s="83">
        <v>43850.65372685185</v>
      </c>
      <c r="X169" s="87">
        <v>43850</v>
      </c>
      <c r="Y169" s="89" t="s">
        <v>1466</v>
      </c>
      <c r="Z169" s="85" t="s">
        <v>1563</v>
      </c>
      <c r="AA169" s="81"/>
      <c r="AB169" s="81"/>
      <c r="AC169" s="89" t="s">
        <v>1660</v>
      </c>
      <c r="AD169" s="81"/>
      <c r="AE169" s="81" t="b">
        <v>0</v>
      </c>
      <c r="AF169" s="81">
        <v>0</v>
      </c>
      <c r="AG169" s="89" t="s">
        <v>588</v>
      </c>
      <c r="AH169" s="81" t="b">
        <v>0</v>
      </c>
      <c r="AI169" s="81" t="s">
        <v>591</v>
      </c>
      <c r="AJ169" s="81"/>
      <c r="AK169" s="89" t="s">
        <v>588</v>
      </c>
      <c r="AL169" s="81" t="b">
        <v>0</v>
      </c>
      <c r="AM169" s="81">
        <v>97</v>
      </c>
      <c r="AN169" s="89" t="s">
        <v>593</v>
      </c>
      <c r="AO169" s="81" t="s">
        <v>595</v>
      </c>
      <c r="AP169" s="81" t="b">
        <v>0</v>
      </c>
      <c r="AQ169" s="89" t="s">
        <v>593</v>
      </c>
      <c r="AR169" s="81"/>
      <c r="AS169" s="81">
        <v>0</v>
      </c>
      <c r="AT169" s="81">
        <v>0</v>
      </c>
      <c r="AU169" s="81"/>
      <c r="AV169" s="81"/>
      <c r="AW169" s="81"/>
      <c r="AX169" s="81"/>
      <c r="AY169" s="81"/>
      <c r="AZ169" s="81"/>
      <c r="BA169" s="81"/>
      <c r="BB169" s="81"/>
      <c r="BC169" s="81">
        <v>1</v>
      </c>
      <c r="BD169" s="80" t="str">
        <f>REPLACE(INDEX(GroupVertices[Group],MATCH(Edges[[#This Row],[Vertex 1]],GroupVertices[Vertex],0)),1,1,"")</f>
        <v>1</v>
      </c>
      <c r="BE169" s="80" t="str">
        <f>REPLACE(INDEX(GroupVertices[Group],MATCH(Edges[[#This Row],[Vertex 2]],GroupVertices[Vertex],0)),1,1,"")</f>
        <v>1</v>
      </c>
      <c r="BF169" s="48">
        <v>0</v>
      </c>
      <c r="BG169" s="49">
        <v>0</v>
      </c>
      <c r="BH169" s="48">
        <v>2</v>
      </c>
      <c r="BI169" s="49">
        <v>4.545454545454546</v>
      </c>
      <c r="BJ169" s="48">
        <v>0</v>
      </c>
      <c r="BK169" s="49">
        <v>0</v>
      </c>
      <c r="BL169" s="48">
        <v>42</v>
      </c>
      <c r="BM169" s="49">
        <v>95.45454545454545</v>
      </c>
      <c r="BN169" s="48">
        <v>44</v>
      </c>
    </row>
    <row r="170" spans="1:66" ht="15">
      <c r="A170" s="66" t="s">
        <v>1292</v>
      </c>
      <c r="B170" s="66" t="s">
        <v>287</v>
      </c>
      <c r="C170" s="67" t="s">
        <v>1267</v>
      </c>
      <c r="D170" s="68">
        <v>3</v>
      </c>
      <c r="E170" s="67" t="s">
        <v>132</v>
      </c>
      <c r="F170" s="70">
        <v>32</v>
      </c>
      <c r="G170" s="67"/>
      <c r="H170" s="71"/>
      <c r="I170" s="72"/>
      <c r="J170" s="72"/>
      <c r="K170" s="34" t="s">
        <v>65</v>
      </c>
      <c r="L170" s="73">
        <v>170</v>
      </c>
      <c r="M170" s="73"/>
      <c r="N170" s="74"/>
      <c r="O170" s="81" t="s">
        <v>315</v>
      </c>
      <c r="P170" s="83">
        <v>43849.381898148145</v>
      </c>
      <c r="Q170" s="81" t="s">
        <v>1364</v>
      </c>
      <c r="R170" s="81"/>
      <c r="S170" s="81"/>
      <c r="T170" s="81"/>
      <c r="U170" s="81"/>
      <c r="V170" s="85" t="s">
        <v>1379</v>
      </c>
      <c r="W170" s="83">
        <v>43849.381898148145</v>
      </c>
      <c r="X170" s="87">
        <v>43849</v>
      </c>
      <c r="Y170" s="89" t="s">
        <v>1467</v>
      </c>
      <c r="Z170" s="85" t="s">
        <v>1564</v>
      </c>
      <c r="AA170" s="81"/>
      <c r="AB170" s="81"/>
      <c r="AC170" s="89" t="s">
        <v>1661</v>
      </c>
      <c r="AD170" s="81"/>
      <c r="AE170" s="81" t="b">
        <v>0</v>
      </c>
      <c r="AF170" s="81">
        <v>0</v>
      </c>
      <c r="AG170" s="89" t="s">
        <v>588</v>
      </c>
      <c r="AH170" s="81" t="b">
        <v>0</v>
      </c>
      <c r="AI170" s="81" t="s">
        <v>591</v>
      </c>
      <c r="AJ170" s="81"/>
      <c r="AK170" s="89" t="s">
        <v>588</v>
      </c>
      <c r="AL170" s="81" t="b">
        <v>0</v>
      </c>
      <c r="AM170" s="81">
        <v>97</v>
      </c>
      <c r="AN170" s="89" t="s">
        <v>593</v>
      </c>
      <c r="AO170" s="81" t="s">
        <v>606</v>
      </c>
      <c r="AP170" s="81" t="b">
        <v>0</v>
      </c>
      <c r="AQ170" s="89" t="s">
        <v>593</v>
      </c>
      <c r="AR170" s="81"/>
      <c r="AS170" s="81">
        <v>0</v>
      </c>
      <c r="AT170" s="81">
        <v>0</v>
      </c>
      <c r="AU170" s="81"/>
      <c r="AV170" s="81"/>
      <c r="AW170" s="81"/>
      <c r="AX170" s="81"/>
      <c r="AY170" s="81"/>
      <c r="AZ170" s="81"/>
      <c r="BA170" s="81"/>
      <c r="BB170" s="81"/>
      <c r="BC170" s="81">
        <v>1</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1292</v>
      </c>
      <c r="B171" s="66" t="s">
        <v>304</v>
      </c>
      <c r="C171" s="67" t="s">
        <v>1267</v>
      </c>
      <c r="D171" s="68">
        <v>3</v>
      </c>
      <c r="E171" s="67" t="s">
        <v>132</v>
      </c>
      <c r="F171" s="70">
        <v>32</v>
      </c>
      <c r="G171" s="67"/>
      <c r="H171" s="71"/>
      <c r="I171" s="72"/>
      <c r="J171" s="72"/>
      <c r="K171" s="34" t="s">
        <v>65</v>
      </c>
      <c r="L171" s="73">
        <v>171</v>
      </c>
      <c r="M171" s="73"/>
      <c r="N171" s="74"/>
      <c r="O171" s="81" t="s">
        <v>315</v>
      </c>
      <c r="P171" s="83">
        <v>43849.381898148145</v>
      </c>
      <c r="Q171" s="81" t="s">
        <v>1364</v>
      </c>
      <c r="R171" s="81"/>
      <c r="S171" s="81"/>
      <c r="T171" s="81"/>
      <c r="U171" s="81"/>
      <c r="V171" s="85" t="s">
        <v>1379</v>
      </c>
      <c r="W171" s="83">
        <v>43849.381898148145</v>
      </c>
      <c r="X171" s="87">
        <v>43849</v>
      </c>
      <c r="Y171" s="89" t="s">
        <v>1467</v>
      </c>
      <c r="Z171" s="85" t="s">
        <v>1564</v>
      </c>
      <c r="AA171" s="81"/>
      <c r="AB171" s="81"/>
      <c r="AC171" s="89" t="s">
        <v>1661</v>
      </c>
      <c r="AD171" s="81"/>
      <c r="AE171" s="81" t="b">
        <v>0</v>
      </c>
      <c r="AF171" s="81">
        <v>0</v>
      </c>
      <c r="AG171" s="89" t="s">
        <v>588</v>
      </c>
      <c r="AH171" s="81" t="b">
        <v>0</v>
      </c>
      <c r="AI171" s="81" t="s">
        <v>591</v>
      </c>
      <c r="AJ171" s="81"/>
      <c r="AK171" s="89" t="s">
        <v>588</v>
      </c>
      <c r="AL171" s="81" t="b">
        <v>0</v>
      </c>
      <c r="AM171" s="81">
        <v>97</v>
      </c>
      <c r="AN171" s="89" t="s">
        <v>593</v>
      </c>
      <c r="AO171" s="81" t="s">
        <v>606</v>
      </c>
      <c r="AP171" s="81" t="b">
        <v>0</v>
      </c>
      <c r="AQ171" s="89" t="s">
        <v>593</v>
      </c>
      <c r="AR171" s="81"/>
      <c r="AS171" s="81">
        <v>0</v>
      </c>
      <c r="AT171" s="81">
        <v>0</v>
      </c>
      <c r="AU171" s="81"/>
      <c r="AV171" s="81"/>
      <c r="AW171" s="81"/>
      <c r="AX171" s="81"/>
      <c r="AY171" s="81"/>
      <c r="AZ171" s="81"/>
      <c r="BA171" s="81"/>
      <c r="BB171" s="81"/>
      <c r="BC171" s="81">
        <v>1</v>
      </c>
      <c r="BD171" s="80" t="str">
        <f>REPLACE(INDEX(GroupVertices[Group],MATCH(Edges[[#This Row],[Vertex 1]],GroupVertices[Vertex],0)),1,1,"")</f>
        <v>1</v>
      </c>
      <c r="BE171" s="80" t="str">
        <f>REPLACE(INDEX(GroupVertices[Group],MATCH(Edges[[#This Row],[Vertex 2]],GroupVertices[Vertex],0)),1,1,"")</f>
        <v>1</v>
      </c>
      <c r="BF171" s="48"/>
      <c r="BG171" s="49"/>
      <c r="BH171" s="48"/>
      <c r="BI171" s="49"/>
      <c r="BJ171" s="48"/>
      <c r="BK171" s="49"/>
      <c r="BL171" s="48"/>
      <c r="BM171" s="49"/>
      <c r="BN171" s="48"/>
    </row>
    <row r="172" spans="1:66" ht="15">
      <c r="A172" s="66" t="s">
        <v>1292</v>
      </c>
      <c r="B172" s="66" t="s">
        <v>307</v>
      </c>
      <c r="C172" s="67" t="s">
        <v>1267</v>
      </c>
      <c r="D172" s="68">
        <v>3</v>
      </c>
      <c r="E172" s="67" t="s">
        <v>132</v>
      </c>
      <c r="F172" s="70">
        <v>32</v>
      </c>
      <c r="G172" s="67"/>
      <c r="H172" s="71"/>
      <c r="I172" s="72"/>
      <c r="J172" s="72"/>
      <c r="K172" s="34" t="s">
        <v>65</v>
      </c>
      <c r="L172" s="73">
        <v>172</v>
      </c>
      <c r="M172" s="73"/>
      <c r="N172" s="74"/>
      <c r="O172" s="81" t="s">
        <v>315</v>
      </c>
      <c r="P172" s="83">
        <v>43849.381898148145</v>
      </c>
      <c r="Q172" s="81" t="s">
        <v>1364</v>
      </c>
      <c r="R172" s="81"/>
      <c r="S172" s="81"/>
      <c r="T172" s="81"/>
      <c r="U172" s="81"/>
      <c r="V172" s="85" t="s">
        <v>1379</v>
      </c>
      <c r="W172" s="83">
        <v>43849.381898148145</v>
      </c>
      <c r="X172" s="87">
        <v>43849</v>
      </c>
      <c r="Y172" s="89" t="s">
        <v>1467</v>
      </c>
      <c r="Z172" s="85" t="s">
        <v>1564</v>
      </c>
      <c r="AA172" s="81"/>
      <c r="AB172" s="81"/>
      <c r="AC172" s="89" t="s">
        <v>1661</v>
      </c>
      <c r="AD172" s="81"/>
      <c r="AE172" s="81" t="b">
        <v>0</v>
      </c>
      <c r="AF172" s="81">
        <v>0</v>
      </c>
      <c r="AG172" s="89" t="s">
        <v>588</v>
      </c>
      <c r="AH172" s="81" t="b">
        <v>0</v>
      </c>
      <c r="AI172" s="81" t="s">
        <v>591</v>
      </c>
      <c r="AJ172" s="81"/>
      <c r="AK172" s="89" t="s">
        <v>588</v>
      </c>
      <c r="AL172" s="81" t="b">
        <v>0</v>
      </c>
      <c r="AM172" s="81">
        <v>97</v>
      </c>
      <c r="AN172" s="89" t="s">
        <v>593</v>
      </c>
      <c r="AO172" s="81" t="s">
        <v>606</v>
      </c>
      <c r="AP172" s="81" t="b">
        <v>0</v>
      </c>
      <c r="AQ172" s="89" t="s">
        <v>593</v>
      </c>
      <c r="AR172" s="81"/>
      <c r="AS172" s="81">
        <v>0</v>
      </c>
      <c r="AT172" s="81">
        <v>0</v>
      </c>
      <c r="AU172" s="81"/>
      <c r="AV172" s="81"/>
      <c r="AW172" s="81"/>
      <c r="AX172" s="81"/>
      <c r="AY172" s="81"/>
      <c r="AZ172" s="81"/>
      <c r="BA172" s="81"/>
      <c r="BB172" s="81"/>
      <c r="BC172" s="81">
        <v>1</v>
      </c>
      <c r="BD172" s="80" t="str">
        <f>REPLACE(INDEX(GroupVertices[Group],MATCH(Edges[[#This Row],[Vertex 1]],GroupVertices[Vertex],0)),1,1,"")</f>
        <v>1</v>
      </c>
      <c r="BE172" s="80" t="str">
        <f>REPLACE(INDEX(GroupVertices[Group],MATCH(Edges[[#This Row],[Vertex 2]],GroupVertices[Vertex],0)),1,1,"")</f>
        <v>1</v>
      </c>
      <c r="BF172" s="48">
        <v>0</v>
      </c>
      <c r="BG172" s="49">
        <v>0</v>
      </c>
      <c r="BH172" s="48">
        <v>2</v>
      </c>
      <c r="BI172" s="49">
        <v>4.545454545454546</v>
      </c>
      <c r="BJ172" s="48">
        <v>0</v>
      </c>
      <c r="BK172" s="49">
        <v>0</v>
      </c>
      <c r="BL172" s="48">
        <v>42</v>
      </c>
      <c r="BM172" s="49">
        <v>95.45454545454545</v>
      </c>
      <c r="BN172" s="48">
        <v>44</v>
      </c>
    </row>
    <row r="173" spans="1:66" ht="15">
      <c r="A173" s="66" t="s">
        <v>1293</v>
      </c>
      <c r="B173" s="66" t="s">
        <v>287</v>
      </c>
      <c r="C173" s="67" t="s">
        <v>1267</v>
      </c>
      <c r="D173" s="68">
        <v>3</v>
      </c>
      <c r="E173" s="67" t="s">
        <v>132</v>
      </c>
      <c r="F173" s="70">
        <v>32</v>
      </c>
      <c r="G173" s="67"/>
      <c r="H173" s="71"/>
      <c r="I173" s="72"/>
      <c r="J173" s="72"/>
      <c r="K173" s="34" t="s">
        <v>65</v>
      </c>
      <c r="L173" s="73">
        <v>173</v>
      </c>
      <c r="M173" s="73"/>
      <c r="N173" s="74"/>
      <c r="O173" s="81" t="s">
        <v>315</v>
      </c>
      <c r="P173" s="83">
        <v>43849.46581018518</v>
      </c>
      <c r="Q173" s="81" t="s">
        <v>1364</v>
      </c>
      <c r="R173" s="81"/>
      <c r="S173" s="81"/>
      <c r="T173" s="81"/>
      <c r="U173" s="81"/>
      <c r="V173" s="85" t="s">
        <v>1380</v>
      </c>
      <c r="W173" s="83">
        <v>43849.46581018518</v>
      </c>
      <c r="X173" s="87">
        <v>43849</v>
      </c>
      <c r="Y173" s="89" t="s">
        <v>1468</v>
      </c>
      <c r="Z173" s="85" t="s">
        <v>1565</v>
      </c>
      <c r="AA173" s="81"/>
      <c r="AB173" s="81"/>
      <c r="AC173" s="89" t="s">
        <v>1662</v>
      </c>
      <c r="AD173" s="81"/>
      <c r="AE173" s="81" t="b">
        <v>0</v>
      </c>
      <c r="AF173" s="81">
        <v>0</v>
      </c>
      <c r="AG173" s="89" t="s">
        <v>588</v>
      </c>
      <c r="AH173" s="81" t="b">
        <v>0</v>
      </c>
      <c r="AI173" s="81" t="s">
        <v>591</v>
      </c>
      <c r="AJ173" s="81"/>
      <c r="AK173" s="89" t="s">
        <v>588</v>
      </c>
      <c r="AL173" s="81" t="b">
        <v>0</v>
      </c>
      <c r="AM173" s="81">
        <v>97</v>
      </c>
      <c r="AN173" s="89" t="s">
        <v>593</v>
      </c>
      <c r="AO173" s="81" t="s">
        <v>596</v>
      </c>
      <c r="AP173" s="81" t="b">
        <v>0</v>
      </c>
      <c r="AQ173" s="89" t="s">
        <v>593</v>
      </c>
      <c r="AR173" s="81"/>
      <c r="AS173" s="81">
        <v>0</v>
      </c>
      <c r="AT173" s="81">
        <v>0</v>
      </c>
      <c r="AU173" s="81"/>
      <c r="AV173" s="81"/>
      <c r="AW173" s="81"/>
      <c r="AX173" s="81"/>
      <c r="AY173" s="81"/>
      <c r="AZ173" s="81"/>
      <c r="BA173" s="81"/>
      <c r="BB173" s="81"/>
      <c r="BC173" s="81">
        <v>1</v>
      </c>
      <c r="BD173" s="80" t="str">
        <f>REPLACE(INDEX(GroupVertices[Group],MATCH(Edges[[#This Row],[Vertex 1]],GroupVertices[Vertex],0)),1,1,"")</f>
        <v>1</v>
      </c>
      <c r="BE173" s="80" t="str">
        <f>REPLACE(INDEX(GroupVertices[Group],MATCH(Edges[[#This Row],[Vertex 2]],GroupVertices[Vertex],0)),1,1,"")</f>
        <v>1</v>
      </c>
      <c r="BF173" s="48"/>
      <c r="BG173" s="49"/>
      <c r="BH173" s="48"/>
      <c r="BI173" s="49"/>
      <c r="BJ173" s="48"/>
      <c r="BK173" s="49"/>
      <c r="BL173" s="48"/>
      <c r="BM173" s="49"/>
      <c r="BN173" s="48"/>
    </row>
    <row r="174" spans="1:66" ht="15">
      <c r="A174" s="66" t="s">
        <v>1293</v>
      </c>
      <c r="B174" s="66" t="s">
        <v>304</v>
      </c>
      <c r="C174" s="67" t="s">
        <v>1267</v>
      </c>
      <c r="D174" s="68">
        <v>3</v>
      </c>
      <c r="E174" s="67" t="s">
        <v>132</v>
      </c>
      <c r="F174" s="70">
        <v>32</v>
      </c>
      <c r="G174" s="67"/>
      <c r="H174" s="71"/>
      <c r="I174" s="72"/>
      <c r="J174" s="72"/>
      <c r="K174" s="34" t="s">
        <v>65</v>
      </c>
      <c r="L174" s="73">
        <v>174</v>
      </c>
      <c r="M174" s="73"/>
      <c r="N174" s="74"/>
      <c r="O174" s="81" t="s">
        <v>315</v>
      </c>
      <c r="P174" s="83">
        <v>43849.46581018518</v>
      </c>
      <c r="Q174" s="81" t="s">
        <v>1364</v>
      </c>
      <c r="R174" s="81"/>
      <c r="S174" s="81"/>
      <c r="T174" s="81"/>
      <c r="U174" s="81"/>
      <c r="V174" s="85" t="s">
        <v>1380</v>
      </c>
      <c r="W174" s="83">
        <v>43849.46581018518</v>
      </c>
      <c r="X174" s="87">
        <v>43849</v>
      </c>
      <c r="Y174" s="89" t="s">
        <v>1468</v>
      </c>
      <c r="Z174" s="85" t="s">
        <v>1565</v>
      </c>
      <c r="AA174" s="81"/>
      <c r="AB174" s="81"/>
      <c r="AC174" s="89" t="s">
        <v>1662</v>
      </c>
      <c r="AD174" s="81"/>
      <c r="AE174" s="81" t="b">
        <v>0</v>
      </c>
      <c r="AF174" s="81">
        <v>0</v>
      </c>
      <c r="AG174" s="89" t="s">
        <v>588</v>
      </c>
      <c r="AH174" s="81" t="b">
        <v>0</v>
      </c>
      <c r="AI174" s="81" t="s">
        <v>591</v>
      </c>
      <c r="AJ174" s="81"/>
      <c r="AK174" s="89" t="s">
        <v>588</v>
      </c>
      <c r="AL174" s="81" t="b">
        <v>0</v>
      </c>
      <c r="AM174" s="81">
        <v>97</v>
      </c>
      <c r="AN174" s="89" t="s">
        <v>593</v>
      </c>
      <c r="AO174" s="81" t="s">
        <v>596</v>
      </c>
      <c r="AP174" s="81" t="b">
        <v>0</v>
      </c>
      <c r="AQ174" s="89" t="s">
        <v>593</v>
      </c>
      <c r="AR174" s="81"/>
      <c r="AS174" s="81">
        <v>0</v>
      </c>
      <c r="AT174" s="81">
        <v>0</v>
      </c>
      <c r="AU174" s="81"/>
      <c r="AV174" s="81"/>
      <c r="AW174" s="81"/>
      <c r="AX174" s="81"/>
      <c r="AY174" s="81"/>
      <c r="AZ174" s="81"/>
      <c r="BA174" s="81"/>
      <c r="BB174" s="81"/>
      <c r="BC174" s="81">
        <v>1</v>
      </c>
      <c r="BD174" s="80" t="str">
        <f>REPLACE(INDEX(GroupVertices[Group],MATCH(Edges[[#This Row],[Vertex 1]],GroupVertices[Vertex],0)),1,1,"")</f>
        <v>1</v>
      </c>
      <c r="BE174" s="80" t="str">
        <f>REPLACE(INDEX(GroupVertices[Group],MATCH(Edges[[#This Row],[Vertex 2]],GroupVertices[Vertex],0)),1,1,"")</f>
        <v>1</v>
      </c>
      <c r="BF174" s="48"/>
      <c r="BG174" s="49"/>
      <c r="BH174" s="48"/>
      <c r="BI174" s="49"/>
      <c r="BJ174" s="48"/>
      <c r="BK174" s="49"/>
      <c r="BL174" s="48"/>
      <c r="BM174" s="49"/>
      <c r="BN174" s="48"/>
    </row>
    <row r="175" spans="1:66" ht="15">
      <c r="A175" s="66" t="s">
        <v>1293</v>
      </c>
      <c r="B175" s="66" t="s">
        <v>307</v>
      </c>
      <c r="C175" s="67" t="s">
        <v>1267</v>
      </c>
      <c r="D175" s="68">
        <v>3</v>
      </c>
      <c r="E175" s="67" t="s">
        <v>132</v>
      </c>
      <c r="F175" s="70">
        <v>32</v>
      </c>
      <c r="G175" s="67"/>
      <c r="H175" s="71"/>
      <c r="I175" s="72"/>
      <c r="J175" s="72"/>
      <c r="K175" s="34" t="s">
        <v>65</v>
      </c>
      <c r="L175" s="73">
        <v>175</v>
      </c>
      <c r="M175" s="73"/>
      <c r="N175" s="74"/>
      <c r="O175" s="81" t="s">
        <v>315</v>
      </c>
      <c r="P175" s="83">
        <v>43849.46581018518</v>
      </c>
      <c r="Q175" s="81" t="s">
        <v>1364</v>
      </c>
      <c r="R175" s="81"/>
      <c r="S175" s="81"/>
      <c r="T175" s="81"/>
      <c r="U175" s="81"/>
      <c r="V175" s="85" t="s">
        <v>1380</v>
      </c>
      <c r="W175" s="83">
        <v>43849.46581018518</v>
      </c>
      <c r="X175" s="87">
        <v>43849</v>
      </c>
      <c r="Y175" s="89" t="s">
        <v>1468</v>
      </c>
      <c r="Z175" s="85" t="s">
        <v>1565</v>
      </c>
      <c r="AA175" s="81"/>
      <c r="AB175" s="81"/>
      <c r="AC175" s="89" t="s">
        <v>1662</v>
      </c>
      <c r="AD175" s="81"/>
      <c r="AE175" s="81" t="b">
        <v>0</v>
      </c>
      <c r="AF175" s="81">
        <v>0</v>
      </c>
      <c r="AG175" s="89" t="s">
        <v>588</v>
      </c>
      <c r="AH175" s="81" t="b">
        <v>0</v>
      </c>
      <c r="AI175" s="81" t="s">
        <v>591</v>
      </c>
      <c r="AJ175" s="81"/>
      <c r="AK175" s="89" t="s">
        <v>588</v>
      </c>
      <c r="AL175" s="81" t="b">
        <v>0</v>
      </c>
      <c r="AM175" s="81">
        <v>97</v>
      </c>
      <c r="AN175" s="89" t="s">
        <v>593</v>
      </c>
      <c r="AO175" s="81" t="s">
        <v>596</v>
      </c>
      <c r="AP175" s="81" t="b">
        <v>0</v>
      </c>
      <c r="AQ175" s="89" t="s">
        <v>593</v>
      </c>
      <c r="AR175" s="81"/>
      <c r="AS175" s="81">
        <v>0</v>
      </c>
      <c r="AT175" s="81">
        <v>0</v>
      </c>
      <c r="AU175" s="81"/>
      <c r="AV175" s="81"/>
      <c r="AW175" s="81"/>
      <c r="AX175" s="81"/>
      <c r="AY175" s="81"/>
      <c r="AZ175" s="81"/>
      <c r="BA175" s="81"/>
      <c r="BB175" s="81"/>
      <c r="BC175" s="81">
        <v>1</v>
      </c>
      <c r="BD175" s="80" t="str">
        <f>REPLACE(INDEX(GroupVertices[Group],MATCH(Edges[[#This Row],[Vertex 1]],GroupVertices[Vertex],0)),1,1,"")</f>
        <v>1</v>
      </c>
      <c r="BE175" s="80" t="str">
        <f>REPLACE(INDEX(GroupVertices[Group],MATCH(Edges[[#This Row],[Vertex 2]],GroupVertices[Vertex],0)),1,1,"")</f>
        <v>1</v>
      </c>
      <c r="BF175" s="48">
        <v>0</v>
      </c>
      <c r="BG175" s="49">
        <v>0</v>
      </c>
      <c r="BH175" s="48">
        <v>2</v>
      </c>
      <c r="BI175" s="49">
        <v>4.545454545454546</v>
      </c>
      <c r="BJ175" s="48">
        <v>0</v>
      </c>
      <c r="BK175" s="49">
        <v>0</v>
      </c>
      <c r="BL175" s="48">
        <v>42</v>
      </c>
      <c r="BM175" s="49">
        <v>95.45454545454545</v>
      </c>
      <c r="BN175" s="48">
        <v>44</v>
      </c>
    </row>
    <row r="176" spans="1:66" ht="15">
      <c r="A176" s="66" t="s">
        <v>1294</v>
      </c>
      <c r="B176" s="66" t="s">
        <v>287</v>
      </c>
      <c r="C176" s="67" t="s">
        <v>1267</v>
      </c>
      <c r="D176" s="68">
        <v>3</v>
      </c>
      <c r="E176" s="67" t="s">
        <v>132</v>
      </c>
      <c r="F176" s="70">
        <v>32</v>
      </c>
      <c r="G176" s="67"/>
      <c r="H176" s="71"/>
      <c r="I176" s="72"/>
      <c r="J176" s="72"/>
      <c r="K176" s="34" t="s">
        <v>65</v>
      </c>
      <c r="L176" s="73">
        <v>176</v>
      </c>
      <c r="M176" s="73"/>
      <c r="N176" s="74"/>
      <c r="O176" s="81" t="s">
        <v>315</v>
      </c>
      <c r="P176" s="83">
        <v>43848.825219907405</v>
      </c>
      <c r="Q176" s="81" t="s">
        <v>1364</v>
      </c>
      <c r="R176" s="81"/>
      <c r="S176" s="81"/>
      <c r="T176" s="81"/>
      <c r="U176" s="81"/>
      <c r="V176" s="85" t="s">
        <v>1381</v>
      </c>
      <c r="W176" s="83">
        <v>43848.825219907405</v>
      </c>
      <c r="X176" s="87">
        <v>43848</v>
      </c>
      <c r="Y176" s="89" t="s">
        <v>1469</v>
      </c>
      <c r="Z176" s="85" t="s">
        <v>1566</v>
      </c>
      <c r="AA176" s="81"/>
      <c r="AB176" s="81"/>
      <c r="AC176" s="89" t="s">
        <v>1663</v>
      </c>
      <c r="AD176" s="81"/>
      <c r="AE176" s="81" t="b">
        <v>0</v>
      </c>
      <c r="AF176" s="81">
        <v>0</v>
      </c>
      <c r="AG176" s="89" t="s">
        <v>588</v>
      </c>
      <c r="AH176" s="81" t="b">
        <v>0</v>
      </c>
      <c r="AI176" s="81" t="s">
        <v>591</v>
      </c>
      <c r="AJ176" s="81"/>
      <c r="AK176" s="89" t="s">
        <v>588</v>
      </c>
      <c r="AL176" s="81" t="b">
        <v>0</v>
      </c>
      <c r="AM176" s="81">
        <v>97</v>
      </c>
      <c r="AN176" s="89" t="s">
        <v>593</v>
      </c>
      <c r="AO176" s="81" t="s">
        <v>595</v>
      </c>
      <c r="AP176" s="81" t="b">
        <v>0</v>
      </c>
      <c r="AQ176" s="89" t="s">
        <v>593</v>
      </c>
      <c r="AR176" s="81"/>
      <c r="AS176" s="81">
        <v>0</v>
      </c>
      <c r="AT176" s="81">
        <v>0</v>
      </c>
      <c r="AU176" s="81"/>
      <c r="AV176" s="81"/>
      <c r="AW176" s="81"/>
      <c r="AX176" s="81"/>
      <c r="AY176" s="81"/>
      <c r="AZ176" s="81"/>
      <c r="BA176" s="81"/>
      <c r="BB176" s="81"/>
      <c r="BC176" s="81">
        <v>1</v>
      </c>
      <c r="BD176" s="80" t="str">
        <f>REPLACE(INDEX(GroupVertices[Group],MATCH(Edges[[#This Row],[Vertex 1]],GroupVertices[Vertex],0)),1,1,"")</f>
        <v>1</v>
      </c>
      <c r="BE176" s="80" t="str">
        <f>REPLACE(INDEX(GroupVertices[Group],MATCH(Edges[[#This Row],[Vertex 2]],GroupVertices[Vertex],0)),1,1,"")</f>
        <v>1</v>
      </c>
      <c r="BF176" s="48"/>
      <c r="BG176" s="49"/>
      <c r="BH176" s="48"/>
      <c r="BI176" s="49"/>
      <c r="BJ176" s="48"/>
      <c r="BK176" s="49"/>
      <c r="BL176" s="48"/>
      <c r="BM176" s="49"/>
      <c r="BN176" s="48"/>
    </row>
    <row r="177" spans="1:66" ht="15">
      <c r="A177" s="66" t="s">
        <v>1294</v>
      </c>
      <c r="B177" s="66" t="s">
        <v>304</v>
      </c>
      <c r="C177" s="67" t="s">
        <v>1267</v>
      </c>
      <c r="D177" s="68">
        <v>3</v>
      </c>
      <c r="E177" s="67" t="s">
        <v>132</v>
      </c>
      <c r="F177" s="70">
        <v>32</v>
      </c>
      <c r="G177" s="67"/>
      <c r="H177" s="71"/>
      <c r="I177" s="72"/>
      <c r="J177" s="72"/>
      <c r="K177" s="34" t="s">
        <v>65</v>
      </c>
      <c r="L177" s="73">
        <v>177</v>
      </c>
      <c r="M177" s="73"/>
      <c r="N177" s="74"/>
      <c r="O177" s="81" t="s">
        <v>315</v>
      </c>
      <c r="P177" s="83">
        <v>43848.825219907405</v>
      </c>
      <c r="Q177" s="81" t="s">
        <v>1364</v>
      </c>
      <c r="R177" s="81"/>
      <c r="S177" s="81"/>
      <c r="T177" s="81"/>
      <c r="U177" s="81"/>
      <c r="V177" s="85" t="s">
        <v>1381</v>
      </c>
      <c r="W177" s="83">
        <v>43848.825219907405</v>
      </c>
      <c r="X177" s="87">
        <v>43848</v>
      </c>
      <c r="Y177" s="89" t="s">
        <v>1469</v>
      </c>
      <c r="Z177" s="85" t="s">
        <v>1566</v>
      </c>
      <c r="AA177" s="81"/>
      <c r="AB177" s="81"/>
      <c r="AC177" s="89" t="s">
        <v>1663</v>
      </c>
      <c r="AD177" s="81"/>
      <c r="AE177" s="81" t="b">
        <v>0</v>
      </c>
      <c r="AF177" s="81">
        <v>0</v>
      </c>
      <c r="AG177" s="89" t="s">
        <v>588</v>
      </c>
      <c r="AH177" s="81" t="b">
        <v>0</v>
      </c>
      <c r="AI177" s="81" t="s">
        <v>591</v>
      </c>
      <c r="AJ177" s="81"/>
      <c r="AK177" s="89" t="s">
        <v>588</v>
      </c>
      <c r="AL177" s="81" t="b">
        <v>0</v>
      </c>
      <c r="AM177" s="81">
        <v>97</v>
      </c>
      <c r="AN177" s="89" t="s">
        <v>593</v>
      </c>
      <c r="AO177" s="81" t="s">
        <v>595</v>
      </c>
      <c r="AP177" s="81" t="b">
        <v>0</v>
      </c>
      <c r="AQ177" s="89" t="s">
        <v>593</v>
      </c>
      <c r="AR177" s="81"/>
      <c r="AS177" s="81">
        <v>0</v>
      </c>
      <c r="AT177" s="81">
        <v>0</v>
      </c>
      <c r="AU177" s="81"/>
      <c r="AV177" s="81"/>
      <c r="AW177" s="81"/>
      <c r="AX177" s="81"/>
      <c r="AY177" s="81"/>
      <c r="AZ177" s="81"/>
      <c r="BA177" s="81"/>
      <c r="BB177" s="81"/>
      <c r="BC177" s="81">
        <v>1</v>
      </c>
      <c r="BD177" s="80" t="str">
        <f>REPLACE(INDEX(GroupVertices[Group],MATCH(Edges[[#This Row],[Vertex 1]],GroupVertices[Vertex],0)),1,1,"")</f>
        <v>1</v>
      </c>
      <c r="BE177" s="80" t="str">
        <f>REPLACE(INDEX(GroupVertices[Group],MATCH(Edges[[#This Row],[Vertex 2]],GroupVertices[Vertex],0)),1,1,"")</f>
        <v>1</v>
      </c>
      <c r="BF177" s="48"/>
      <c r="BG177" s="49"/>
      <c r="BH177" s="48"/>
      <c r="BI177" s="49"/>
      <c r="BJ177" s="48"/>
      <c r="BK177" s="49"/>
      <c r="BL177" s="48"/>
      <c r="BM177" s="49"/>
      <c r="BN177" s="48"/>
    </row>
    <row r="178" spans="1:66" ht="15">
      <c r="A178" s="66" t="s">
        <v>1294</v>
      </c>
      <c r="B178" s="66" t="s">
        <v>307</v>
      </c>
      <c r="C178" s="67" t="s">
        <v>1267</v>
      </c>
      <c r="D178" s="68">
        <v>3</v>
      </c>
      <c r="E178" s="67" t="s">
        <v>132</v>
      </c>
      <c r="F178" s="70">
        <v>32</v>
      </c>
      <c r="G178" s="67"/>
      <c r="H178" s="71"/>
      <c r="I178" s="72"/>
      <c r="J178" s="72"/>
      <c r="K178" s="34" t="s">
        <v>65</v>
      </c>
      <c r="L178" s="73">
        <v>178</v>
      </c>
      <c r="M178" s="73"/>
      <c r="N178" s="74"/>
      <c r="O178" s="81" t="s">
        <v>315</v>
      </c>
      <c r="P178" s="83">
        <v>43848.825219907405</v>
      </c>
      <c r="Q178" s="81" t="s">
        <v>1364</v>
      </c>
      <c r="R178" s="81"/>
      <c r="S178" s="81"/>
      <c r="T178" s="81"/>
      <c r="U178" s="81"/>
      <c r="V178" s="85" t="s">
        <v>1381</v>
      </c>
      <c r="W178" s="83">
        <v>43848.825219907405</v>
      </c>
      <c r="X178" s="87">
        <v>43848</v>
      </c>
      <c r="Y178" s="89" t="s">
        <v>1469</v>
      </c>
      <c r="Z178" s="85" t="s">
        <v>1566</v>
      </c>
      <c r="AA178" s="81"/>
      <c r="AB178" s="81"/>
      <c r="AC178" s="89" t="s">
        <v>1663</v>
      </c>
      <c r="AD178" s="81"/>
      <c r="AE178" s="81" t="b">
        <v>0</v>
      </c>
      <c r="AF178" s="81">
        <v>0</v>
      </c>
      <c r="AG178" s="89" t="s">
        <v>588</v>
      </c>
      <c r="AH178" s="81" t="b">
        <v>0</v>
      </c>
      <c r="AI178" s="81" t="s">
        <v>591</v>
      </c>
      <c r="AJ178" s="81"/>
      <c r="AK178" s="89" t="s">
        <v>588</v>
      </c>
      <c r="AL178" s="81" t="b">
        <v>0</v>
      </c>
      <c r="AM178" s="81">
        <v>97</v>
      </c>
      <c r="AN178" s="89" t="s">
        <v>593</v>
      </c>
      <c r="AO178" s="81" t="s">
        <v>595</v>
      </c>
      <c r="AP178" s="81" t="b">
        <v>0</v>
      </c>
      <c r="AQ178" s="89" t="s">
        <v>593</v>
      </c>
      <c r="AR178" s="81"/>
      <c r="AS178" s="81">
        <v>0</v>
      </c>
      <c r="AT178" s="81">
        <v>0</v>
      </c>
      <c r="AU178" s="81"/>
      <c r="AV178" s="81"/>
      <c r="AW178" s="81"/>
      <c r="AX178" s="81"/>
      <c r="AY178" s="81"/>
      <c r="AZ178" s="81"/>
      <c r="BA178" s="81"/>
      <c r="BB178" s="81"/>
      <c r="BC178" s="81">
        <v>1</v>
      </c>
      <c r="BD178" s="80" t="str">
        <f>REPLACE(INDEX(GroupVertices[Group],MATCH(Edges[[#This Row],[Vertex 1]],GroupVertices[Vertex],0)),1,1,"")</f>
        <v>1</v>
      </c>
      <c r="BE178" s="80" t="str">
        <f>REPLACE(INDEX(GroupVertices[Group],MATCH(Edges[[#This Row],[Vertex 2]],GroupVertices[Vertex],0)),1,1,"")</f>
        <v>1</v>
      </c>
      <c r="BF178" s="48">
        <v>0</v>
      </c>
      <c r="BG178" s="49">
        <v>0</v>
      </c>
      <c r="BH178" s="48">
        <v>2</v>
      </c>
      <c r="BI178" s="49">
        <v>4.545454545454546</v>
      </c>
      <c r="BJ178" s="48">
        <v>0</v>
      </c>
      <c r="BK178" s="49">
        <v>0</v>
      </c>
      <c r="BL178" s="48">
        <v>42</v>
      </c>
      <c r="BM178" s="49">
        <v>95.45454545454545</v>
      </c>
      <c r="BN178" s="48">
        <v>44</v>
      </c>
    </row>
    <row r="179" spans="1:66" ht="15">
      <c r="A179" s="66" t="s">
        <v>1295</v>
      </c>
      <c r="B179" s="66" t="s">
        <v>287</v>
      </c>
      <c r="C179" s="67" t="s">
        <v>1267</v>
      </c>
      <c r="D179" s="68">
        <v>3</v>
      </c>
      <c r="E179" s="67" t="s">
        <v>132</v>
      </c>
      <c r="F179" s="70">
        <v>32</v>
      </c>
      <c r="G179" s="67"/>
      <c r="H179" s="71"/>
      <c r="I179" s="72"/>
      <c r="J179" s="72"/>
      <c r="K179" s="34" t="s">
        <v>65</v>
      </c>
      <c r="L179" s="73">
        <v>179</v>
      </c>
      <c r="M179" s="73"/>
      <c r="N179" s="74"/>
      <c r="O179" s="81" t="s">
        <v>315</v>
      </c>
      <c r="P179" s="83">
        <v>43849.50928240741</v>
      </c>
      <c r="Q179" s="81" t="s">
        <v>1364</v>
      </c>
      <c r="R179" s="81"/>
      <c r="S179" s="81"/>
      <c r="T179" s="81"/>
      <c r="U179" s="81"/>
      <c r="V179" s="85" t="s">
        <v>1382</v>
      </c>
      <c r="W179" s="83">
        <v>43849.50928240741</v>
      </c>
      <c r="X179" s="87">
        <v>43849</v>
      </c>
      <c r="Y179" s="89" t="s">
        <v>1470</v>
      </c>
      <c r="Z179" s="85" t="s">
        <v>1567</v>
      </c>
      <c r="AA179" s="81"/>
      <c r="AB179" s="81"/>
      <c r="AC179" s="89" t="s">
        <v>1664</v>
      </c>
      <c r="AD179" s="81"/>
      <c r="AE179" s="81" t="b">
        <v>0</v>
      </c>
      <c r="AF179" s="81">
        <v>0</v>
      </c>
      <c r="AG179" s="89" t="s">
        <v>588</v>
      </c>
      <c r="AH179" s="81" t="b">
        <v>0</v>
      </c>
      <c r="AI179" s="81" t="s">
        <v>591</v>
      </c>
      <c r="AJ179" s="81"/>
      <c r="AK179" s="89" t="s">
        <v>588</v>
      </c>
      <c r="AL179" s="81" t="b">
        <v>0</v>
      </c>
      <c r="AM179" s="81">
        <v>97</v>
      </c>
      <c r="AN179" s="89" t="s">
        <v>593</v>
      </c>
      <c r="AO179" s="81" t="s">
        <v>596</v>
      </c>
      <c r="AP179" s="81" t="b">
        <v>0</v>
      </c>
      <c r="AQ179" s="89" t="s">
        <v>593</v>
      </c>
      <c r="AR179" s="81"/>
      <c r="AS179" s="81">
        <v>0</v>
      </c>
      <c r="AT179" s="81">
        <v>0</v>
      </c>
      <c r="AU179" s="81"/>
      <c r="AV179" s="81"/>
      <c r="AW179" s="81"/>
      <c r="AX179" s="81"/>
      <c r="AY179" s="81"/>
      <c r="AZ179" s="81"/>
      <c r="BA179" s="81"/>
      <c r="BB179" s="81"/>
      <c r="BC179" s="81">
        <v>1</v>
      </c>
      <c r="BD179" s="80" t="str">
        <f>REPLACE(INDEX(GroupVertices[Group],MATCH(Edges[[#This Row],[Vertex 1]],GroupVertices[Vertex],0)),1,1,"")</f>
        <v>1</v>
      </c>
      <c r="BE179" s="80" t="str">
        <f>REPLACE(INDEX(GroupVertices[Group],MATCH(Edges[[#This Row],[Vertex 2]],GroupVertices[Vertex],0)),1,1,"")</f>
        <v>1</v>
      </c>
      <c r="BF179" s="48"/>
      <c r="BG179" s="49"/>
      <c r="BH179" s="48"/>
      <c r="BI179" s="49"/>
      <c r="BJ179" s="48"/>
      <c r="BK179" s="49"/>
      <c r="BL179" s="48"/>
      <c r="BM179" s="49"/>
      <c r="BN179" s="48"/>
    </row>
    <row r="180" spans="1:66" ht="15">
      <c r="A180" s="66" t="s">
        <v>1295</v>
      </c>
      <c r="B180" s="66" t="s">
        <v>304</v>
      </c>
      <c r="C180" s="67" t="s">
        <v>1267</v>
      </c>
      <c r="D180" s="68">
        <v>3</v>
      </c>
      <c r="E180" s="67" t="s">
        <v>132</v>
      </c>
      <c r="F180" s="70">
        <v>32</v>
      </c>
      <c r="G180" s="67"/>
      <c r="H180" s="71"/>
      <c r="I180" s="72"/>
      <c r="J180" s="72"/>
      <c r="K180" s="34" t="s">
        <v>65</v>
      </c>
      <c r="L180" s="73">
        <v>180</v>
      </c>
      <c r="M180" s="73"/>
      <c r="N180" s="74"/>
      <c r="O180" s="81" t="s">
        <v>315</v>
      </c>
      <c r="P180" s="83">
        <v>43849.50928240741</v>
      </c>
      <c r="Q180" s="81" t="s">
        <v>1364</v>
      </c>
      <c r="R180" s="81"/>
      <c r="S180" s="81"/>
      <c r="T180" s="81"/>
      <c r="U180" s="81"/>
      <c r="V180" s="85" t="s">
        <v>1382</v>
      </c>
      <c r="W180" s="83">
        <v>43849.50928240741</v>
      </c>
      <c r="X180" s="87">
        <v>43849</v>
      </c>
      <c r="Y180" s="89" t="s">
        <v>1470</v>
      </c>
      <c r="Z180" s="85" t="s">
        <v>1567</v>
      </c>
      <c r="AA180" s="81"/>
      <c r="AB180" s="81"/>
      <c r="AC180" s="89" t="s">
        <v>1664</v>
      </c>
      <c r="AD180" s="81"/>
      <c r="AE180" s="81" t="b">
        <v>0</v>
      </c>
      <c r="AF180" s="81">
        <v>0</v>
      </c>
      <c r="AG180" s="89" t="s">
        <v>588</v>
      </c>
      <c r="AH180" s="81" t="b">
        <v>0</v>
      </c>
      <c r="AI180" s="81" t="s">
        <v>591</v>
      </c>
      <c r="AJ180" s="81"/>
      <c r="AK180" s="89" t="s">
        <v>588</v>
      </c>
      <c r="AL180" s="81" t="b">
        <v>0</v>
      </c>
      <c r="AM180" s="81">
        <v>97</v>
      </c>
      <c r="AN180" s="89" t="s">
        <v>593</v>
      </c>
      <c r="AO180" s="81" t="s">
        <v>596</v>
      </c>
      <c r="AP180" s="81" t="b">
        <v>0</v>
      </c>
      <c r="AQ180" s="89" t="s">
        <v>593</v>
      </c>
      <c r="AR180" s="81"/>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8"/>
      <c r="BG180" s="49"/>
      <c r="BH180" s="48"/>
      <c r="BI180" s="49"/>
      <c r="BJ180" s="48"/>
      <c r="BK180" s="49"/>
      <c r="BL180" s="48"/>
      <c r="BM180" s="49"/>
      <c r="BN180" s="48"/>
    </row>
    <row r="181" spans="1:66" ht="15">
      <c r="A181" s="66" t="s">
        <v>1295</v>
      </c>
      <c r="B181" s="66" t="s">
        <v>307</v>
      </c>
      <c r="C181" s="67" t="s">
        <v>1267</v>
      </c>
      <c r="D181" s="68">
        <v>3</v>
      </c>
      <c r="E181" s="67" t="s">
        <v>132</v>
      </c>
      <c r="F181" s="70">
        <v>32</v>
      </c>
      <c r="G181" s="67"/>
      <c r="H181" s="71"/>
      <c r="I181" s="72"/>
      <c r="J181" s="72"/>
      <c r="K181" s="34" t="s">
        <v>65</v>
      </c>
      <c r="L181" s="73">
        <v>181</v>
      </c>
      <c r="M181" s="73"/>
      <c r="N181" s="74"/>
      <c r="O181" s="81" t="s">
        <v>315</v>
      </c>
      <c r="P181" s="83">
        <v>43849.50928240741</v>
      </c>
      <c r="Q181" s="81" t="s">
        <v>1364</v>
      </c>
      <c r="R181" s="81"/>
      <c r="S181" s="81"/>
      <c r="T181" s="81"/>
      <c r="U181" s="81"/>
      <c r="V181" s="85" t="s">
        <v>1382</v>
      </c>
      <c r="W181" s="83">
        <v>43849.50928240741</v>
      </c>
      <c r="X181" s="87">
        <v>43849</v>
      </c>
      <c r="Y181" s="89" t="s">
        <v>1470</v>
      </c>
      <c r="Z181" s="85" t="s">
        <v>1567</v>
      </c>
      <c r="AA181" s="81"/>
      <c r="AB181" s="81"/>
      <c r="AC181" s="89" t="s">
        <v>1664</v>
      </c>
      <c r="AD181" s="81"/>
      <c r="AE181" s="81" t="b">
        <v>0</v>
      </c>
      <c r="AF181" s="81">
        <v>0</v>
      </c>
      <c r="AG181" s="89" t="s">
        <v>588</v>
      </c>
      <c r="AH181" s="81" t="b">
        <v>0</v>
      </c>
      <c r="AI181" s="81" t="s">
        <v>591</v>
      </c>
      <c r="AJ181" s="81"/>
      <c r="AK181" s="89" t="s">
        <v>588</v>
      </c>
      <c r="AL181" s="81" t="b">
        <v>0</v>
      </c>
      <c r="AM181" s="81">
        <v>97</v>
      </c>
      <c r="AN181" s="89" t="s">
        <v>593</v>
      </c>
      <c r="AO181" s="81" t="s">
        <v>596</v>
      </c>
      <c r="AP181" s="81" t="b">
        <v>0</v>
      </c>
      <c r="AQ181" s="89" t="s">
        <v>593</v>
      </c>
      <c r="AR181" s="81"/>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8">
        <v>0</v>
      </c>
      <c r="BG181" s="49">
        <v>0</v>
      </c>
      <c r="BH181" s="48">
        <v>2</v>
      </c>
      <c r="BI181" s="49">
        <v>4.545454545454546</v>
      </c>
      <c r="BJ181" s="48">
        <v>0</v>
      </c>
      <c r="BK181" s="49">
        <v>0</v>
      </c>
      <c r="BL181" s="48">
        <v>42</v>
      </c>
      <c r="BM181" s="49">
        <v>95.45454545454545</v>
      </c>
      <c r="BN181" s="48">
        <v>44</v>
      </c>
    </row>
    <row r="182" spans="1:66" ht="15">
      <c r="A182" s="66" t="s">
        <v>1296</v>
      </c>
      <c r="B182" s="66" t="s">
        <v>287</v>
      </c>
      <c r="C182" s="67" t="s">
        <v>1267</v>
      </c>
      <c r="D182" s="68">
        <v>3</v>
      </c>
      <c r="E182" s="67" t="s">
        <v>132</v>
      </c>
      <c r="F182" s="70">
        <v>32</v>
      </c>
      <c r="G182" s="67"/>
      <c r="H182" s="71"/>
      <c r="I182" s="72"/>
      <c r="J182" s="72"/>
      <c r="K182" s="34" t="s">
        <v>65</v>
      </c>
      <c r="L182" s="73">
        <v>182</v>
      </c>
      <c r="M182" s="73"/>
      <c r="N182" s="74"/>
      <c r="O182" s="81" t="s">
        <v>315</v>
      </c>
      <c r="P182" s="83">
        <v>43849.54357638889</v>
      </c>
      <c r="Q182" s="81" t="s">
        <v>1364</v>
      </c>
      <c r="R182" s="81"/>
      <c r="S182" s="81"/>
      <c r="T182" s="81"/>
      <c r="U182" s="81"/>
      <c r="V182" s="85" t="s">
        <v>1383</v>
      </c>
      <c r="W182" s="83">
        <v>43849.54357638889</v>
      </c>
      <c r="X182" s="87">
        <v>43849</v>
      </c>
      <c r="Y182" s="89" t="s">
        <v>1471</v>
      </c>
      <c r="Z182" s="85" t="s">
        <v>1568</v>
      </c>
      <c r="AA182" s="81"/>
      <c r="AB182" s="81"/>
      <c r="AC182" s="89" t="s">
        <v>1665</v>
      </c>
      <c r="AD182" s="81"/>
      <c r="AE182" s="81" t="b">
        <v>0</v>
      </c>
      <c r="AF182" s="81">
        <v>0</v>
      </c>
      <c r="AG182" s="89" t="s">
        <v>588</v>
      </c>
      <c r="AH182" s="81" t="b">
        <v>0</v>
      </c>
      <c r="AI182" s="81" t="s">
        <v>591</v>
      </c>
      <c r="AJ182" s="81"/>
      <c r="AK182" s="89" t="s">
        <v>588</v>
      </c>
      <c r="AL182" s="81" t="b">
        <v>0</v>
      </c>
      <c r="AM182" s="81">
        <v>97</v>
      </c>
      <c r="AN182" s="89" t="s">
        <v>593</v>
      </c>
      <c r="AO182" s="81" t="s">
        <v>596</v>
      </c>
      <c r="AP182" s="81" t="b">
        <v>0</v>
      </c>
      <c r="AQ182" s="89" t="s">
        <v>593</v>
      </c>
      <c r="AR182" s="81"/>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8"/>
      <c r="BG182" s="49"/>
      <c r="BH182" s="48"/>
      <c r="BI182" s="49"/>
      <c r="BJ182" s="48"/>
      <c r="BK182" s="49"/>
      <c r="BL182" s="48"/>
      <c r="BM182" s="49"/>
      <c r="BN182" s="48"/>
    </row>
    <row r="183" spans="1:66" ht="15">
      <c r="A183" s="66" t="s">
        <v>1296</v>
      </c>
      <c r="B183" s="66" t="s">
        <v>304</v>
      </c>
      <c r="C183" s="67" t="s">
        <v>1267</v>
      </c>
      <c r="D183" s="68">
        <v>3</v>
      </c>
      <c r="E183" s="67" t="s">
        <v>132</v>
      </c>
      <c r="F183" s="70">
        <v>32</v>
      </c>
      <c r="G183" s="67"/>
      <c r="H183" s="71"/>
      <c r="I183" s="72"/>
      <c r="J183" s="72"/>
      <c r="K183" s="34" t="s">
        <v>65</v>
      </c>
      <c r="L183" s="73">
        <v>183</v>
      </c>
      <c r="M183" s="73"/>
      <c r="N183" s="74"/>
      <c r="O183" s="81" t="s">
        <v>315</v>
      </c>
      <c r="P183" s="83">
        <v>43849.54357638889</v>
      </c>
      <c r="Q183" s="81" t="s">
        <v>1364</v>
      </c>
      <c r="R183" s="81"/>
      <c r="S183" s="81"/>
      <c r="T183" s="81"/>
      <c r="U183" s="81"/>
      <c r="V183" s="85" t="s">
        <v>1383</v>
      </c>
      <c r="W183" s="83">
        <v>43849.54357638889</v>
      </c>
      <c r="X183" s="87">
        <v>43849</v>
      </c>
      <c r="Y183" s="89" t="s">
        <v>1471</v>
      </c>
      <c r="Z183" s="85" t="s">
        <v>1568</v>
      </c>
      <c r="AA183" s="81"/>
      <c r="AB183" s="81"/>
      <c r="AC183" s="89" t="s">
        <v>1665</v>
      </c>
      <c r="AD183" s="81"/>
      <c r="AE183" s="81" t="b">
        <v>0</v>
      </c>
      <c r="AF183" s="81">
        <v>0</v>
      </c>
      <c r="AG183" s="89" t="s">
        <v>588</v>
      </c>
      <c r="AH183" s="81" t="b">
        <v>0</v>
      </c>
      <c r="AI183" s="81" t="s">
        <v>591</v>
      </c>
      <c r="AJ183" s="81"/>
      <c r="AK183" s="89" t="s">
        <v>588</v>
      </c>
      <c r="AL183" s="81" t="b">
        <v>0</v>
      </c>
      <c r="AM183" s="81">
        <v>97</v>
      </c>
      <c r="AN183" s="89" t="s">
        <v>593</v>
      </c>
      <c r="AO183" s="81" t="s">
        <v>596</v>
      </c>
      <c r="AP183" s="81" t="b">
        <v>0</v>
      </c>
      <c r="AQ183" s="89" t="s">
        <v>593</v>
      </c>
      <c r="AR183" s="81"/>
      <c r="AS183" s="81">
        <v>0</v>
      </c>
      <c r="AT183" s="81">
        <v>0</v>
      </c>
      <c r="AU183" s="81"/>
      <c r="AV183" s="81"/>
      <c r="AW183" s="81"/>
      <c r="AX183" s="81"/>
      <c r="AY183" s="81"/>
      <c r="AZ183" s="81"/>
      <c r="BA183" s="81"/>
      <c r="BB183" s="81"/>
      <c r="BC183" s="81">
        <v>1</v>
      </c>
      <c r="BD183" s="80" t="str">
        <f>REPLACE(INDEX(GroupVertices[Group],MATCH(Edges[[#This Row],[Vertex 1]],GroupVertices[Vertex],0)),1,1,"")</f>
        <v>1</v>
      </c>
      <c r="BE183" s="80" t="str">
        <f>REPLACE(INDEX(GroupVertices[Group],MATCH(Edges[[#This Row],[Vertex 2]],GroupVertices[Vertex],0)),1,1,"")</f>
        <v>1</v>
      </c>
      <c r="BF183" s="48"/>
      <c r="BG183" s="49"/>
      <c r="BH183" s="48"/>
      <c r="BI183" s="49"/>
      <c r="BJ183" s="48"/>
      <c r="BK183" s="49"/>
      <c r="BL183" s="48"/>
      <c r="BM183" s="49"/>
      <c r="BN183" s="48"/>
    </row>
    <row r="184" spans="1:66" ht="15">
      <c r="A184" s="66" t="s">
        <v>1296</v>
      </c>
      <c r="B184" s="66" t="s">
        <v>307</v>
      </c>
      <c r="C184" s="67" t="s">
        <v>1267</v>
      </c>
      <c r="D184" s="68">
        <v>3</v>
      </c>
      <c r="E184" s="67" t="s">
        <v>132</v>
      </c>
      <c r="F184" s="70">
        <v>32</v>
      </c>
      <c r="G184" s="67"/>
      <c r="H184" s="71"/>
      <c r="I184" s="72"/>
      <c r="J184" s="72"/>
      <c r="K184" s="34" t="s">
        <v>65</v>
      </c>
      <c r="L184" s="73">
        <v>184</v>
      </c>
      <c r="M184" s="73"/>
      <c r="N184" s="74"/>
      <c r="O184" s="81" t="s">
        <v>315</v>
      </c>
      <c r="P184" s="83">
        <v>43849.54357638889</v>
      </c>
      <c r="Q184" s="81" t="s">
        <v>1364</v>
      </c>
      <c r="R184" s="81"/>
      <c r="S184" s="81"/>
      <c r="T184" s="81"/>
      <c r="U184" s="81"/>
      <c r="V184" s="85" t="s">
        <v>1383</v>
      </c>
      <c r="W184" s="83">
        <v>43849.54357638889</v>
      </c>
      <c r="X184" s="87">
        <v>43849</v>
      </c>
      <c r="Y184" s="89" t="s">
        <v>1471</v>
      </c>
      <c r="Z184" s="85" t="s">
        <v>1568</v>
      </c>
      <c r="AA184" s="81"/>
      <c r="AB184" s="81"/>
      <c r="AC184" s="89" t="s">
        <v>1665</v>
      </c>
      <c r="AD184" s="81"/>
      <c r="AE184" s="81" t="b">
        <v>0</v>
      </c>
      <c r="AF184" s="81">
        <v>0</v>
      </c>
      <c r="AG184" s="89" t="s">
        <v>588</v>
      </c>
      <c r="AH184" s="81" t="b">
        <v>0</v>
      </c>
      <c r="AI184" s="81" t="s">
        <v>591</v>
      </c>
      <c r="AJ184" s="81"/>
      <c r="AK184" s="89" t="s">
        <v>588</v>
      </c>
      <c r="AL184" s="81" t="b">
        <v>0</v>
      </c>
      <c r="AM184" s="81">
        <v>97</v>
      </c>
      <c r="AN184" s="89" t="s">
        <v>593</v>
      </c>
      <c r="AO184" s="81" t="s">
        <v>596</v>
      </c>
      <c r="AP184" s="81" t="b">
        <v>0</v>
      </c>
      <c r="AQ184" s="89" t="s">
        <v>593</v>
      </c>
      <c r="AR184" s="81"/>
      <c r="AS184" s="81">
        <v>0</v>
      </c>
      <c r="AT184" s="81">
        <v>0</v>
      </c>
      <c r="AU184" s="81"/>
      <c r="AV184" s="81"/>
      <c r="AW184" s="81"/>
      <c r="AX184" s="81"/>
      <c r="AY184" s="81"/>
      <c r="AZ184" s="81"/>
      <c r="BA184" s="81"/>
      <c r="BB184" s="81"/>
      <c r="BC184" s="81">
        <v>1</v>
      </c>
      <c r="BD184" s="80" t="str">
        <f>REPLACE(INDEX(GroupVertices[Group],MATCH(Edges[[#This Row],[Vertex 1]],GroupVertices[Vertex],0)),1,1,"")</f>
        <v>1</v>
      </c>
      <c r="BE184" s="80" t="str">
        <f>REPLACE(INDEX(GroupVertices[Group],MATCH(Edges[[#This Row],[Vertex 2]],GroupVertices[Vertex],0)),1,1,"")</f>
        <v>1</v>
      </c>
      <c r="BF184" s="48">
        <v>0</v>
      </c>
      <c r="BG184" s="49">
        <v>0</v>
      </c>
      <c r="BH184" s="48">
        <v>2</v>
      </c>
      <c r="BI184" s="49">
        <v>4.545454545454546</v>
      </c>
      <c r="BJ184" s="48">
        <v>0</v>
      </c>
      <c r="BK184" s="49">
        <v>0</v>
      </c>
      <c r="BL184" s="48">
        <v>42</v>
      </c>
      <c r="BM184" s="49">
        <v>95.45454545454545</v>
      </c>
      <c r="BN184" s="48">
        <v>44</v>
      </c>
    </row>
    <row r="185" spans="1:66" ht="15">
      <c r="A185" s="66" t="s">
        <v>1297</v>
      </c>
      <c r="B185" s="66" t="s">
        <v>287</v>
      </c>
      <c r="C185" s="67" t="s">
        <v>1267</v>
      </c>
      <c r="D185" s="68">
        <v>3</v>
      </c>
      <c r="E185" s="67" t="s">
        <v>132</v>
      </c>
      <c r="F185" s="70">
        <v>32</v>
      </c>
      <c r="G185" s="67"/>
      <c r="H185" s="71"/>
      <c r="I185" s="72"/>
      <c r="J185" s="72"/>
      <c r="K185" s="34" t="s">
        <v>65</v>
      </c>
      <c r="L185" s="73">
        <v>185</v>
      </c>
      <c r="M185" s="73"/>
      <c r="N185" s="74"/>
      <c r="O185" s="81" t="s">
        <v>315</v>
      </c>
      <c r="P185" s="83">
        <v>43850.56894675926</v>
      </c>
      <c r="Q185" s="81" t="s">
        <v>1364</v>
      </c>
      <c r="R185" s="81"/>
      <c r="S185" s="81"/>
      <c r="T185" s="81"/>
      <c r="U185" s="81"/>
      <c r="V185" s="85" t="s">
        <v>1384</v>
      </c>
      <c r="W185" s="83">
        <v>43850.56894675926</v>
      </c>
      <c r="X185" s="87">
        <v>43850</v>
      </c>
      <c r="Y185" s="89" t="s">
        <v>1472</v>
      </c>
      <c r="Z185" s="85" t="s">
        <v>1569</v>
      </c>
      <c r="AA185" s="81"/>
      <c r="AB185" s="81"/>
      <c r="AC185" s="89" t="s">
        <v>1666</v>
      </c>
      <c r="AD185" s="81"/>
      <c r="AE185" s="81" t="b">
        <v>0</v>
      </c>
      <c r="AF185" s="81">
        <v>0</v>
      </c>
      <c r="AG185" s="89" t="s">
        <v>588</v>
      </c>
      <c r="AH185" s="81" t="b">
        <v>0</v>
      </c>
      <c r="AI185" s="81" t="s">
        <v>591</v>
      </c>
      <c r="AJ185" s="81"/>
      <c r="AK185" s="89" t="s">
        <v>588</v>
      </c>
      <c r="AL185" s="81" t="b">
        <v>0</v>
      </c>
      <c r="AM185" s="81">
        <v>97</v>
      </c>
      <c r="AN185" s="89" t="s">
        <v>593</v>
      </c>
      <c r="AO185" s="81" t="s">
        <v>595</v>
      </c>
      <c r="AP185" s="81" t="b">
        <v>0</v>
      </c>
      <c r="AQ185" s="89" t="s">
        <v>593</v>
      </c>
      <c r="AR185" s="81"/>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8"/>
      <c r="BG185" s="49"/>
      <c r="BH185" s="48"/>
      <c r="BI185" s="49"/>
      <c r="BJ185" s="48"/>
      <c r="BK185" s="49"/>
      <c r="BL185" s="48"/>
      <c r="BM185" s="49"/>
      <c r="BN185" s="48"/>
    </row>
    <row r="186" spans="1:66" ht="15">
      <c r="A186" s="66" t="s">
        <v>1297</v>
      </c>
      <c r="B186" s="66" t="s">
        <v>304</v>
      </c>
      <c r="C186" s="67" t="s">
        <v>1267</v>
      </c>
      <c r="D186" s="68">
        <v>3</v>
      </c>
      <c r="E186" s="67" t="s">
        <v>132</v>
      </c>
      <c r="F186" s="70">
        <v>32</v>
      </c>
      <c r="G186" s="67"/>
      <c r="H186" s="71"/>
      <c r="I186" s="72"/>
      <c r="J186" s="72"/>
      <c r="K186" s="34" t="s">
        <v>65</v>
      </c>
      <c r="L186" s="73">
        <v>186</v>
      </c>
      <c r="M186" s="73"/>
      <c r="N186" s="74"/>
      <c r="O186" s="81" t="s">
        <v>315</v>
      </c>
      <c r="P186" s="83">
        <v>43850.56894675926</v>
      </c>
      <c r="Q186" s="81" t="s">
        <v>1364</v>
      </c>
      <c r="R186" s="81"/>
      <c r="S186" s="81"/>
      <c r="T186" s="81"/>
      <c r="U186" s="81"/>
      <c r="V186" s="85" t="s">
        <v>1384</v>
      </c>
      <c r="W186" s="83">
        <v>43850.56894675926</v>
      </c>
      <c r="X186" s="87">
        <v>43850</v>
      </c>
      <c r="Y186" s="89" t="s">
        <v>1472</v>
      </c>
      <c r="Z186" s="85" t="s">
        <v>1569</v>
      </c>
      <c r="AA186" s="81"/>
      <c r="AB186" s="81"/>
      <c r="AC186" s="89" t="s">
        <v>1666</v>
      </c>
      <c r="AD186" s="81"/>
      <c r="AE186" s="81" t="b">
        <v>0</v>
      </c>
      <c r="AF186" s="81">
        <v>0</v>
      </c>
      <c r="AG186" s="89" t="s">
        <v>588</v>
      </c>
      <c r="AH186" s="81" t="b">
        <v>0</v>
      </c>
      <c r="AI186" s="81" t="s">
        <v>591</v>
      </c>
      <c r="AJ186" s="81"/>
      <c r="AK186" s="89" t="s">
        <v>588</v>
      </c>
      <c r="AL186" s="81" t="b">
        <v>0</v>
      </c>
      <c r="AM186" s="81">
        <v>97</v>
      </c>
      <c r="AN186" s="89" t="s">
        <v>593</v>
      </c>
      <c r="AO186" s="81" t="s">
        <v>595</v>
      </c>
      <c r="AP186" s="81" t="b">
        <v>0</v>
      </c>
      <c r="AQ186" s="89" t="s">
        <v>593</v>
      </c>
      <c r="AR186" s="81"/>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8"/>
      <c r="BG186" s="49"/>
      <c r="BH186" s="48"/>
      <c r="BI186" s="49"/>
      <c r="BJ186" s="48"/>
      <c r="BK186" s="49"/>
      <c r="BL186" s="48"/>
      <c r="BM186" s="49"/>
      <c r="BN186" s="48"/>
    </row>
    <row r="187" spans="1:66" ht="15">
      <c r="A187" s="66" t="s">
        <v>1297</v>
      </c>
      <c r="B187" s="66" t="s">
        <v>307</v>
      </c>
      <c r="C187" s="67" t="s">
        <v>1267</v>
      </c>
      <c r="D187" s="68">
        <v>3</v>
      </c>
      <c r="E187" s="67" t="s">
        <v>132</v>
      </c>
      <c r="F187" s="70">
        <v>32</v>
      </c>
      <c r="G187" s="67"/>
      <c r="H187" s="71"/>
      <c r="I187" s="72"/>
      <c r="J187" s="72"/>
      <c r="K187" s="34" t="s">
        <v>65</v>
      </c>
      <c r="L187" s="73">
        <v>187</v>
      </c>
      <c r="M187" s="73"/>
      <c r="N187" s="74"/>
      <c r="O187" s="81" t="s">
        <v>315</v>
      </c>
      <c r="P187" s="83">
        <v>43850.56894675926</v>
      </c>
      <c r="Q187" s="81" t="s">
        <v>1364</v>
      </c>
      <c r="R187" s="81"/>
      <c r="S187" s="81"/>
      <c r="T187" s="81"/>
      <c r="U187" s="81"/>
      <c r="V187" s="85" t="s">
        <v>1384</v>
      </c>
      <c r="W187" s="83">
        <v>43850.56894675926</v>
      </c>
      <c r="X187" s="87">
        <v>43850</v>
      </c>
      <c r="Y187" s="89" t="s">
        <v>1472</v>
      </c>
      <c r="Z187" s="85" t="s">
        <v>1569</v>
      </c>
      <c r="AA187" s="81"/>
      <c r="AB187" s="81"/>
      <c r="AC187" s="89" t="s">
        <v>1666</v>
      </c>
      <c r="AD187" s="81"/>
      <c r="AE187" s="81" t="b">
        <v>0</v>
      </c>
      <c r="AF187" s="81">
        <v>0</v>
      </c>
      <c r="AG187" s="89" t="s">
        <v>588</v>
      </c>
      <c r="AH187" s="81" t="b">
        <v>0</v>
      </c>
      <c r="AI187" s="81" t="s">
        <v>591</v>
      </c>
      <c r="AJ187" s="81"/>
      <c r="AK187" s="89" t="s">
        <v>588</v>
      </c>
      <c r="AL187" s="81" t="b">
        <v>0</v>
      </c>
      <c r="AM187" s="81">
        <v>97</v>
      </c>
      <c r="AN187" s="89" t="s">
        <v>593</v>
      </c>
      <c r="AO187" s="81" t="s">
        <v>595</v>
      </c>
      <c r="AP187" s="81" t="b">
        <v>0</v>
      </c>
      <c r="AQ187" s="89" t="s">
        <v>593</v>
      </c>
      <c r="AR187" s="81"/>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8">
        <v>0</v>
      </c>
      <c r="BG187" s="49">
        <v>0</v>
      </c>
      <c r="BH187" s="48">
        <v>2</v>
      </c>
      <c r="BI187" s="49">
        <v>4.545454545454546</v>
      </c>
      <c r="BJ187" s="48">
        <v>0</v>
      </c>
      <c r="BK187" s="49">
        <v>0</v>
      </c>
      <c r="BL187" s="48">
        <v>42</v>
      </c>
      <c r="BM187" s="49">
        <v>95.45454545454545</v>
      </c>
      <c r="BN187" s="48">
        <v>44</v>
      </c>
    </row>
    <row r="188" spans="1:66" ht="15">
      <c r="A188" s="66" t="s">
        <v>1298</v>
      </c>
      <c r="B188" s="66" t="s">
        <v>287</v>
      </c>
      <c r="C188" s="67" t="s">
        <v>1267</v>
      </c>
      <c r="D188" s="68">
        <v>3</v>
      </c>
      <c r="E188" s="67" t="s">
        <v>132</v>
      </c>
      <c r="F188" s="70">
        <v>32</v>
      </c>
      <c r="G188" s="67"/>
      <c r="H188" s="71"/>
      <c r="I188" s="72"/>
      <c r="J188" s="72"/>
      <c r="K188" s="34" t="s">
        <v>65</v>
      </c>
      <c r="L188" s="73">
        <v>188</v>
      </c>
      <c r="M188" s="73"/>
      <c r="N188" s="74"/>
      <c r="O188" s="81" t="s">
        <v>315</v>
      </c>
      <c r="P188" s="83">
        <v>43848.90125</v>
      </c>
      <c r="Q188" s="81" t="s">
        <v>1364</v>
      </c>
      <c r="R188" s="81"/>
      <c r="S188" s="81"/>
      <c r="T188" s="81"/>
      <c r="U188" s="81"/>
      <c r="V188" s="85" t="s">
        <v>1385</v>
      </c>
      <c r="W188" s="83">
        <v>43848.90125</v>
      </c>
      <c r="X188" s="87">
        <v>43848</v>
      </c>
      <c r="Y188" s="89" t="s">
        <v>1473</v>
      </c>
      <c r="Z188" s="85" t="s">
        <v>1570</v>
      </c>
      <c r="AA188" s="81"/>
      <c r="AB188" s="81"/>
      <c r="AC188" s="89" t="s">
        <v>1667</v>
      </c>
      <c r="AD188" s="81"/>
      <c r="AE188" s="81" t="b">
        <v>0</v>
      </c>
      <c r="AF188" s="81">
        <v>0</v>
      </c>
      <c r="AG188" s="89" t="s">
        <v>588</v>
      </c>
      <c r="AH188" s="81" t="b">
        <v>0</v>
      </c>
      <c r="AI188" s="81" t="s">
        <v>591</v>
      </c>
      <c r="AJ188" s="81"/>
      <c r="AK188" s="89" t="s">
        <v>588</v>
      </c>
      <c r="AL188" s="81" t="b">
        <v>0</v>
      </c>
      <c r="AM188" s="81">
        <v>97</v>
      </c>
      <c r="AN188" s="89" t="s">
        <v>593</v>
      </c>
      <c r="AO188" s="81" t="s">
        <v>595</v>
      </c>
      <c r="AP188" s="81" t="b">
        <v>0</v>
      </c>
      <c r="AQ188" s="89" t="s">
        <v>593</v>
      </c>
      <c r="AR188" s="81"/>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8"/>
      <c r="BG188" s="49"/>
      <c r="BH188" s="48"/>
      <c r="BI188" s="49"/>
      <c r="BJ188" s="48"/>
      <c r="BK188" s="49"/>
      <c r="BL188" s="48"/>
      <c r="BM188" s="49"/>
      <c r="BN188" s="48"/>
    </row>
    <row r="189" spans="1:66" ht="15">
      <c r="A189" s="66" t="s">
        <v>1298</v>
      </c>
      <c r="B189" s="66" t="s">
        <v>304</v>
      </c>
      <c r="C189" s="67" t="s">
        <v>1267</v>
      </c>
      <c r="D189" s="68">
        <v>3</v>
      </c>
      <c r="E189" s="67" t="s">
        <v>132</v>
      </c>
      <c r="F189" s="70">
        <v>32</v>
      </c>
      <c r="G189" s="67"/>
      <c r="H189" s="71"/>
      <c r="I189" s="72"/>
      <c r="J189" s="72"/>
      <c r="K189" s="34" t="s">
        <v>65</v>
      </c>
      <c r="L189" s="73">
        <v>189</v>
      </c>
      <c r="M189" s="73"/>
      <c r="N189" s="74"/>
      <c r="O189" s="81" t="s">
        <v>315</v>
      </c>
      <c r="P189" s="83">
        <v>43848.90125</v>
      </c>
      <c r="Q189" s="81" t="s">
        <v>1364</v>
      </c>
      <c r="R189" s="81"/>
      <c r="S189" s="81"/>
      <c r="T189" s="81"/>
      <c r="U189" s="81"/>
      <c r="V189" s="85" t="s">
        <v>1385</v>
      </c>
      <c r="W189" s="83">
        <v>43848.90125</v>
      </c>
      <c r="X189" s="87">
        <v>43848</v>
      </c>
      <c r="Y189" s="89" t="s">
        <v>1473</v>
      </c>
      <c r="Z189" s="85" t="s">
        <v>1570</v>
      </c>
      <c r="AA189" s="81"/>
      <c r="AB189" s="81"/>
      <c r="AC189" s="89" t="s">
        <v>1667</v>
      </c>
      <c r="AD189" s="81"/>
      <c r="AE189" s="81" t="b">
        <v>0</v>
      </c>
      <c r="AF189" s="81">
        <v>0</v>
      </c>
      <c r="AG189" s="89" t="s">
        <v>588</v>
      </c>
      <c r="AH189" s="81" t="b">
        <v>0</v>
      </c>
      <c r="AI189" s="81" t="s">
        <v>591</v>
      </c>
      <c r="AJ189" s="81"/>
      <c r="AK189" s="89" t="s">
        <v>588</v>
      </c>
      <c r="AL189" s="81" t="b">
        <v>0</v>
      </c>
      <c r="AM189" s="81">
        <v>97</v>
      </c>
      <c r="AN189" s="89" t="s">
        <v>593</v>
      </c>
      <c r="AO189" s="81" t="s">
        <v>595</v>
      </c>
      <c r="AP189" s="81" t="b">
        <v>0</v>
      </c>
      <c r="AQ189" s="89" t="s">
        <v>593</v>
      </c>
      <c r="AR189" s="81"/>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1</v>
      </c>
      <c r="BF189" s="48"/>
      <c r="BG189" s="49"/>
      <c r="BH189" s="48"/>
      <c r="BI189" s="49"/>
      <c r="BJ189" s="48"/>
      <c r="BK189" s="49"/>
      <c r="BL189" s="48"/>
      <c r="BM189" s="49"/>
      <c r="BN189" s="48"/>
    </row>
    <row r="190" spans="1:66" ht="15">
      <c r="A190" s="66" t="s">
        <v>1298</v>
      </c>
      <c r="B190" s="66" t="s">
        <v>307</v>
      </c>
      <c r="C190" s="67" t="s">
        <v>1267</v>
      </c>
      <c r="D190" s="68">
        <v>3</v>
      </c>
      <c r="E190" s="67" t="s">
        <v>132</v>
      </c>
      <c r="F190" s="70">
        <v>32</v>
      </c>
      <c r="G190" s="67"/>
      <c r="H190" s="71"/>
      <c r="I190" s="72"/>
      <c r="J190" s="72"/>
      <c r="K190" s="34" t="s">
        <v>65</v>
      </c>
      <c r="L190" s="73">
        <v>190</v>
      </c>
      <c r="M190" s="73"/>
      <c r="N190" s="74"/>
      <c r="O190" s="81" t="s">
        <v>315</v>
      </c>
      <c r="P190" s="83">
        <v>43848.90125</v>
      </c>
      <c r="Q190" s="81" t="s">
        <v>1364</v>
      </c>
      <c r="R190" s="81"/>
      <c r="S190" s="81"/>
      <c r="T190" s="81"/>
      <c r="U190" s="81"/>
      <c r="V190" s="85" t="s">
        <v>1385</v>
      </c>
      <c r="W190" s="83">
        <v>43848.90125</v>
      </c>
      <c r="X190" s="87">
        <v>43848</v>
      </c>
      <c r="Y190" s="89" t="s">
        <v>1473</v>
      </c>
      <c r="Z190" s="85" t="s">
        <v>1570</v>
      </c>
      <c r="AA190" s="81"/>
      <c r="AB190" s="81"/>
      <c r="AC190" s="89" t="s">
        <v>1667</v>
      </c>
      <c r="AD190" s="81"/>
      <c r="AE190" s="81" t="b">
        <v>0</v>
      </c>
      <c r="AF190" s="81">
        <v>0</v>
      </c>
      <c r="AG190" s="89" t="s">
        <v>588</v>
      </c>
      <c r="AH190" s="81" t="b">
        <v>0</v>
      </c>
      <c r="AI190" s="81" t="s">
        <v>591</v>
      </c>
      <c r="AJ190" s="81"/>
      <c r="AK190" s="89" t="s">
        <v>588</v>
      </c>
      <c r="AL190" s="81" t="b">
        <v>0</v>
      </c>
      <c r="AM190" s="81">
        <v>97</v>
      </c>
      <c r="AN190" s="89" t="s">
        <v>593</v>
      </c>
      <c r="AO190" s="81" t="s">
        <v>595</v>
      </c>
      <c r="AP190" s="81" t="b">
        <v>0</v>
      </c>
      <c r="AQ190" s="89" t="s">
        <v>593</v>
      </c>
      <c r="AR190" s="81"/>
      <c r="AS190" s="81">
        <v>0</v>
      </c>
      <c r="AT190" s="81">
        <v>0</v>
      </c>
      <c r="AU190" s="81"/>
      <c r="AV190" s="81"/>
      <c r="AW190" s="81"/>
      <c r="AX190" s="81"/>
      <c r="AY190" s="81"/>
      <c r="AZ190" s="81"/>
      <c r="BA190" s="81"/>
      <c r="BB190" s="81"/>
      <c r="BC190" s="81">
        <v>1</v>
      </c>
      <c r="BD190" s="80" t="str">
        <f>REPLACE(INDEX(GroupVertices[Group],MATCH(Edges[[#This Row],[Vertex 1]],GroupVertices[Vertex],0)),1,1,"")</f>
        <v>1</v>
      </c>
      <c r="BE190" s="80" t="str">
        <f>REPLACE(INDEX(GroupVertices[Group],MATCH(Edges[[#This Row],[Vertex 2]],GroupVertices[Vertex],0)),1,1,"")</f>
        <v>1</v>
      </c>
      <c r="BF190" s="48">
        <v>0</v>
      </c>
      <c r="BG190" s="49">
        <v>0</v>
      </c>
      <c r="BH190" s="48">
        <v>2</v>
      </c>
      <c r="BI190" s="49">
        <v>4.545454545454546</v>
      </c>
      <c r="BJ190" s="48">
        <v>0</v>
      </c>
      <c r="BK190" s="49">
        <v>0</v>
      </c>
      <c r="BL190" s="48">
        <v>42</v>
      </c>
      <c r="BM190" s="49">
        <v>95.45454545454545</v>
      </c>
      <c r="BN190" s="48">
        <v>44</v>
      </c>
    </row>
    <row r="191" spans="1:66" ht="15">
      <c r="A191" s="66" t="s">
        <v>1299</v>
      </c>
      <c r="B191" s="66" t="s">
        <v>287</v>
      </c>
      <c r="C191" s="67" t="s">
        <v>1267</v>
      </c>
      <c r="D191" s="68">
        <v>3</v>
      </c>
      <c r="E191" s="67" t="s">
        <v>132</v>
      </c>
      <c r="F191" s="70">
        <v>32</v>
      </c>
      <c r="G191" s="67"/>
      <c r="H191" s="71"/>
      <c r="I191" s="72"/>
      <c r="J191" s="72"/>
      <c r="K191" s="34" t="s">
        <v>65</v>
      </c>
      <c r="L191" s="73">
        <v>191</v>
      </c>
      <c r="M191" s="73"/>
      <c r="N191" s="74"/>
      <c r="O191" s="81" t="s">
        <v>315</v>
      </c>
      <c r="P191" s="83">
        <v>43849.14061342592</v>
      </c>
      <c r="Q191" s="81" t="s">
        <v>1364</v>
      </c>
      <c r="R191" s="81"/>
      <c r="S191" s="81"/>
      <c r="T191" s="81"/>
      <c r="U191" s="81"/>
      <c r="V191" s="85" t="s">
        <v>1386</v>
      </c>
      <c r="W191" s="83">
        <v>43849.14061342592</v>
      </c>
      <c r="X191" s="87">
        <v>43849</v>
      </c>
      <c r="Y191" s="89" t="s">
        <v>1474</v>
      </c>
      <c r="Z191" s="85" t="s">
        <v>1571</v>
      </c>
      <c r="AA191" s="81"/>
      <c r="AB191" s="81"/>
      <c r="AC191" s="89" t="s">
        <v>1668</v>
      </c>
      <c r="AD191" s="81"/>
      <c r="AE191" s="81" t="b">
        <v>0</v>
      </c>
      <c r="AF191" s="81">
        <v>0</v>
      </c>
      <c r="AG191" s="89" t="s">
        <v>588</v>
      </c>
      <c r="AH191" s="81" t="b">
        <v>0</v>
      </c>
      <c r="AI191" s="81" t="s">
        <v>591</v>
      </c>
      <c r="AJ191" s="81"/>
      <c r="AK191" s="89" t="s">
        <v>588</v>
      </c>
      <c r="AL191" s="81" t="b">
        <v>0</v>
      </c>
      <c r="AM191" s="81">
        <v>97</v>
      </c>
      <c r="AN191" s="89" t="s">
        <v>593</v>
      </c>
      <c r="AO191" s="81" t="s">
        <v>594</v>
      </c>
      <c r="AP191" s="81" t="b">
        <v>0</v>
      </c>
      <c r="AQ191" s="89" t="s">
        <v>593</v>
      </c>
      <c r="AR191" s="81"/>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8"/>
      <c r="BG191" s="49"/>
      <c r="BH191" s="48"/>
      <c r="BI191" s="49"/>
      <c r="BJ191" s="48"/>
      <c r="BK191" s="49"/>
      <c r="BL191" s="48"/>
      <c r="BM191" s="49"/>
      <c r="BN191" s="48"/>
    </row>
    <row r="192" spans="1:66" ht="15">
      <c r="A192" s="66" t="s">
        <v>1299</v>
      </c>
      <c r="B192" s="66" t="s">
        <v>304</v>
      </c>
      <c r="C192" s="67" t="s">
        <v>1267</v>
      </c>
      <c r="D192" s="68">
        <v>3</v>
      </c>
      <c r="E192" s="67" t="s">
        <v>132</v>
      </c>
      <c r="F192" s="70">
        <v>32</v>
      </c>
      <c r="G192" s="67"/>
      <c r="H192" s="71"/>
      <c r="I192" s="72"/>
      <c r="J192" s="72"/>
      <c r="K192" s="34" t="s">
        <v>65</v>
      </c>
      <c r="L192" s="73">
        <v>192</v>
      </c>
      <c r="M192" s="73"/>
      <c r="N192" s="74"/>
      <c r="O192" s="81" t="s">
        <v>315</v>
      </c>
      <c r="P192" s="83">
        <v>43849.14061342592</v>
      </c>
      <c r="Q192" s="81" t="s">
        <v>1364</v>
      </c>
      <c r="R192" s="81"/>
      <c r="S192" s="81"/>
      <c r="T192" s="81"/>
      <c r="U192" s="81"/>
      <c r="V192" s="85" t="s">
        <v>1386</v>
      </c>
      <c r="W192" s="83">
        <v>43849.14061342592</v>
      </c>
      <c r="X192" s="87">
        <v>43849</v>
      </c>
      <c r="Y192" s="89" t="s">
        <v>1474</v>
      </c>
      <c r="Z192" s="85" t="s">
        <v>1571</v>
      </c>
      <c r="AA192" s="81"/>
      <c r="AB192" s="81"/>
      <c r="AC192" s="89" t="s">
        <v>1668</v>
      </c>
      <c r="AD192" s="81"/>
      <c r="AE192" s="81" t="b">
        <v>0</v>
      </c>
      <c r="AF192" s="81">
        <v>0</v>
      </c>
      <c r="AG192" s="89" t="s">
        <v>588</v>
      </c>
      <c r="AH192" s="81" t="b">
        <v>0</v>
      </c>
      <c r="AI192" s="81" t="s">
        <v>591</v>
      </c>
      <c r="AJ192" s="81"/>
      <c r="AK192" s="89" t="s">
        <v>588</v>
      </c>
      <c r="AL192" s="81" t="b">
        <v>0</v>
      </c>
      <c r="AM192" s="81">
        <v>97</v>
      </c>
      <c r="AN192" s="89" t="s">
        <v>593</v>
      </c>
      <c r="AO192" s="81" t="s">
        <v>594</v>
      </c>
      <c r="AP192" s="81" t="b">
        <v>0</v>
      </c>
      <c r="AQ192" s="89" t="s">
        <v>593</v>
      </c>
      <c r="AR192" s="81"/>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1</v>
      </c>
      <c r="BF192" s="48"/>
      <c r="BG192" s="49"/>
      <c r="BH192" s="48"/>
      <c r="BI192" s="49"/>
      <c r="BJ192" s="48"/>
      <c r="BK192" s="49"/>
      <c r="BL192" s="48"/>
      <c r="BM192" s="49"/>
      <c r="BN192" s="48"/>
    </row>
    <row r="193" spans="1:66" ht="15">
      <c r="A193" s="66" t="s">
        <v>1299</v>
      </c>
      <c r="B193" s="66" t="s">
        <v>307</v>
      </c>
      <c r="C193" s="67" t="s">
        <v>1267</v>
      </c>
      <c r="D193" s="68">
        <v>3</v>
      </c>
      <c r="E193" s="67" t="s">
        <v>132</v>
      </c>
      <c r="F193" s="70">
        <v>32</v>
      </c>
      <c r="G193" s="67"/>
      <c r="H193" s="71"/>
      <c r="I193" s="72"/>
      <c r="J193" s="72"/>
      <c r="K193" s="34" t="s">
        <v>65</v>
      </c>
      <c r="L193" s="73">
        <v>193</v>
      </c>
      <c r="M193" s="73"/>
      <c r="N193" s="74"/>
      <c r="O193" s="81" t="s">
        <v>315</v>
      </c>
      <c r="P193" s="83">
        <v>43849.14061342592</v>
      </c>
      <c r="Q193" s="81" t="s">
        <v>1364</v>
      </c>
      <c r="R193" s="81"/>
      <c r="S193" s="81"/>
      <c r="T193" s="81"/>
      <c r="U193" s="81"/>
      <c r="V193" s="85" t="s">
        <v>1386</v>
      </c>
      <c r="W193" s="83">
        <v>43849.14061342592</v>
      </c>
      <c r="X193" s="87">
        <v>43849</v>
      </c>
      <c r="Y193" s="89" t="s">
        <v>1474</v>
      </c>
      <c r="Z193" s="85" t="s">
        <v>1571</v>
      </c>
      <c r="AA193" s="81"/>
      <c r="AB193" s="81"/>
      <c r="AC193" s="89" t="s">
        <v>1668</v>
      </c>
      <c r="AD193" s="81"/>
      <c r="AE193" s="81" t="b">
        <v>0</v>
      </c>
      <c r="AF193" s="81">
        <v>0</v>
      </c>
      <c r="AG193" s="89" t="s">
        <v>588</v>
      </c>
      <c r="AH193" s="81" t="b">
        <v>0</v>
      </c>
      <c r="AI193" s="81" t="s">
        <v>591</v>
      </c>
      <c r="AJ193" s="81"/>
      <c r="AK193" s="89" t="s">
        <v>588</v>
      </c>
      <c r="AL193" s="81" t="b">
        <v>0</v>
      </c>
      <c r="AM193" s="81">
        <v>97</v>
      </c>
      <c r="AN193" s="89" t="s">
        <v>593</v>
      </c>
      <c r="AO193" s="81" t="s">
        <v>594</v>
      </c>
      <c r="AP193" s="81" t="b">
        <v>0</v>
      </c>
      <c r="AQ193" s="89" t="s">
        <v>593</v>
      </c>
      <c r="AR193" s="81"/>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1</v>
      </c>
      <c r="BF193" s="48">
        <v>0</v>
      </c>
      <c r="BG193" s="49">
        <v>0</v>
      </c>
      <c r="BH193" s="48">
        <v>2</v>
      </c>
      <c r="BI193" s="49">
        <v>4.545454545454546</v>
      </c>
      <c r="BJ193" s="48">
        <v>0</v>
      </c>
      <c r="BK193" s="49">
        <v>0</v>
      </c>
      <c r="BL193" s="48">
        <v>42</v>
      </c>
      <c r="BM193" s="49">
        <v>95.45454545454545</v>
      </c>
      <c r="BN193" s="48">
        <v>44</v>
      </c>
    </row>
    <row r="194" spans="1:66" ht="15">
      <c r="A194" s="66" t="s">
        <v>1300</v>
      </c>
      <c r="B194" s="66" t="s">
        <v>287</v>
      </c>
      <c r="C194" s="67" t="s">
        <v>1267</v>
      </c>
      <c r="D194" s="68">
        <v>3</v>
      </c>
      <c r="E194" s="67" t="s">
        <v>132</v>
      </c>
      <c r="F194" s="70">
        <v>32</v>
      </c>
      <c r="G194" s="67"/>
      <c r="H194" s="71"/>
      <c r="I194" s="72"/>
      <c r="J194" s="72"/>
      <c r="K194" s="34" t="s">
        <v>65</v>
      </c>
      <c r="L194" s="73">
        <v>194</v>
      </c>
      <c r="M194" s="73"/>
      <c r="N194" s="74"/>
      <c r="O194" s="81" t="s">
        <v>315</v>
      </c>
      <c r="P194" s="83">
        <v>43850.741435185184</v>
      </c>
      <c r="Q194" s="81" t="s">
        <v>1364</v>
      </c>
      <c r="R194" s="81"/>
      <c r="S194" s="81"/>
      <c r="T194" s="81"/>
      <c r="U194" s="81"/>
      <c r="V194" s="85" t="s">
        <v>1387</v>
      </c>
      <c r="W194" s="83">
        <v>43850.741435185184</v>
      </c>
      <c r="X194" s="87">
        <v>43850</v>
      </c>
      <c r="Y194" s="89" t="s">
        <v>1475</v>
      </c>
      <c r="Z194" s="85" t="s">
        <v>1572</v>
      </c>
      <c r="AA194" s="81"/>
      <c r="AB194" s="81"/>
      <c r="AC194" s="89" t="s">
        <v>1669</v>
      </c>
      <c r="AD194" s="81"/>
      <c r="AE194" s="81" t="b">
        <v>0</v>
      </c>
      <c r="AF194" s="81">
        <v>0</v>
      </c>
      <c r="AG194" s="89" t="s">
        <v>588</v>
      </c>
      <c r="AH194" s="81" t="b">
        <v>0</v>
      </c>
      <c r="AI194" s="81" t="s">
        <v>591</v>
      </c>
      <c r="AJ194" s="81"/>
      <c r="AK194" s="89" t="s">
        <v>588</v>
      </c>
      <c r="AL194" s="81" t="b">
        <v>0</v>
      </c>
      <c r="AM194" s="81">
        <v>97</v>
      </c>
      <c r="AN194" s="89" t="s">
        <v>593</v>
      </c>
      <c r="AO194" s="81" t="s">
        <v>595</v>
      </c>
      <c r="AP194" s="81" t="b">
        <v>0</v>
      </c>
      <c r="AQ194" s="89" t="s">
        <v>593</v>
      </c>
      <c r="AR194" s="81"/>
      <c r="AS194" s="81">
        <v>0</v>
      </c>
      <c r="AT194" s="81">
        <v>0</v>
      </c>
      <c r="AU194" s="81"/>
      <c r="AV194" s="81"/>
      <c r="AW194" s="81"/>
      <c r="AX194" s="81"/>
      <c r="AY194" s="81"/>
      <c r="AZ194" s="81"/>
      <c r="BA194" s="81"/>
      <c r="BB194" s="81"/>
      <c r="BC194" s="81">
        <v>1</v>
      </c>
      <c r="BD194" s="80" t="str">
        <f>REPLACE(INDEX(GroupVertices[Group],MATCH(Edges[[#This Row],[Vertex 1]],GroupVertices[Vertex],0)),1,1,"")</f>
        <v>1</v>
      </c>
      <c r="BE194" s="80" t="str">
        <f>REPLACE(INDEX(GroupVertices[Group],MATCH(Edges[[#This Row],[Vertex 2]],GroupVertices[Vertex],0)),1,1,"")</f>
        <v>1</v>
      </c>
      <c r="BF194" s="48"/>
      <c r="BG194" s="49"/>
      <c r="BH194" s="48"/>
      <c r="BI194" s="49"/>
      <c r="BJ194" s="48"/>
      <c r="BK194" s="49"/>
      <c r="BL194" s="48"/>
      <c r="BM194" s="49"/>
      <c r="BN194" s="48"/>
    </row>
    <row r="195" spans="1:66" ht="15">
      <c r="A195" s="66" t="s">
        <v>1300</v>
      </c>
      <c r="B195" s="66" t="s">
        <v>304</v>
      </c>
      <c r="C195" s="67" t="s">
        <v>1267</v>
      </c>
      <c r="D195" s="68">
        <v>3</v>
      </c>
      <c r="E195" s="67" t="s">
        <v>132</v>
      </c>
      <c r="F195" s="70">
        <v>32</v>
      </c>
      <c r="G195" s="67"/>
      <c r="H195" s="71"/>
      <c r="I195" s="72"/>
      <c r="J195" s="72"/>
      <c r="K195" s="34" t="s">
        <v>65</v>
      </c>
      <c r="L195" s="73">
        <v>195</v>
      </c>
      <c r="M195" s="73"/>
      <c r="N195" s="74"/>
      <c r="O195" s="81" t="s">
        <v>315</v>
      </c>
      <c r="P195" s="83">
        <v>43850.741435185184</v>
      </c>
      <c r="Q195" s="81" t="s">
        <v>1364</v>
      </c>
      <c r="R195" s="81"/>
      <c r="S195" s="81"/>
      <c r="T195" s="81"/>
      <c r="U195" s="81"/>
      <c r="V195" s="85" t="s">
        <v>1387</v>
      </c>
      <c r="W195" s="83">
        <v>43850.741435185184</v>
      </c>
      <c r="X195" s="87">
        <v>43850</v>
      </c>
      <c r="Y195" s="89" t="s">
        <v>1475</v>
      </c>
      <c r="Z195" s="85" t="s">
        <v>1572</v>
      </c>
      <c r="AA195" s="81"/>
      <c r="AB195" s="81"/>
      <c r="AC195" s="89" t="s">
        <v>1669</v>
      </c>
      <c r="AD195" s="81"/>
      <c r="AE195" s="81" t="b">
        <v>0</v>
      </c>
      <c r="AF195" s="81">
        <v>0</v>
      </c>
      <c r="AG195" s="89" t="s">
        <v>588</v>
      </c>
      <c r="AH195" s="81" t="b">
        <v>0</v>
      </c>
      <c r="AI195" s="81" t="s">
        <v>591</v>
      </c>
      <c r="AJ195" s="81"/>
      <c r="AK195" s="89" t="s">
        <v>588</v>
      </c>
      <c r="AL195" s="81" t="b">
        <v>0</v>
      </c>
      <c r="AM195" s="81">
        <v>97</v>
      </c>
      <c r="AN195" s="89" t="s">
        <v>593</v>
      </c>
      <c r="AO195" s="81" t="s">
        <v>595</v>
      </c>
      <c r="AP195" s="81" t="b">
        <v>0</v>
      </c>
      <c r="AQ195" s="89" t="s">
        <v>593</v>
      </c>
      <c r="AR195" s="81"/>
      <c r="AS195" s="81">
        <v>0</v>
      </c>
      <c r="AT195" s="81">
        <v>0</v>
      </c>
      <c r="AU195" s="81"/>
      <c r="AV195" s="81"/>
      <c r="AW195" s="81"/>
      <c r="AX195" s="81"/>
      <c r="AY195" s="81"/>
      <c r="AZ195" s="81"/>
      <c r="BA195" s="81"/>
      <c r="BB195" s="81"/>
      <c r="BC195" s="81">
        <v>1</v>
      </c>
      <c r="BD195" s="80" t="str">
        <f>REPLACE(INDEX(GroupVertices[Group],MATCH(Edges[[#This Row],[Vertex 1]],GroupVertices[Vertex],0)),1,1,"")</f>
        <v>1</v>
      </c>
      <c r="BE195" s="80" t="str">
        <f>REPLACE(INDEX(GroupVertices[Group],MATCH(Edges[[#This Row],[Vertex 2]],GroupVertices[Vertex],0)),1,1,"")</f>
        <v>1</v>
      </c>
      <c r="BF195" s="48"/>
      <c r="BG195" s="49"/>
      <c r="BH195" s="48"/>
      <c r="BI195" s="49"/>
      <c r="BJ195" s="48"/>
      <c r="BK195" s="49"/>
      <c r="BL195" s="48"/>
      <c r="BM195" s="49"/>
      <c r="BN195" s="48"/>
    </row>
    <row r="196" spans="1:66" ht="15">
      <c r="A196" s="66" t="s">
        <v>1300</v>
      </c>
      <c r="B196" s="66" t="s">
        <v>307</v>
      </c>
      <c r="C196" s="67" t="s">
        <v>1267</v>
      </c>
      <c r="D196" s="68">
        <v>3</v>
      </c>
      <c r="E196" s="67" t="s">
        <v>132</v>
      </c>
      <c r="F196" s="70">
        <v>32</v>
      </c>
      <c r="G196" s="67"/>
      <c r="H196" s="71"/>
      <c r="I196" s="72"/>
      <c r="J196" s="72"/>
      <c r="K196" s="34" t="s">
        <v>65</v>
      </c>
      <c r="L196" s="73">
        <v>196</v>
      </c>
      <c r="M196" s="73"/>
      <c r="N196" s="74"/>
      <c r="O196" s="81" t="s">
        <v>315</v>
      </c>
      <c r="P196" s="83">
        <v>43850.741435185184</v>
      </c>
      <c r="Q196" s="81" t="s">
        <v>1364</v>
      </c>
      <c r="R196" s="81"/>
      <c r="S196" s="81"/>
      <c r="T196" s="81"/>
      <c r="U196" s="81"/>
      <c r="V196" s="85" t="s">
        <v>1387</v>
      </c>
      <c r="W196" s="83">
        <v>43850.741435185184</v>
      </c>
      <c r="X196" s="87">
        <v>43850</v>
      </c>
      <c r="Y196" s="89" t="s">
        <v>1475</v>
      </c>
      <c r="Z196" s="85" t="s">
        <v>1572</v>
      </c>
      <c r="AA196" s="81"/>
      <c r="AB196" s="81"/>
      <c r="AC196" s="89" t="s">
        <v>1669</v>
      </c>
      <c r="AD196" s="81"/>
      <c r="AE196" s="81" t="b">
        <v>0</v>
      </c>
      <c r="AF196" s="81">
        <v>0</v>
      </c>
      <c r="AG196" s="89" t="s">
        <v>588</v>
      </c>
      <c r="AH196" s="81" t="b">
        <v>0</v>
      </c>
      <c r="AI196" s="81" t="s">
        <v>591</v>
      </c>
      <c r="AJ196" s="81"/>
      <c r="AK196" s="89" t="s">
        <v>588</v>
      </c>
      <c r="AL196" s="81" t="b">
        <v>0</v>
      </c>
      <c r="AM196" s="81">
        <v>97</v>
      </c>
      <c r="AN196" s="89" t="s">
        <v>593</v>
      </c>
      <c r="AO196" s="81" t="s">
        <v>595</v>
      </c>
      <c r="AP196" s="81" t="b">
        <v>0</v>
      </c>
      <c r="AQ196" s="89" t="s">
        <v>593</v>
      </c>
      <c r="AR196" s="81"/>
      <c r="AS196" s="81">
        <v>0</v>
      </c>
      <c r="AT196" s="81">
        <v>0</v>
      </c>
      <c r="AU196" s="81"/>
      <c r="AV196" s="81"/>
      <c r="AW196" s="81"/>
      <c r="AX196" s="81"/>
      <c r="AY196" s="81"/>
      <c r="AZ196" s="81"/>
      <c r="BA196" s="81"/>
      <c r="BB196" s="81"/>
      <c r="BC196" s="81">
        <v>1</v>
      </c>
      <c r="BD196" s="80" t="str">
        <f>REPLACE(INDEX(GroupVertices[Group],MATCH(Edges[[#This Row],[Vertex 1]],GroupVertices[Vertex],0)),1,1,"")</f>
        <v>1</v>
      </c>
      <c r="BE196" s="80" t="str">
        <f>REPLACE(INDEX(GroupVertices[Group],MATCH(Edges[[#This Row],[Vertex 2]],GroupVertices[Vertex],0)),1,1,"")</f>
        <v>1</v>
      </c>
      <c r="BF196" s="48">
        <v>0</v>
      </c>
      <c r="BG196" s="49">
        <v>0</v>
      </c>
      <c r="BH196" s="48">
        <v>2</v>
      </c>
      <c r="BI196" s="49">
        <v>4.545454545454546</v>
      </c>
      <c r="BJ196" s="48">
        <v>0</v>
      </c>
      <c r="BK196" s="49">
        <v>0</v>
      </c>
      <c r="BL196" s="48">
        <v>42</v>
      </c>
      <c r="BM196" s="49">
        <v>95.45454545454545</v>
      </c>
      <c r="BN196" s="48">
        <v>44</v>
      </c>
    </row>
    <row r="197" spans="1:66" ht="15">
      <c r="A197" s="66" t="s">
        <v>1301</v>
      </c>
      <c r="B197" s="66" t="s">
        <v>287</v>
      </c>
      <c r="C197" s="67" t="s">
        <v>1267</v>
      </c>
      <c r="D197" s="68">
        <v>3</v>
      </c>
      <c r="E197" s="67" t="s">
        <v>132</v>
      </c>
      <c r="F197" s="70">
        <v>32</v>
      </c>
      <c r="G197" s="67"/>
      <c r="H197" s="71"/>
      <c r="I197" s="72"/>
      <c r="J197" s="72"/>
      <c r="K197" s="34" t="s">
        <v>65</v>
      </c>
      <c r="L197" s="73">
        <v>197</v>
      </c>
      <c r="M197" s="73"/>
      <c r="N197" s="74"/>
      <c r="O197" s="81" t="s">
        <v>315</v>
      </c>
      <c r="P197" s="83">
        <v>43849.46538194444</v>
      </c>
      <c r="Q197" s="81" t="s">
        <v>1364</v>
      </c>
      <c r="R197" s="81"/>
      <c r="S197" s="81"/>
      <c r="T197" s="81"/>
      <c r="U197" s="81"/>
      <c r="V197" s="85" t="s">
        <v>1388</v>
      </c>
      <c r="W197" s="83">
        <v>43849.46538194444</v>
      </c>
      <c r="X197" s="87">
        <v>43849</v>
      </c>
      <c r="Y197" s="89" t="s">
        <v>1476</v>
      </c>
      <c r="Z197" s="85" t="s">
        <v>1573</v>
      </c>
      <c r="AA197" s="81"/>
      <c r="AB197" s="81"/>
      <c r="AC197" s="89" t="s">
        <v>1670</v>
      </c>
      <c r="AD197" s="81"/>
      <c r="AE197" s="81" t="b">
        <v>0</v>
      </c>
      <c r="AF197" s="81">
        <v>0</v>
      </c>
      <c r="AG197" s="89" t="s">
        <v>588</v>
      </c>
      <c r="AH197" s="81" t="b">
        <v>0</v>
      </c>
      <c r="AI197" s="81" t="s">
        <v>591</v>
      </c>
      <c r="AJ197" s="81"/>
      <c r="AK197" s="89" t="s">
        <v>588</v>
      </c>
      <c r="AL197" s="81" t="b">
        <v>0</v>
      </c>
      <c r="AM197" s="81">
        <v>97</v>
      </c>
      <c r="AN197" s="89" t="s">
        <v>593</v>
      </c>
      <c r="AO197" s="81" t="s">
        <v>1743</v>
      </c>
      <c r="AP197" s="81" t="b">
        <v>0</v>
      </c>
      <c r="AQ197" s="89" t="s">
        <v>593</v>
      </c>
      <c r="AR197" s="81"/>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1</v>
      </c>
      <c r="BF197" s="48"/>
      <c r="BG197" s="49"/>
      <c r="BH197" s="48"/>
      <c r="BI197" s="49"/>
      <c r="BJ197" s="48"/>
      <c r="BK197" s="49"/>
      <c r="BL197" s="48"/>
      <c r="BM197" s="49"/>
      <c r="BN197" s="48"/>
    </row>
    <row r="198" spans="1:66" ht="15">
      <c r="A198" s="66" t="s">
        <v>1301</v>
      </c>
      <c r="B198" s="66" t="s">
        <v>304</v>
      </c>
      <c r="C198" s="67" t="s">
        <v>1267</v>
      </c>
      <c r="D198" s="68">
        <v>3</v>
      </c>
      <c r="E198" s="67" t="s">
        <v>132</v>
      </c>
      <c r="F198" s="70">
        <v>32</v>
      </c>
      <c r="G198" s="67"/>
      <c r="H198" s="71"/>
      <c r="I198" s="72"/>
      <c r="J198" s="72"/>
      <c r="K198" s="34" t="s">
        <v>65</v>
      </c>
      <c r="L198" s="73">
        <v>198</v>
      </c>
      <c r="M198" s="73"/>
      <c r="N198" s="74"/>
      <c r="O198" s="81" t="s">
        <v>315</v>
      </c>
      <c r="P198" s="83">
        <v>43849.46538194444</v>
      </c>
      <c r="Q198" s="81" t="s">
        <v>1364</v>
      </c>
      <c r="R198" s="81"/>
      <c r="S198" s="81"/>
      <c r="T198" s="81"/>
      <c r="U198" s="81"/>
      <c r="V198" s="85" t="s">
        <v>1388</v>
      </c>
      <c r="W198" s="83">
        <v>43849.46538194444</v>
      </c>
      <c r="X198" s="87">
        <v>43849</v>
      </c>
      <c r="Y198" s="89" t="s">
        <v>1476</v>
      </c>
      <c r="Z198" s="85" t="s">
        <v>1573</v>
      </c>
      <c r="AA198" s="81"/>
      <c r="AB198" s="81"/>
      <c r="AC198" s="89" t="s">
        <v>1670</v>
      </c>
      <c r="AD198" s="81"/>
      <c r="AE198" s="81" t="b">
        <v>0</v>
      </c>
      <c r="AF198" s="81">
        <v>0</v>
      </c>
      <c r="AG198" s="89" t="s">
        <v>588</v>
      </c>
      <c r="AH198" s="81" t="b">
        <v>0</v>
      </c>
      <c r="AI198" s="81" t="s">
        <v>591</v>
      </c>
      <c r="AJ198" s="81"/>
      <c r="AK198" s="89" t="s">
        <v>588</v>
      </c>
      <c r="AL198" s="81" t="b">
        <v>0</v>
      </c>
      <c r="AM198" s="81">
        <v>97</v>
      </c>
      <c r="AN198" s="89" t="s">
        <v>593</v>
      </c>
      <c r="AO198" s="81" t="s">
        <v>1743</v>
      </c>
      <c r="AP198" s="81" t="b">
        <v>0</v>
      </c>
      <c r="AQ198" s="89" t="s">
        <v>593</v>
      </c>
      <c r="AR198" s="81"/>
      <c r="AS198" s="81">
        <v>0</v>
      </c>
      <c r="AT198" s="81">
        <v>0</v>
      </c>
      <c r="AU198" s="81"/>
      <c r="AV198" s="81"/>
      <c r="AW198" s="81"/>
      <c r="AX198" s="81"/>
      <c r="AY198" s="81"/>
      <c r="AZ198" s="81"/>
      <c r="BA198" s="81"/>
      <c r="BB198" s="81"/>
      <c r="BC198" s="81">
        <v>1</v>
      </c>
      <c r="BD198" s="80" t="str">
        <f>REPLACE(INDEX(GroupVertices[Group],MATCH(Edges[[#This Row],[Vertex 1]],GroupVertices[Vertex],0)),1,1,"")</f>
        <v>1</v>
      </c>
      <c r="BE198" s="80" t="str">
        <f>REPLACE(INDEX(GroupVertices[Group],MATCH(Edges[[#This Row],[Vertex 2]],GroupVertices[Vertex],0)),1,1,"")</f>
        <v>1</v>
      </c>
      <c r="BF198" s="48"/>
      <c r="BG198" s="49"/>
      <c r="BH198" s="48"/>
      <c r="BI198" s="49"/>
      <c r="BJ198" s="48"/>
      <c r="BK198" s="49"/>
      <c r="BL198" s="48"/>
      <c r="BM198" s="49"/>
      <c r="BN198" s="48"/>
    </row>
    <row r="199" spans="1:66" ht="15">
      <c r="A199" s="66" t="s">
        <v>1301</v>
      </c>
      <c r="B199" s="66" t="s">
        <v>307</v>
      </c>
      <c r="C199" s="67" t="s">
        <v>1267</v>
      </c>
      <c r="D199" s="68">
        <v>3</v>
      </c>
      <c r="E199" s="67" t="s">
        <v>132</v>
      </c>
      <c r="F199" s="70">
        <v>32</v>
      </c>
      <c r="G199" s="67"/>
      <c r="H199" s="71"/>
      <c r="I199" s="72"/>
      <c r="J199" s="72"/>
      <c r="K199" s="34" t="s">
        <v>65</v>
      </c>
      <c r="L199" s="73">
        <v>199</v>
      </c>
      <c r="M199" s="73"/>
      <c r="N199" s="74"/>
      <c r="O199" s="81" t="s">
        <v>315</v>
      </c>
      <c r="P199" s="83">
        <v>43849.46538194444</v>
      </c>
      <c r="Q199" s="81" t="s">
        <v>1364</v>
      </c>
      <c r="R199" s="81"/>
      <c r="S199" s="81"/>
      <c r="T199" s="81"/>
      <c r="U199" s="81"/>
      <c r="V199" s="85" t="s">
        <v>1388</v>
      </c>
      <c r="W199" s="83">
        <v>43849.46538194444</v>
      </c>
      <c r="X199" s="87">
        <v>43849</v>
      </c>
      <c r="Y199" s="89" t="s">
        <v>1476</v>
      </c>
      <c r="Z199" s="85" t="s">
        <v>1573</v>
      </c>
      <c r="AA199" s="81"/>
      <c r="AB199" s="81"/>
      <c r="AC199" s="89" t="s">
        <v>1670</v>
      </c>
      <c r="AD199" s="81"/>
      <c r="AE199" s="81" t="b">
        <v>0</v>
      </c>
      <c r="AF199" s="81">
        <v>0</v>
      </c>
      <c r="AG199" s="89" t="s">
        <v>588</v>
      </c>
      <c r="AH199" s="81" t="b">
        <v>0</v>
      </c>
      <c r="AI199" s="81" t="s">
        <v>591</v>
      </c>
      <c r="AJ199" s="81"/>
      <c r="AK199" s="89" t="s">
        <v>588</v>
      </c>
      <c r="AL199" s="81" t="b">
        <v>0</v>
      </c>
      <c r="AM199" s="81">
        <v>97</v>
      </c>
      <c r="AN199" s="89" t="s">
        <v>593</v>
      </c>
      <c r="AO199" s="81" t="s">
        <v>1743</v>
      </c>
      <c r="AP199" s="81" t="b">
        <v>0</v>
      </c>
      <c r="AQ199" s="89" t="s">
        <v>593</v>
      </c>
      <c r="AR199" s="81"/>
      <c r="AS199" s="81">
        <v>0</v>
      </c>
      <c r="AT199" s="81">
        <v>0</v>
      </c>
      <c r="AU199" s="81"/>
      <c r="AV199" s="81"/>
      <c r="AW199" s="81"/>
      <c r="AX199" s="81"/>
      <c r="AY199" s="81"/>
      <c r="AZ199" s="81"/>
      <c r="BA199" s="81"/>
      <c r="BB199" s="81"/>
      <c r="BC199" s="81">
        <v>1</v>
      </c>
      <c r="BD199" s="80" t="str">
        <f>REPLACE(INDEX(GroupVertices[Group],MATCH(Edges[[#This Row],[Vertex 1]],GroupVertices[Vertex],0)),1,1,"")</f>
        <v>1</v>
      </c>
      <c r="BE199" s="80" t="str">
        <f>REPLACE(INDEX(GroupVertices[Group],MATCH(Edges[[#This Row],[Vertex 2]],GroupVertices[Vertex],0)),1,1,"")</f>
        <v>1</v>
      </c>
      <c r="BF199" s="48">
        <v>0</v>
      </c>
      <c r="BG199" s="49">
        <v>0</v>
      </c>
      <c r="BH199" s="48">
        <v>2</v>
      </c>
      <c r="BI199" s="49">
        <v>4.545454545454546</v>
      </c>
      <c r="BJ199" s="48">
        <v>0</v>
      </c>
      <c r="BK199" s="49">
        <v>0</v>
      </c>
      <c r="BL199" s="48">
        <v>42</v>
      </c>
      <c r="BM199" s="49">
        <v>95.45454545454545</v>
      </c>
      <c r="BN199" s="48">
        <v>44</v>
      </c>
    </row>
    <row r="200" spans="1:66" ht="15">
      <c r="A200" s="66" t="s">
        <v>1302</v>
      </c>
      <c r="B200" s="66" t="s">
        <v>287</v>
      </c>
      <c r="C200" s="67" t="s">
        <v>1267</v>
      </c>
      <c r="D200" s="68">
        <v>3</v>
      </c>
      <c r="E200" s="67" t="s">
        <v>132</v>
      </c>
      <c r="F200" s="70">
        <v>32</v>
      </c>
      <c r="G200" s="67"/>
      <c r="H200" s="71"/>
      <c r="I200" s="72"/>
      <c r="J200" s="72"/>
      <c r="K200" s="34" t="s">
        <v>65</v>
      </c>
      <c r="L200" s="73">
        <v>200</v>
      </c>
      <c r="M200" s="73"/>
      <c r="N200" s="74"/>
      <c r="O200" s="81" t="s">
        <v>315</v>
      </c>
      <c r="P200" s="83">
        <v>43849.43803240741</v>
      </c>
      <c r="Q200" s="81" t="s">
        <v>1364</v>
      </c>
      <c r="R200" s="81"/>
      <c r="S200" s="81"/>
      <c r="T200" s="81"/>
      <c r="U200" s="81"/>
      <c r="V200" s="85" t="s">
        <v>1389</v>
      </c>
      <c r="W200" s="83">
        <v>43849.43803240741</v>
      </c>
      <c r="X200" s="87">
        <v>43849</v>
      </c>
      <c r="Y200" s="89" t="s">
        <v>1477</v>
      </c>
      <c r="Z200" s="85" t="s">
        <v>1574</v>
      </c>
      <c r="AA200" s="81"/>
      <c r="AB200" s="81"/>
      <c r="AC200" s="89" t="s">
        <v>1671</v>
      </c>
      <c r="AD200" s="81"/>
      <c r="AE200" s="81" t="b">
        <v>0</v>
      </c>
      <c r="AF200" s="81">
        <v>0</v>
      </c>
      <c r="AG200" s="89" t="s">
        <v>588</v>
      </c>
      <c r="AH200" s="81" t="b">
        <v>0</v>
      </c>
      <c r="AI200" s="81" t="s">
        <v>591</v>
      </c>
      <c r="AJ200" s="81"/>
      <c r="AK200" s="89" t="s">
        <v>588</v>
      </c>
      <c r="AL200" s="81" t="b">
        <v>0</v>
      </c>
      <c r="AM200" s="81">
        <v>97</v>
      </c>
      <c r="AN200" s="89" t="s">
        <v>593</v>
      </c>
      <c r="AO200" s="81" t="s">
        <v>595</v>
      </c>
      <c r="AP200" s="81" t="b">
        <v>0</v>
      </c>
      <c r="AQ200" s="89" t="s">
        <v>593</v>
      </c>
      <c r="AR200" s="81"/>
      <c r="AS200" s="81">
        <v>0</v>
      </c>
      <c r="AT200" s="81">
        <v>0</v>
      </c>
      <c r="AU200" s="81"/>
      <c r="AV200" s="81"/>
      <c r="AW200" s="81"/>
      <c r="AX200" s="81"/>
      <c r="AY200" s="81"/>
      <c r="AZ200" s="81"/>
      <c r="BA200" s="81"/>
      <c r="BB200" s="81"/>
      <c r="BC200" s="81">
        <v>1</v>
      </c>
      <c r="BD200" s="80" t="str">
        <f>REPLACE(INDEX(GroupVertices[Group],MATCH(Edges[[#This Row],[Vertex 1]],GroupVertices[Vertex],0)),1,1,"")</f>
        <v>1</v>
      </c>
      <c r="BE200" s="80" t="str">
        <f>REPLACE(INDEX(GroupVertices[Group],MATCH(Edges[[#This Row],[Vertex 2]],GroupVertices[Vertex],0)),1,1,"")</f>
        <v>1</v>
      </c>
      <c r="BF200" s="48"/>
      <c r="BG200" s="49"/>
      <c r="BH200" s="48"/>
      <c r="BI200" s="49"/>
      <c r="BJ200" s="48"/>
      <c r="BK200" s="49"/>
      <c r="BL200" s="48"/>
      <c r="BM200" s="49"/>
      <c r="BN200" s="48"/>
    </row>
    <row r="201" spans="1:66" ht="15">
      <c r="A201" s="66" t="s">
        <v>1302</v>
      </c>
      <c r="B201" s="66" t="s">
        <v>304</v>
      </c>
      <c r="C201" s="67" t="s">
        <v>1267</v>
      </c>
      <c r="D201" s="68">
        <v>3</v>
      </c>
      <c r="E201" s="67" t="s">
        <v>132</v>
      </c>
      <c r="F201" s="70">
        <v>32</v>
      </c>
      <c r="G201" s="67"/>
      <c r="H201" s="71"/>
      <c r="I201" s="72"/>
      <c r="J201" s="72"/>
      <c r="K201" s="34" t="s">
        <v>65</v>
      </c>
      <c r="L201" s="73">
        <v>201</v>
      </c>
      <c r="M201" s="73"/>
      <c r="N201" s="74"/>
      <c r="O201" s="81" t="s">
        <v>315</v>
      </c>
      <c r="P201" s="83">
        <v>43849.43803240741</v>
      </c>
      <c r="Q201" s="81" t="s">
        <v>1364</v>
      </c>
      <c r="R201" s="81"/>
      <c r="S201" s="81"/>
      <c r="T201" s="81"/>
      <c r="U201" s="81"/>
      <c r="V201" s="85" t="s">
        <v>1389</v>
      </c>
      <c r="W201" s="83">
        <v>43849.43803240741</v>
      </c>
      <c r="X201" s="87">
        <v>43849</v>
      </c>
      <c r="Y201" s="89" t="s">
        <v>1477</v>
      </c>
      <c r="Z201" s="85" t="s">
        <v>1574</v>
      </c>
      <c r="AA201" s="81"/>
      <c r="AB201" s="81"/>
      <c r="AC201" s="89" t="s">
        <v>1671</v>
      </c>
      <c r="AD201" s="81"/>
      <c r="AE201" s="81" t="b">
        <v>0</v>
      </c>
      <c r="AF201" s="81">
        <v>0</v>
      </c>
      <c r="AG201" s="89" t="s">
        <v>588</v>
      </c>
      <c r="AH201" s="81" t="b">
        <v>0</v>
      </c>
      <c r="AI201" s="81" t="s">
        <v>591</v>
      </c>
      <c r="AJ201" s="81"/>
      <c r="AK201" s="89" t="s">
        <v>588</v>
      </c>
      <c r="AL201" s="81" t="b">
        <v>0</v>
      </c>
      <c r="AM201" s="81">
        <v>97</v>
      </c>
      <c r="AN201" s="89" t="s">
        <v>593</v>
      </c>
      <c r="AO201" s="81" t="s">
        <v>595</v>
      </c>
      <c r="AP201" s="81" t="b">
        <v>0</v>
      </c>
      <c r="AQ201" s="89" t="s">
        <v>593</v>
      </c>
      <c r="AR201" s="81"/>
      <c r="AS201" s="81">
        <v>0</v>
      </c>
      <c r="AT201" s="81">
        <v>0</v>
      </c>
      <c r="AU201" s="81"/>
      <c r="AV201" s="81"/>
      <c r="AW201" s="81"/>
      <c r="AX201" s="81"/>
      <c r="AY201" s="81"/>
      <c r="AZ201" s="81"/>
      <c r="BA201" s="81"/>
      <c r="BB201" s="81"/>
      <c r="BC201" s="81">
        <v>1</v>
      </c>
      <c r="BD201" s="80" t="str">
        <f>REPLACE(INDEX(GroupVertices[Group],MATCH(Edges[[#This Row],[Vertex 1]],GroupVertices[Vertex],0)),1,1,"")</f>
        <v>1</v>
      </c>
      <c r="BE201" s="80" t="str">
        <f>REPLACE(INDEX(GroupVertices[Group],MATCH(Edges[[#This Row],[Vertex 2]],GroupVertices[Vertex],0)),1,1,"")</f>
        <v>1</v>
      </c>
      <c r="BF201" s="48"/>
      <c r="BG201" s="49"/>
      <c r="BH201" s="48"/>
      <c r="BI201" s="49"/>
      <c r="BJ201" s="48"/>
      <c r="BK201" s="49"/>
      <c r="BL201" s="48"/>
      <c r="BM201" s="49"/>
      <c r="BN201" s="48"/>
    </row>
    <row r="202" spans="1:66" ht="15">
      <c r="A202" s="66" t="s">
        <v>1302</v>
      </c>
      <c r="B202" s="66" t="s">
        <v>307</v>
      </c>
      <c r="C202" s="67" t="s">
        <v>1267</v>
      </c>
      <c r="D202" s="68">
        <v>3</v>
      </c>
      <c r="E202" s="67" t="s">
        <v>132</v>
      </c>
      <c r="F202" s="70">
        <v>32</v>
      </c>
      <c r="G202" s="67"/>
      <c r="H202" s="71"/>
      <c r="I202" s="72"/>
      <c r="J202" s="72"/>
      <c r="K202" s="34" t="s">
        <v>65</v>
      </c>
      <c r="L202" s="73">
        <v>202</v>
      </c>
      <c r="M202" s="73"/>
      <c r="N202" s="74"/>
      <c r="O202" s="81" t="s">
        <v>315</v>
      </c>
      <c r="P202" s="83">
        <v>43849.43803240741</v>
      </c>
      <c r="Q202" s="81" t="s">
        <v>1364</v>
      </c>
      <c r="R202" s="81"/>
      <c r="S202" s="81"/>
      <c r="T202" s="81"/>
      <c r="U202" s="81"/>
      <c r="V202" s="85" t="s">
        <v>1389</v>
      </c>
      <c r="W202" s="83">
        <v>43849.43803240741</v>
      </c>
      <c r="X202" s="87">
        <v>43849</v>
      </c>
      <c r="Y202" s="89" t="s">
        <v>1477</v>
      </c>
      <c r="Z202" s="85" t="s">
        <v>1574</v>
      </c>
      <c r="AA202" s="81"/>
      <c r="AB202" s="81"/>
      <c r="AC202" s="89" t="s">
        <v>1671</v>
      </c>
      <c r="AD202" s="81"/>
      <c r="AE202" s="81" t="b">
        <v>0</v>
      </c>
      <c r="AF202" s="81">
        <v>0</v>
      </c>
      <c r="AG202" s="89" t="s">
        <v>588</v>
      </c>
      <c r="AH202" s="81" t="b">
        <v>0</v>
      </c>
      <c r="AI202" s="81" t="s">
        <v>591</v>
      </c>
      <c r="AJ202" s="81"/>
      <c r="AK202" s="89" t="s">
        <v>588</v>
      </c>
      <c r="AL202" s="81" t="b">
        <v>0</v>
      </c>
      <c r="AM202" s="81">
        <v>97</v>
      </c>
      <c r="AN202" s="89" t="s">
        <v>593</v>
      </c>
      <c r="AO202" s="81" t="s">
        <v>595</v>
      </c>
      <c r="AP202" s="81" t="b">
        <v>0</v>
      </c>
      <c r="AQ202" s="89" t="s">
        <v>593</v>
      </c>
      <c r="AR202" s="81"/>
      <c r="AS202" s="81">
        <v>0</v>
      </c>
      <c r="AT202" s="81">
        <v>0</v>
      </c>
      <c r="AU202" s="81"/>
      <c r="AV202" s="81"/>
      <c r="AW202" s="81"/>
      <c r="AX202" s="81"/>
      <c r="AY202" s="81"/>
      <c r="AZ202" s="81"/>
      <c r="BA202" s="81"/>
      <c r="BB202" s="81"/>
      <c r="BC202" s="81">
        <v>1</v>
      </c>
      <c r="BD202" s="80" t="str">
        <f>REPLACE(INDEX(GroupVertices[Group],MATCH(Edges[[#This Row],[Vertex 1]],GroupVertices[Vertex],0)),1,1,"")</f>
        <v>1</v>
      </c>
      <c r="BE202" s="80" t="str">
        <f>REPLACE(INDEX(GroupVertices[Group],MATCH(Edges[[#This Row],[Vertex 2]],GroupVertices[Vertex],0)),1,1,"")</f>
        <v>1</v>
      </c>
      <c r="BF202" s="48">
        <v>0</v>
      </c>
      <c r="BG202" s="49">
        <v>0</v>
      </c>
      <c r="BH202" s="48">
        <v>2</v>
      </c>
      <c r="BI202" s="49">
        <v>4.545454545454546</v>
      </c>
      <c r="BJ202" s="48">
        <v>0</v>
      </c>
      <c r="BK202" s="49">
        <v>0</v>
      </c>
      <c r="BL202" s="48">
        <v>42</v>
      </c>
      <c r="BM202" s="49">
        <v>95.45454545454545</v>
      </c>
      <c r="BN202" s="48">
        <v>44</v>
      </c>
    </row>
    <row r="203" spans="1:66" ht="15">
      <c r="A203" s="66" t="s">
        <v>1303</v>
      </c>
      <c r="B203" s="66" t="s">
        <v>287</v>
      </c>
      <c r="C203" s="67" t="s">
        <v>1267</v>
      </c>
      <c r="D203" s="68">
        <v>3</v>
      </c>
      <c r="E203" s="67" t="s">
        <v>132</v>
      </c>
      <c r="F203" s="70">
        <v>32</v>
      </c>
      <c r="G203" s="67"/>
      <c r="H203" s="71"/>
      <c r="I203" s="72"/>
      <c r="J203" s="72"/>
      <c r="K203" s="34" t="s">
        <v>65</v>
      </c>
      <c r="L203" s="73">
        <v>203</v>
      </c>
      <c r="M203" s="73"/>
      <c r="N203" s="74"/>
      <c r="O203" s="81" t="s">
        <v>315</v>
      </c>
      <c r="P203" s="83">
        <v>43848.86106481482</v>
      </c>
      <c r="Q203" s="81" t="s">
        <v>1364</v>
      </c>
      <c r="R203" s="81"/>
      <c r="S203" s="81"/>
      <c r="T203" s="81"/>
      <c r="U203" s="81"/>
      <c r="V203" s="85" t="s">
        <v>1390</v>
      </c>
      <c r="W203" s="83">
        <v>43848.86106481482</v>
      </c>
      <c r="X203" s="87">
        <v>43848</v>
      </c>
      <c r="Y203" s="89" t="s">
        <v>1478</v>
      </c>
      <c r="Z203" s="85" t="s">
        <v>1575</v>
      </c>
      <c r="AA203" s="81"/>
      <c r="AB203" s="81"/>
      <c r="AC203" s="89" t="s">
        <v>1672</v>
      </c>
      <c r="AD203" s="81"/>
      <c r="AE203" s="81" t="b">
        <v>0</v>
      </c>
      <c r="AF203" s="81">
        <v>0</v>
      </c>
      <c r="AG203" s="89" t="s">
        <v>588</v>
      </c>
      <c r="AH203" s="81" t="b">
        <v>0</v>
      </c>
      <c r="AI203" s="81" t="s">
        <v>591</v>
      </c>
      <c r="AJ203" s="81"/>
      <c r="AK203" s="89" t="s">
        <v>588</v>
      </c>
      <c r="AL203" s="81" t="b">
        <v>0</v>
      </c>
      <c r="AM203" s="81">
        <v>97</v>
      </c>
      <c r="AN203" s="89" t="s">
        <v>593</v>
      </c>
      <c r="AO203" s="81" t="s">
        <v>595</v>
      </c>
      <c r="AP203" s="81" t="b">
        <v>0</v>
      </c>
      <c r="AQ203" s="89" t="s">
        <v>593</v>
      </c>
      <c r="AR203" s="81"/>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1</v>
      </c>
      <c r="BF203" s="48"/>
      <c r="BG203" s="49"/>
      <c r="BH203" s="48"/>
      <c r="BI203" s="49"/>
      <c r="BJ203" s="48"/>
      <c r="BK203" s="49"/>
      <c r="BL203" s="48"/>
      <c r="BM203" s="49"/>
      <c r="BN203" s="48"/>
    </row>
    <row r="204" spans="1:66" ht="15">
      <c r="A204" s="66" t="s">
        <v>1303</v>
      </c>
      <c r="B204" s="66" t="s">
        <v>304</v>
      </c>
      <c r="C204" s="67" t="s">
        <v>1267</v>
      </c>
      <c r="D204" s="68">
        <v>3</v>
      </c>
      <c r="E204" s="67" t="s">
        <v>132</v>
      </c>
      <c r="F204" s="70">
        <v>32</v>
      </c>
      <c r="G204" s="67"/>
      <c r="H204" s="71"/>
      <c r="I204" s="72"/>
      <c r="J204" s="72"/>
      <c r="K204" s="34" t="s">
        <v>65</v>
      </c>
      <c r="L204" s="73">
        <v>204</v>
      </c>
      <c r="M204" s="73"/>
      <c r="N204" s="74"/>
      <c r="O204" s="81" t="s">
        <v>315</v>
      </c>
      <c r="P204" s="83">
        <v>43848.86106481482</v>
      </c>
      <c r="Q204" s="81" t="s">
        <v>1364</v>
      </c>
      <c r="R204" s="81"/>
      <c r="S204" s="81"/>
      <c r="T204" s="81"/>
      <c r="U204" s="81"/>
      <c r="V204" s="85" t="s">
        <v>1390</v>
      </c>
      <c r="W204" s="83">
        <v>43848.86106481482</v>
      </c>
      <c r="X204" s="87">
        <v>43848</v>
      </c>
      <c r="Y204" s="89" t="s">
        <v>1478</v>
      </c>
      <c r="Z204" s="85" t="s">
        <v>1575</v>
      </c>
      <c r="AA204" s="81"/>
      <c r="AB204" s="81"/>
      <c r="AC204" s="89" t="s">
        <v>1672</v>
      </c>
      <c r="AD204" s="81"/>
      <c r="AE204" s="81" t="b">
        <v>0</v>
      </c>
      <c r="AF204" s="81">
        <v>0</v>
      </c>
      <c r="AG204" s="89" t="s">
        <v>588</v>
      </c>
      <c r="AH204" s="81" t="b">
        <v>0</v>
      </c>
      <c r="AI204" s="81" t="s">
        <v>591</v>
      </c>
      <c r="AJ204" s="81"/>
      <c r="AK204" s="89" t="s">
        <v>588</v>
      </c>
      <c r="AL204" s="81" t="b">
        <v>0</v>
      </c>
      <c r="AM204" s="81">
        <v>97</v>
      </c>
      <c r="AN204" s="89" t="s">
        <v>593</v>
      </c>
      <c r="AO204" s="81" t="s">
        <v>595</v>
      </c>
      <c r="AP204" s="81" t="b">
        <v>0</v>
      </c>
      <c r="AQ204" s="89" t="s">
        <v>593</v>
      </c>
      <c r="AR204" s="81"/>
      <c r="AS204" s="81">
        <v>0</v>
      </c>
      <c r="AT204" s="81">
        <v>0</v>
      </c>
      <c r="AU204" s="81"/>
      <c r="AV204" s="81"/>
      <c r="AW204" s="81"/>
      <c r="AX204" s="81"/>
      <c r="AY204" s="81"/>
      <c r="AZ204" s="81"/>
      <c r="BA204" s="81"/>
      <c r="BB204" s="81"/>
      <c r="BC204" s="81">
        <v>1</v>
      </c>
      <c r="BD204" s="80" t="str">
        <f>REPLACE(INDEX(GroupVertices[Group],MATCH(Edges[[#This Row],[Vertex 1]],GroupVertices[Vertex],0)),1,1,"")</f>
        <v>1</v>
      </c>
      <c r="BE204" s="80" t="str">
        <f>REPLACE(INDEX(GroupVertices[Group],MATCH(Edges[[#This Row],[Vertex 2]],GroupVertices[Vertex],0)),1,1,"")</f>
        <v>1</v>
      </c>
      <c r="BF204" s="48"/>
      <c r="BG204" s="49"/>
      <c r="BH204" s="48"/>
      <c r="BI204" s="49"/>
      <c r="BJ204" s="48"/>
      <c r="BK204" s="49"/>
      <c r="BL204" s="48"/>
      <c r="BM204" s="49"/>
      <c r="BN204" s="48"/>
    </row>
    <row r="205" spans="1:66" ht="15">
      <c r="A205" s="66" t="s">
        <v>1303</v>
      </c>
      <c r="B205" s="66" t="s">
        <v>307</v>
      </c>
      <c r="C205" s="67" t="s">
        <v>1267</v>
      </c>
      <c r="D205" s="68">
        <v>3</v>
      </c>
      <c r="E205" s="67" t="s">
        <v>132</v>
      </c>
      <c r="F205" s="70">
        <v>32</v>
      </c>
      <c r="G205" s="67"/>
      <c r="H205" s="71"/>
      <c r="I205" s="72"/>
      <c r="J205" s="72"/>
      <c r="K205" s="34" t="s">
        <v>65</v>
      </c>
      <c r="L205" s="73">
        <v>205</v>
      </c>
      <c r="M205" s="73"/>
      <c r="N205" s="74"/>
      <c r="O205" s="81" t="s">
        <v>315</v>
      </c>
      <c r="P205" s="83">
        <v>43848.86106481482</v>
      </c>
      <c r="Q205" s="81" t="s">
        <v>1364</v>
      </c>
      <c r="R205" s="81"/>
      <c r="S205" s="81"/>
      <c r="T205" s="81"/>
      <c r="U205" s="81"/>
      <c r="V205" s="85" t="s">
        <v>1390</v>
      </c>
      <c r="W205" s="83">
        <v>43848.86106481482</v>
      </c>
      <c r="X205" s="87">
        <v>43848</v>
      </c>
      <c r="Y205" s="89" t="s">
        <v>1478</v>
      </c>
      <c r="Z205" s="85" t="s">
        <v>1575</v>
      </c>
      <c r="AA205" s="81"/>
      <c r="AB205" s="81"/>
      <c r="AC205" s="89" t="s">
        <v>1672</v>
      </c>
      <c r="AD205" s="81"/>
      <c r="AE205" s="81" t="b">
        <v>0</v>
      </c>
      <c r="AF205" s="81">
        <v>0</v>
      </c>
      <c r="AG205" s="89" t="s">
        <v>588</v>
      </c>
      <c r="AH205" s="81" t="b">
        <v>0</v>
      </c>
      <c r="AI205" s="81" t="s">
        <v>591</v>
      </c>
      <c r="AJ205" s="81"/>
      <c r="AK205" s="89" t="s">
        <v>588</v>
      </c>
      <c r="AL205" s="81" t="b">
        <v>0</v>
      </c>
      <c r="AM205" s="81">
        <v>97</v>
      </c>
      <c r="AN205" s="89" t="s">
        <v>593</v>
      </c>
      <c r="AO205" s="81" t="s">
        <v>595</v>
      </c>
      <c r="AP205" s="81" t="b">
        <v>0</v>
      </c>
      <c r="AQ205" s="89" t="s">
        <v>593</v>
      </c>
      <c r="AR205" s="81"/>
      <c r="AS205" s="81">
        <v>0</v>
      </c>
      <c r="AT205" s="81">
        <v>0</v>
      </c>
      <c r="AU205" s="81"/>
      <c r="AV205" s="81"/>
      <c r="AW205" s="81"/>
      <c r="AX205" s="81"/>
      <c r="AY205" s="81"/>
      <c r="AZ205" s="81"/>
      <c r="BA205" s="81"/>
      <c r="BB205" s="81"/>
      <c r="BC205" s="81">
        <v>1</v>
      </c>
      <c r="BD205" s="80" t="str">
        <f>REPLACE(INDEX(GroupVertices[Group],MATCH(Edges[[#This Row],[Vertex 1]],GroupVertices[Vertex],0)),1,1,"")</f>
        <v>1</v>
      </c>
      <c r="BE205" s="80" t="str">
        <f>REPLACE(INDEX(GroupVertices[Group],MATCH(Edges[[#This Row],[Vertex 2]],GroupVertices[Vertex],0)),1,1,"")</f>
        <v>1</v>
      </c>
      <c r="BF205" s="48">
        <v>0</v>
      </c>
      <c r="BG205" s="49">
        <v>0</v>
      </c>
      <c r="BH205" s="48">
        <v>2</v>
      </c>
      <c r="BI205" s="49">
        <v>4.545454545454546</v>
      </c>
      <c r="BJ205" s="48">
        <v>0</v>
      </c>
      <c r="BK205" s="49">
        <v>0</v>
      </c>
      <c r="BL205" s="48">
        <v>42</v>
      </c>
      <c r="BM205" s="49">
        <v>95.45454545454545</v>
      </c>
      <c r="BN205" s="48">
        <v>44</v>
      </c>
    </row>
    <row r="206" spans="1:66" ht="15">
      <c r="A206" s="66" t="s">
        <v>1304</v>
      </c>
      <c r="B206" s="66" t="s">
        <v>287</v>
      </c>
      <c r="C206" s="67" t="s">
        <v>1267</v>
      </c>
      <c r="D206" s="68">
        <v>3</v>
      </c>
      <c r="E206" s="67" t="s">
        <v>132</v>
      </c>
      <c r="F206" s="70">
        <v>32</v>
      </c>
      <c r="G206" s="67"/>
      <c r="H206" s="71"/>
      <c r="I206" s="72"/>
      <c r="J206" s="72"/>
      <c r="K206" s="34" t="s">
        <v>65</v>
      </c>
      <c r="L206" s="73">
        <v>206</v>
      </c>
      <c r="M206" s="73"/>
      <c r="N206" s="74"/>
      <c r="O206" s="81" t="s">
        <v>315</v>
      </c>
      <c r="P206" s="83">
        <v>43849.80465277778</v>
      </c>
      <c r="Q206" s="81" t="s">
        <v>1364</v>
      </c>
      <c r="R206" s="81"/>
      <c r="S206" s="81"/>
      <c r="T206" s="81"/>
      <c r="U206" s="81"/>
      <c r="V206" s="85" t="s">
        <v>1391</v>
      </c>
      <c r="W206" s="83">
        <v>43849.80465277778</v>
      </c>
      <c r="X206" s="87">
        <v>43849</v>
      </c>
      <c r="Y206" s="89" t="s">
        <v>1479</v>
      </c>
      <c r="Z206" s="85" t="s">
        <v>1576</v>
      </c>
      <c r="AA206" s="81"/>
      <c r="AB206" s="81"/>
      <c r="AC206" s="89" t="s">
        <v>1673</v>
      </c>
      <c r="AD206" s="81"/>
      <c r="AE206" s="81" t="b">
        <v>0</v>
      </c>
      <c r="AF206" s="81">
        <v>0</v>
      </c>
      <c r="AG206" s="89" t="s">
        <v>588</v>
      </c>
      <c r="AH206" s="81" t="b">
        <v>0</v>
      </c>
      <c r="AI206" s="81" t="s">
        <v>591</v>
      </c>
      <c r="AJ206" s="81"/>
      <c r="AK206" s="89" t="s">
        <v>588</v>
      </c>
      <c r="AL206" s="81" t="b">
        <v>0</v>
      </c>
      <c r="AM206" s="81">
        <v>97</v>
      </c>
      <c r="AN206" s="89" t="s">
        <v>593</v>
      </c>
      <c r="AO206" s="81" t="s">
        <v>594</v>
      </c>
      <c r="AP206" s="81" t="b">
        <v>0</v>
      </c>
      <c r="AQ206" s="89" t="s">
        <v>593</v>
      </c>
      <c r="AR206" s="81"/>
      <c r="AS206" s="81">
        <v>0</v>
      </c>
      <c r="AT206" s="81">
        <v>0</v>
      </c>
      <c r="AU206" s="81"/>
      <c r="AV206" s="81"/>
      <c r="AW206" s="81"/>
      <c r="AX206" s="81"/>
      <c r="AY206" s="81"/>
      <c r="AZ206" s="81"/>
      <c r="BA206" s="81"/>
      <c r="BB206" s="81"/>
      <c r="BC206" s="81">
        <v>1</v>
      </c>
      <c r="BD206" s="80" t="str">
        <f>REPLACE(INDEX(GroupVertices[Group],MATCH(Edges[[#This Row],[Vertex 1]],GroupVertices[Vertex],0)),1,1,"")</f>
        <v>1</v>
      </c>
      <c r="BE206" s="80" t="str">
        <f>REPLACE(INDEX(GroupVertices[Group],MATCH(Edges[[#This Row],[Vertex 2]],GroupVertices[Vertex],0)),1,1,"")</f>
        <v>1</v>
      </c>
      <c r="BF206" s="48"/>
      <c r="BG206" s="49"/>
      <c r="BH206" s="48"/>
      <c r="BI206" s="49"/>
      <c r="BJ206" s="48"/>
      <c r="BK206" s="49"/>
      <c r="BL206" s="48"/>
      <c r="BM206" s="49"/>
      <c r="BN206" s="48"/>
    </row>
    <row r="207" spans="1:66" ht="15">
      <c r="A207" s="66" t="s">
        <v>1304</v>
      </c>
      <c r="B207" s="66" t="s">
        <v>304</v>
      </c>
      <c r="C207" s="67" t="s">
        <v>1267</v>
      </c>
      <c r="D207" s="68">
        <v>3</v>
      </c>
      <c r="E207" s="67" t="s">
        <v>132</v>
      </c>
      <c r="F207" s="70">
        <v>32</v>
      </c>
      <c r="G207" s="67"/>
      <c r="H207" s="71"/>
      <c r="I207" s="72"/>
      <c r="J207" s="72"/>
      <c r="K207" s="34" t="s">
        <v>65</v>
      </c>
      <c r="L207" s="73">
        <v>207</v>
      </c>
      <c r="M207" s="73"/>
      <c r="N207" s="74"/>
      <c r="O207" s="81" t="s">
        <v>315</v>
      </c>
      <c r="P207" s="83">
        <v>43849.80465277778</v>
      </c>
      <c r="Q207" s="81" t="s">
        <v>1364</v>
      </c>
      <c r="R207" s="81"/>
      <c r="S207" s="81"/>
      <c r="T207" s="81"/>
      <c r="U207" s="81"/>
      <c r="V207" s="85" t="s">
        <v>1391</v>
      </c>
      <c r="W207" s="83">
        <v>43849.80465277778</v>
      </c>
      <c r="X207" s="87">
        <v>43849</v>
      </c>
      <c r="Y207" s="89" t="s">
        <v>1479</v>
      </c>
      <c r="Z207" s="85" t="s">
        <v>1576</v>
      </c>
      <c r="AA207" s="81"/>
      <c r="AB207" s="81"/>
      <c r="AC207" s="89" t="s">
        <v>1673</v>
      </c>
      <c r="AD207" s="81"/>
      <c r="AE207" s="81" t="b">
        <v>0</v>
      </c>
      <c r="AF207" s="81">
        <v>0</v>
      </c>
      <c r="AG207" s="89" t="s">
        <v>588</v>
      </c>
      <c r="AH207" s="81" t="b">
        <v>0</v>
      </c>
      <c r="AI207" s="81" t="s">
        <v>591</v>
      </c>
      <c r="AJ207" s="81"/>
      <c r="AK207" s="89" t="s">
        <v>588</v>
      </c>
      <c r="AL207" s="81" t="b">
        <v>0</v>
      </c>
      <c r="AM207" s="81">
        <v>97</v>
      </c>
      <c r="AN207" s="89" t="s">
        <v>593</v>
      </c>
      <c r="AO207" s="81" t="s">
        <v>594</v>
      </c>
      <c r="AP207" s="81" t="b">
        <v>0</v>
      </c>
      <c r="AQ207" s="89" t="s">
        <v>593</v>
      </c>
      <c r="AR207" s="81"/>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8"/>
      <c r="BG207" s="49"/>
      <c r="BH207" s="48"/>
      <c r="BI207" s="49"/>
      <c r="BJ207" s="48"/>
      <c r="BK207" s="49"/>
      <c r="BL207" s="48"/>
      <c r="BM207" s="49"/>
      <c r="BN207" s="48"/>
    </row>
    <row r="208" spans="1:66" ht="15">
      <c r="A208" s="66" t="s">
        <v>1304</v>
      </c>
      <c r="B208" s="66" t="s">
        <v>307</v>
      </c>
      <c r="C208" s="67" t="s">
        <v>1267</v>
      </c>
      <c r="D208" s="68">
        <v>3</v>
      </c>
      <c r="E208" s="67" t="s">
        <v>132</v>
      </c>
      <c r="F208" s="70">
        <v>32</v>
      </c>
      <c r="G208" s="67"/>
      <c r="H208" s="71"/>
      <c r="I208" s="72"/>
      <c r="J208" s="72"/>
      <c r="K208" s="34" t="s">
        <v>65</v>
      </c>
      <c r="L208" s="73">
        <v>208</v>
      </c>
      <c r="M208" s="73"/>
      <c r="N208" s="74"/>
      <c r="O208" s="81" t="s">
        <v>315</v>
      </c>
      <c r="P208" s="83">
        <v>43849.80465277778</v>
      </c>
      <c r="Q208" s="81" t="s">
        <v>1364</v>
      </c>
      <c r="R208" s="81"/>
      <c r="S208" s="81"/>
      <c r="T208" s="81"/>
      <c r="U208" s="81"/>
      <c r="V208" s="85" t="s">
        <v>1391</v>
      </c>
      <c r="W208" s="83">
        <v>43849.80465277778</v>
      </c>
      <c r="X208" s="87">
        <v>43849</v>
      </c>
      <c r="Y208" s="89" t="s">
        <v>1479</v>
      </c>
      <c r="Z208" s="85" t="s">
        <v>1576</v>
      </c>
      <c r="AA208" s="81"/>
      <c r="AB208" s="81"/>
      <c r="AC208" s="89" t="s">
        <v>1673</v>
      </c>
      <c r="AD208" s="81"/>
      <c r="AE208" s="81" t="b">
        <v>0</v>
      </c>
      <c r="AF208" s="81">
        <v>0</v>
      </c>
      <c r="AG208" s="89" t="s">
        <v>588</v>
      </c>
      <c r="AH208" s="81" t="b">
        <v>0</v>
      </c>
      <c r="AI208" s="81" t="s">
        <v>591</v>
      </c>
      <c r="AJ208" s="81"/>
      <c r="AK208" s="89" t="s">
        <v>588</v>
      </c>
      <c r="AL208" s="81" t="b">
        <v>0</v>
      </c>
      <c r="AM208" s="81">
        <v>97</v>
      </c>
      <c r="AN208" s="89" t="s">
        <v>593</v>
      </c>
      <c r="AO208" s="81" t="s">
        <v>594</v>
      </c>
      <c r="AP208" s="81" t="b">
        <v>0</v>
      </c>
      <c r="AQ208" s="89" t="s">
        <v>593</v>
      </c>
      <c r="AR208" s="81"/>
      <c r="AS208" s="81">
        <v>0</v>
      </c>
      <c r="AT208" s="81">
        <v>0</v>
      </c>
      <c r="AU208" s="81"/>
      <c r="AV208" s="81"/>
      <c r="AW208" s="81"/>
      <c r="AX208" s="81"/>
      <c r="AY208" s="81"/>
      <c r="AZ208" s="81"/>
      <c r="BA208" s="81"/>
      <c r="BB208" s="81"/>
      <c r="BC208" s="81">
        <v>1</v>
      </c>
      <c r="BD208" s="80" t="str">
        <f>REPLACE(INDEX(GroupVertices[Group],MATCH(Edges[[#This Row],[Vertex 1]],GroupVertices[Vertex],0)),1,1,"")</f>
        <v>1</v>
      </c>
      <c r="BE208" s="80" t="str">
        <f>REPLACE(INDEX(GroupVertices[Group],MATCH(Edges[[#This Row],[Vertex 2]],GroupVertices[Vertex],0)),1,1,"")</f>
        <v>1</v>
      </c>
      <c r="BF208" s="48">
        <v>0</v>
      </c>
      <c r="BG208" s="49">
        <v>0</v>
      </c>
      <c r="BH208" s="48">
        <v>2</v>
      </c>
      <c r="BI208" s="49">
        <v>4.545454545454546</v>
      </c>
      <c r="BJ208" s="48">
        <v>0</v>
      </c>
      <c r="BK208" s="49">
        <v>0</v>
      </c>
      <c r="BL208" s="48">
        <v>42</v>
      </c>
      <c r="BM208" s="49">
        <v>95.45454545454545</v>
      </c>
      <c r="BN208" s="48">
        <v>44</v>
      </c>
    </row>
    <row r="209" spans="1:66" ht="15">
      <c r="A209" s="66" t="s">
        <v>1305</v>
      </c>
      <c r="B209" s="66" t="s">
        <v>287</v>
      </c>
      <c r="C209" s="67" t="s">
        <v>1267</v>
      </c>
      <c r="D209" s="68">
        <v>3</v>
      </c>
      <c r="E209" s="67" t="s">
        <v>132</v>
      </c>
      <c r="F209" s="70">
        <v>32</v>
      </c>
      <c r="G209" s="67"/>
      <c r="H209" s="71"/>
      <c r="I209" s="72"/>
      <c r="J209" s="72"/>
      <c r="K209" s="34" t="s">
        <v>65</v>
      </c>
      <c r="L209" s="73">
        <v>209</v>
      </c>
      <c r="M209" s="73"/>
      <c r="N209" s="74"/>
      <c r="O209" s="81" t="s">
        <v>315</v>
      </c>
      <c r="P209" s="83">
        <v>43848.937939814816</v>
      </c>
      <c r="Q209" s="81" t="s">
        <v>1364</v>
      </c>
      <c r="R209" s="81"/>
      <c r="S209" s="81"/>
      <c r="T209" s="81"/>
      <c r="U209" s="81"/>
      <c r="V209" s="85" t="s">
        <v>1392</v>
      </c>
      <c r="W209" s="83">
        <v>43848.937939814816</v>
      </c>
      <c r="X209" s="87">
        <v>43848</v>
      </c>
      <c r="Y209" s="89" t="s">
        <v>1480</v>
      </c>
      <c r="Z209" s="85" t="s">
        <v>1577</v>
      </c>
      <c r="AA209" s="81"/>
      <c r="AB209" s="81"/>
      <c r="AC209" s="89" t="s">
        <v>1674</v>
      </c>
      <c r="AD209" s="81"/>
      <c r="AE209" s="81" t="b">
        <v>0</v>
      </c>
      <c r="AF209" s="81">
        <v>0</v>
      </c>
      <c r="AG209" s="89" t="s">
        <v>588</v>
      </c>
      <c r="AH209" s="81" t="b">
        <v>0</v>
      </c>
      <c r="AI209" s="81" t="s">
        <v>591</v>
      </c>
      <c r="AJ209" s="81"/>
      <c r="AK209" s="89" t="s">
        <v>588</v>
      </c>
      <c r="AL209" s="81" t="b">
        <v>0</v>
      </c>
      <c r="AM209" s="81">
        <v>97</v>
      </c>
      <c r="AN209" s="89" t="s">
        <v>593</v>
      </c>
      <c r="AO209" s="81" t="s">
        <v>596</v>
      </c>
      <c r="AP209" s="81" t="b">
        <v>0</v>
      </c>
      <c r="AQ209" s="89" t="s">
        <v>593</v>
      </c>
      <c r="AR209" s="81"/>
      <c r="AS209" s="81">
        <v>0</v>
      </c>
      <c r="AT209" s="81">
        <v>0</v>
      </c>
      <c r="AU209" s="81"/>
      <c r="AV209" s="81"/>
      <c r="AW209" s="81"/>
      <c r="AX209" s="81"/>
      <c r="AY209" s="81"/>
      <c r="AZ209" s="81"/>
      <c r="BA209" s="81"/>
      <c r="BB209" s="81"/>
      <c r="BC209" s="81">
        <v>1</v>
      </c>
      <c r="BD209" s="80" t="str">
        <f>REPLACE(INDEX(GroupVertices[Group],MATCH(Edges[[#This Row],[Vertex 1]],GroupVertices[Vertex],0)),1,1,"")</f>
        <v>1</v>
      </c>
      <c r="BE209" s="80" t="str">
        <f>REPLACE(INDEX(GroupVertices[Group],MATCH(Edges[[#This Row],[Vertex 2]],GroupVertices[Vertex],0)),1,1,"")</f>
        <v>1</v>
      </c>
      <c r="BF209" s="48"/>
      <c r="BG209" s="49"/>
      <c r="BH209" s="48"/>
      <c r="BI209" s="49"/>
      <c r="BJ209" s="48"/>
      <c r="BK209" s="49"/>
      <c r="BL209" s="48"/>
      <c r="BM209" s="49"/>
      <c r="BN209" s="48"/>
    </row>
    <row r="210" spans="1:66" ht="15">
      <c r="A210" s="66" t="s">
        <v>1305</v>
      </c>
      <c r="B210" s="66" t="s">
        <v>304</v>
      </c>
      <c r="C210" s="67" t="s">
        <v>1267</v>
      </c>
      <c r="D210" s="68">
        <v>3</v>
      </c>
      <c r="E210" s="67" t="s">
        <v>132</v>
      </c>
      <c r="F210" s="70">
        <v>32</v>
      </c>
      <c r="G210" s="67"/>
      <c r="H210" s="71"/>
      <c r="I210" s="72"/>
      <c r="J210" s="72"/>
      <c r="K210" s="34" t="s">
        <v>65</v>
      </c>
      <c r="L210" s="73">
        <v>210</v>
      </c>
      <c r="M210" s="73"/>
      <c r="N210" s="74"/>
      <c r="O210" s="81" t="s">
        <v>315</v>
      </c>
      <c r="P210" s="83">
        <v>43848.937939814816</v>
      </c>
      <c r="Q210" s="81" t="s">
        <v>1364</v>
      </c>
      <c r="R210" s="81"/>
      <c r="S210" s="81"/>
      <c r="T210" s="81"/>
      <c r="U210" s="81"/>
      <c r="V210" s="85" t="s">
        <v>1392</v>
      </c>
      <c r="W210" s="83">
        <v>43848.937939814816</v>
      </c>
      <c r="X210" s="87">
        <v>43848</v>
      </c>
      <c r="Y210" s="89" t="s">
        <v>1480</v>
      </c>
      <c r="Z210" s="85" t="s">
        <v>1577</v>
      </c>
      <c r="AA210" s="81"/>
      <c r="AB210" s="81"/>
      <c r="AC210" s="89" t="s">
        <v>1674</v>
      </c>
      <c r="AD210" s="81"/>
      <c r="AE210" s="81" t="b">
        <v>0</v>
      </c>
      <c r="AF210" s="81">
        <v>0</v>
      </c>
      <c r="AG210" s="89" t="s">
        <v>588</v>
      </c>
      <c r="AH210" s="81" t="b">
        <v>0</v>
      </c>
      <c r="AI210" s="81" t="s">
        <v>591</v>
      </c>
      <c r="AJ210" s="81"/>
      <c r="AK210" s="89" t="s">
        <v>588</v>
      </c>
      <c r="AL210" s="81" t="b">
        <v>0</v>
      </c>
      <c r="AM210" s="81">
        <v>97</v>
      </c>
      <c r="AN210" s="89" t="s">
        <v>593</v>
      </c>
      <c r="AO210" s="81" t="s">
        <v>596</v>
      </c>
      <c r="AP210" s="81" t="b">
        <v>0</v>
      </c>
      <c r="AQ210" s="89" t="s">
        <v>593</v>
      </c>
      <c r="AR210" s="81"/>
      <c r="AS210" s="81">
        <v>0</v>
      </c>
      <c r="AT210" s="81">
        <v>0</v>
      </c>
      <c r="AU210" s="81"/>
      <c r="AV210" s="81"/>
      <c r="AW210" s="81"/>
      <c r="AX210" s="81"/>
      <c r="AY210" s="81"/>
      <c r="AZ210" s="81"/>
      <c r="BA210" s="81"/>
      <c r="BB210" s="81"/>
      <c r="BC210" s="81">
        <v>1</v>
      </c>
      <c r="BD210" s="80" t="str">
        <f>REPLACE(INDEX(GroupVertices[Group],MATCH(Edges[[#This Row],[Vertex 1]],GroupVertices[Vertex],0)),1,1,"")</f>
        <v>1</v>
      </c>
      <c r="BE210" s="80" t="str">
        <f>REPLACE(INDEX(GroupVertices[Group],MATCH(Edges[[#This Row],[Vertex 2]],GroupVertices[Vertex],0)),1,1,"")</f>
        <v>1</v>
      </c>
      <c r="BF210" s="48"/>
      <c r="BG210" s="49"/>
      <c r="BH210" s="48"/>
      <c r="BI210" s="49"/>
      <c r="BJ210" s="48"/>
      <c r="BK210" s="49"/>
      <c r="BL210" s="48"/>
      <c r="BM210" s="49"/>
      <c r="BN210" s="48"/>
    </row>
    <row r="211" spans="1:66" ht="15">
      <c r="A211" s="66" t="s">
        <v>1305</v>
      </c>
      <c r="B211" s="66" t="s">
        <v>307</v>
      </c>
      <c r="C211" s="67" t="s">
        <v>1267</v>
      </c>
      <c r="D211" s="68">
        <v>3</v>
      </c>
      <c r="E211" s="67" t="s">
        <v>132</v>
      </c>
      <c r="F211" s="70">
        <v>32</v>
      </c>
      <c r="G211" s="67"/>
      <c r="H211" s="71"/>
      <c r="I211" s="72"/>
      <c r="J211" s="72"/>
      <c r="K211" s="34" t="s">
        <v>65</v>
      </c>
      <c r="L211" s="73">
        <v>211</v>
      </c>
      <c r="M211" s="73"/>
      <c r="N211" s="74"/>
      <c r="O211" s="81" t="s">
        <v>315</v>
      </c>
      <c r="P211" s="83">
        <v>43848.937939814816</v>
      </c>
      <c r="Q211" s="81" t="s">
        <v>1364</v>
      </c>
      <c r="R211" s="81"/>
      <c r="S211" s="81"/>
      <c r="T211" s="81"/>
      <c r="U211" s="81"/>
      <c r="V211" s="85" t="s">
        <v>1392</v>
      </c>
      <c r="W211" s="83">
        <v>43848.937939814816</v>
      </c>
      <c r="X211" s="87">
        <v>43848</v>
      </c>
      <c r="Y211" s="89" t="s">
        <v>1480</v>
      </c>
      <c r="Z211" s="85" t="s">
        <v>1577</v>
      </c>
      <c r="AA211" s="81"/>
      <c r="AB211" s="81"/>
      <c r="AC211" s="89" t="s">
        <v>1674</v>
      </c>
      <c r="AD211" s="81"/>
      <c r="AE211" s="81" t="b">
        <v>0</v>
      </c>
      <c r="AF211" s="81">
        <v>0</v>
      </c>
      <c r="AG211" s="89" t="s">
        <v>588</v>
      </c>
      <c r="AH211" s="81" t="b">
        <v>0</v>
      </c>
      <c r="AI211" s="81" t="s">
        <v>591</v>
      </c>
      <c r="AJ211" s="81"/>
      <c r="AK211" s="89" t="s">
        <v>588</v>
      </c>
      <c r="AL211" s="81" t="b">
        <v>0</v>
      </c>
      <c r="AM211" s="81">
        <v>97</v>
      </c>
      <c r="AN211" s="89" t="s">
        <v>593</v>
      </c>
      <c r="AO211" s="81" t="s">
        <v>596</v>
      </c>
      <c r="AP211" s="81" t="b">
        <v>0</v>
      </c>
      <c r="AQ211" s="89" t="s">
        <v>593</v>
      </c>
      <c r="AR211" s="81"/>
      <c r="AS211" s="81">
        <v>0</v>
      </c>
      <c r="AT211" s="81">
        <v>0</v>
      </c>
      <c r="AU211" s="81"/>
      <c r="AV211" s="81"/>
      <c r="AW211" s="81"/>
      <c r="AX211" s="81"/>
      <c r="AY211" s="81"/>
      <c r="AZ211" s="81"/>
      <c r="BA211" s="81"/>
      <c r="BB211" s="81"/>
      <c r="BC211" s="81">
        <v>1</v>
      </c>
      <c r="BD211" s="80" t="str">
        <f>REPLACE(INDEX(GroupVertices[Group],MATCH(Edges[[#This Row],[Vertex 1]],GroupVertices[Vertex],0)),1,1,"")</f>
        <v>1</v>
      </c>
      <c r="BE211" s="80" t="str">
        <f>REPLACE(INDEX(GroupVertices[Group],MATCH(Edges[[#This Row],[Vertex 2]],GroupVertices[Vertex],0)),1,1,"")</f>
        <v>1</v>
      </c>
      <c r="BF211" s="48">
        <v>0</v>
      </c>
      <c r="BG211" s="49">
        <v>0</v>
      </c>
      <c r="BH211" s="48">
        <v>2</v>
      </c>
      <c r="BI211" s="49">
        <v>4.545454545454546</v>
      </c>
      <c r="BJ211" s="48">
        <v>0</v>
      </c>
      <c r="BK211" s="49">
        <v>0</v>
      </c>
      <c r="BL211" s="48">
        <v>42</v>
      </c>
      <c r="BM211" s="49">
        <v>95.45454545454545</v>
      </c>
      <c r="BN211" s="48">
        <v>44</v>
      </c>
    </row>
    <row r="212" spans="1:66" ht="15">
      <c r="A212" s="66" t="s">
        <v>1306</v>
      </c>
      <c r="B212" s="66" t="s">
        <v>287</v>
      </c>
      <c r="C212" s="67" t="s">
        <v>1267</v>
      </c>
      <c r="D212" s="68">
        <v>3</v>
      </c>
      <c r="E212" s="67" t="s">
        <v>132</v>
      </c>
      <c r="F212" s="70">
        <v>32</v>
      </c>
      <c r="G212" s="67"/>
      <c r="H212" s="71"/>
      <c r="I212" s="72"/>
      <c r="J212" s="72"/>
      <c r="K212" s="34" t="s">
        <v>65</v>
      </c>
      <c r="L212" s="73">
        <v>212</v>
      </c>
      <c r="M212" s="73"/>
      <c r="N212" s="74"/>
      <c r="O212" s="81" t="s">
        <v>315</v>
      </c>
      <c r="P212" s="83">
        <v>43848.87461805555</v>
      </c>
      <c r="Q212" s="81" t="s">
        <v>1364</v>
      </c>
      <c r="R212" s="81"/>
      <c r="S212" s="81"/>
      <c r="T212" s="81"/>
      <c r="U212" s="81"/>
      <c r="V212" s="85" t="s">
        <v>1393</v>
      </c>
      <c r="W212" s="83">
        <v>43848.87461805555</v>
      </c>
      <c r="X212" s="87">
        <v>43848</v>
      </c>
      <c r="Y212" s="89" t="s">
        <v>1481</v>
      </c>
      <c r="Z212" s="85" t="s">
        <v>1578</v>
      </c>
      <c r="AA212" s="81"/>
      <c r="AB212" s="81"/>
      <c r="AC212" s="89" t="s">
        <v>1675</v>
      </c>
      <c r="AD212" s="81"/>
      <c r="AE212" s="81" t="b">
        <v>0</v>
      </c>
      <c r="AF212" s="81">
        <v>0</v>
      </c>
      <c r="AG212" s="89" t="s">
        <v>588</v>
      </c>
      <c r="AH212" s="81" t="b">
        <v>0</v>
      </c>
      <c r="AI212" s="81" t="s">
        <v>591</v>
      </c>
      <c r="AJ212" s="81"/>
      <c r="AK212" s="89" t="s">
        <v>588</v>
      </c>
      <c r="AL212" s="81" t="b">
        <v>0</v>
      </c>
      <c r="AM212" s="81">
        <v>97</v>
      </c>
      <c r="AN212" s="89" t="s">
        <v>593</v>
      </c>
      <c r="AO212" s="81" t="s">
        <v>596</v>
      </c>
      <c r="AP212" s="81" t="b">
        <v>0</v>
      </c>
      <c r="AQ212" s="89" t="s">
        <v>593</v>
      </c>
      <c r="AR212" s="81"/>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8"/>
      <c r="BG212" s="49"/>
      <c r="BH212" s="48"/>
      <c r="BI212" s="49"/>
      <c r="BJ212" s="48"/>
      <c r="BK212" s="49"/>
      <c r="BL212" s="48"/>
      <c r="BM212" s="49"/>
      <c r="BN212" s="48"/>
    </row>
    <row r="213" spans="1:66" ht="15">
      <c r="A213" s="66" t="s">
        <v>1306</v>
      </c>
      <c r="B213" s="66" t="s">
        <v>304</v>
      </c>
      <c r="C213" s="67" t="s">
        <v>1267</v>
      </c>
      <c r="D213" s="68">
        <v>3</v>
      </c>
      <c r="E213" s="67" t="s">
        <v>132</v>
      </c>
      <c r="F213" s="70">
        <v>32</v>
      </c>
      <c r="G213" s="67"/>
      <c r="H213" s="71"/>
      <c r="I213" s="72"/>
      <c r="J213" s="72"/>
      <c r="K213" s="34" t="s">
        <v>65</v>
      </c>
      <c r="L213" s="73">
        <v>213</v>
      </c>
      <c r="M213" s="73"/>
      <c r="N213" s="74"/>
      <c r="O213" s="81" t="s">
        <v>315</v>
      </c>
      <c r="P213" s="83">
        <v>43848.87461805555</v>
      </c>
      <c r="Q213" s="81" t="s">
        <v>1364</v>
      </c>
      <c r="R213" s="81"/>
      <c r="S213" s="81"/>
      <c r="T213" s="81"/>
      <c r="U213" s="81"/>
      <c r="V213" s="85" t="s">
        <v>1393</v>
      </c>
      <c r="W213" s="83">
        <v>43848.87461805555</v>
      </c>
      <c r="X213" s="87">
        <v>43848</v>
      </c>
      <c r="Y213" s="89" t="s">
        <v>1481</v>
      </c>
      <c r="Z213" s="85" t="s">
        <v>1578</v>
      </c>
      <c r="AA213" s="81"/>
      <c r="AB213" s="81"/>
      <c r="AC213" s="89" t="s">
        <v>1675</v>
      </c>
      <c r="AD213" s="81"/>
      <c r="AE213" s="81" t="b">
        <v>0</v>
      </c>
      <c r="AF213" s="81">
        <v>0</v>
      </c>
      <c r="AG213" s="89" t="s">
        <v>588</v>
      </c>
      <c r="AH213" s="81" t="b">
        <v>0</v>
      </c>
      <c r="AI213" s="81" t="s">
        <v>591</v>
      </c>
      <c r="AJ213" s="81"/>
      <c r="AK213" s="89" t="s">
        <v>588</v>
      </c>
      <c r="AL213" s="81" t="b">
        <v>0</v>
      </c>
      <c r="AM213" s="81">
        <v>97</v>
      </c>
      <c r="AN213" s="89" t="s">
        <v>593</v>
      </c>
      <c r="AO213" s="81" t="s">
        <v>596</v>
      </c>
      <c r="AP213" s="81" t="b">
        <v>0</v>
      </c>
      <c r="AQ213" s="89" t="s">
        <v>593</v>
      </c>
      <c r="AR213" s="81"/>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8"/>
      <c r="BG213" s="49"/>
      <c r="BH213" s="48"/>
      <c r="BI213" s="49"/>
      <c r="BJ213" s="48"/>
      <c r="BK213" s="49"/>
      <c r="BL213" s="48"/>
      <c r="BM213" s="49"/>
      <c r="BN213" s="48"/>
    </row>
    <row r="214" spans="1:66" ht="15">
      <c r="A214" s="66" t="s">
        <v>1306</v>
      </c>
      <c r="B214" s="66" t="s">
        <v>307</v>
      </c>
      <c r="C214" s="67" t="s">
        <v>1267</v>
      </c>
      <c r="D214" s="68">
        <v>3</v>
      </c>
      <c r="E214" s="67" t="s">
        <v>132</v>
      </c>
      <c r="F214" s="70">
        <v>32</v>
      </c>
      <c r="G214" s="67"/>
      <c r="H214" s="71"/>
      <c r="I214" s="72"/>
      <c r="J214" s="72"/>
      <c r="K214" s="34" t="s">
        <v>65</v>
      </c>
      <c r="L214" s="73">
        <v>214</v>
      </c>
      <c r="M214" s="73"/>
      <c r="N214" s="74"/>
      <c r="O214" s="81" t="s">
        <v>315</v>
      </c>
      <c r="P214" s="83">
        <v>43848.87461805555</v>
      </c>
      <c r="Q214" s="81" t="s">
        <v>1364</v>
      </c>
      <c r="R214" s="81"/>
      <c r="S214" s="81"/>
      <c r="T214" s="81"/>
      <c r="U214" s="81"/>
      <c r="V214" s="85" t="s">
        <v>1393</v>
      </c>
      <c r="W214" s="83">
        <v>43848.87461805555</v>
      </c>
      <c r="X214" s="87">
        <v>43848</v>
      </c>
      <c r="Y214" s="89" t="s">
        <v>1481</v>
      </c>
      <c r="Z214" s="85" t="s">
        <v>1578</v>
      </c>
      <c r="AA214" s="81"/>
      <c r="AB214" s="81"/>
      <c r="AC214" s="89" t="s">
        <v>1675</v>
      </c>
      <c r="AD214" s="81"/>
      <c r="AE214" s="81" t="b">
        <v>0</v>
      </c>
      <c r="AF214" s="81">
        <v>0</v>
      </c>
      <c r="AG214" s="89" t="s">
        <v>588</v>
      </c>
      <c r="AH214" s="81" t="b">
        <v>0</v>
      </c>
      <c r="AI214" s="81" t="s">
        <v>591</v>
      </c>
      <c r="AJ214" s="81"/>
      <c r="AK214" s="89" t="s">
        <v>588</v>
      </c>
      <c r="AL214" s="81" t="b">
        <v>0</v>
      </c>
      <c r="AM214" s="81">
        <v>97</v>
      </c>
      <c r="AN214" s="89" t="s">
        <v>593</v>
      </c>
      <c r="AO214" s="81" t="s">
        <v>596</v>
      </c>
      <c r="AP214" s="81" t="b">
        <v>0</v>
      </c>
      <c r="AQ214" s="89" t="s">
        <v>593</v>
      </c>
      <c r="AR214" s="81"/>
      <c r="AS214" s="81">
        <v>0</v>
      </c>
      <c r="AT214" s="81">
        <v>0</v>
      </c>
      <c r="AU214" s="81"/>
      <c r="AV214" s="81"/>
      <c r="AW214" s="81"/>
      <c r="AX214" s="81"/>
      <c r="AY214" s="81"/>
      <c r="AZ214" s="81"/>
      <c r="BA214" s="81"/>
      <c r="BB214" s="81"/>
      <c r="BC214" s="81">
        <v>1</v>
      </c>
      <c r="BD214" s="80" t="str">
        <f>REPLACE(INDEX(GroupVertices[Group],MATCH(Edges[[#This Row],[Vertex 1]],GroupVertices[Vertex],0)),1,1,"")</f>
        <v>1</v>
      </c>
      <c r="BE214" s="80" t="str">
        <f>REPLACE(INDEX(GroupVertices[Group],MATCH(Edges[[#This Row],[Vertex 2]],GroupVertices[Vertex],0)),1,1,"")</f>
        <v>1</v>
      </c>
      <c r="BF214" s="48">
        <v>0</v>
      </c>
      <c r="BG214" s="49">
        <v>0</v>
      </c>
      <c r="BH214" s="48">
        <v>2</v>
      </c>
      <c r="BI214" s="49">
        <v>4.545454545454546</v>
      </c>
      <c r="BJ214" s="48">
        <v>0</v>
      </c>
      <c r="BK214" s="49">
        <v>0</v>
      </c>
      <c r="BL214" s="48">
        <v>42</v>
      </c>
      <c r="BM214" s="49">
        <v>95.45454545454545</v>
      </c>
      <c r="BN214" s="48">
        <v>44</v>
      </c>
    </row>
    <row r="215" spans="1:66" ht="15">
      <c r="A215" s="66" t="s">
        <v>1307</v>
      </c>
      <c r="B215" s="66" t="s">
        <v>287</v>
      </c>
      <c r="C215" s="67" t="s">
        <v>1267</v>
      </c>
      <c r="D215" s="68">
        <v>3</v>
      </c>
      <c r="E215" s="67" t="s">
        <v>132</v>
      </c>
      <c r="F215" s="70">
        <v>32</v>
      </c>
      <c r="G215" s="67"/>
      <c r="H215" s="71"/>
      <c r="I215" s="72"/>
      <c r="J215" s="72"/>
      <c r="K215" s="34" t="s">
        <v>65</v>
      </c>
      <c r="L215" s="73">
        <v>215</v>
      </c>
      <c r="M215" s="73"/>
      <c r="N215" s="74"/>
      <c r="O215" s="81" t="s">
        <v>315</v>
      </c>
      <c r="P215" s="83">
        <v>43849.88081018518</v>
      </c>
      <c r="Q215" s="81" t="s">
        <v>1364</v>
      </c>
      <c r="R215" s="81"/>
      <c r="S215" s="81"/>
      <c r="T215" s="81"/>
      <c r="U215" s="81"/>
      <c r="V215" s="85" t="s">
        <v>1394</v>
      </c>
      <c r="W215" s="83">
        <v>43849.88081018518</v>
      </c>
      <c r="X215" s="87">
        <v>43849</v>
      </c>
      <c r="Y215" s="89" t="s">
        <v>1482</v>
      </c>
      <c r="Z215" s="85" t="s">
        <v>1579</v>
      </c>
      <c r="AA215" s="81"/>
      <c r="AB215" s="81"/>
      <c r="AC215" s="89" t="s">
        <v>1676</v>
      </c>
      <c r="AD215" s="81"/>
      <c r="AE215" s="81" t="b">
        <v>0</v>
      </c>
      <c r="AF215" s="81">
        <v>0</v>
      </c>
      <c r="AG215" s="89" t="s">
        <v>588</v>
      </c>
      <c r="AH215" s="81" t="b">
        <v>0</v>
      </c>
      <c r="AI215" s="81" t="s">
        <v>591</v>
      </c>
      <c r="AJ215" s="81"/>
      <c r="AK215" s="89" t="s">
        <v>588</v>
      </c>
      <c r="AL215" s="81" t="b">
        <v>0</v>
      </c>
      <c r="AM215" s="81">
        <v>97</v>
      </c>
      <c r="AN215" s="89" t="s">
        <v>593</v>
      </c>
      <c r="AO215" s="81" t="s">
        <v>594</v>
      </c>
      <c r="AP215" s="81" t="b">
        <v>0</v>
      </c>
      <c r="AQ215" s="89" t="s">
        <v>593</v>
      </c>
      <c r="AR215" s="81"/>
      <c r="AS215" s="81">
        <v>0</v>
      </c>
      <c r="AT215" s="81">
        <v>0</v>
      </c>
      <c r="AU215" s="81"/>
      <c r="AV215" s="81"/>
      <c r="AW215" s="81"/>
      <c r="AX215" s="81"/>
      <c r="AY215" s="81"/>
      <c r="AZ215" s="81"/>
      <c r="BA215" s="81"/>
      <c r="BB215" s="81"/>
      <c r="BC215" s="81">
        <v>1</v>
      </c>
      <c r="BD215" s="80" t="str">
        <f>REPLACE(INDEX(GroupVertices[Group],MATCH(Edges[[#This Row],[Vertex 1]],GroupVertices[Vertex],0)),1,1,"")</f>
        <v>1</v>
      </c>
      <c r="BE215" s="80" t="str">
        <f>REPLACE(INDEX(GroupVertices[Group],MATCH(Edges[[#This Row],[Vertex 2]],GroupVertices[Vertex],0)),1,1,"")</f>
        <v>1</v>
      </c>
      <c r="BF215" s="48"/>
      <c r="BG215" s="49"/>
      <c r="BH215" s="48"/>
      <c r="BI215" s="49"/>
      <c r="BJ215" s="48"/>
      <c r="BK215" s="49"/>
      <c r="BL215" s="48"/>
      <c r="BM215" s="49"/>
      <c r="BN215" s="48"/>
    </row>
    <row r="216" spans="1:66" ht="15">
      <c r="A216" s="66" t="s">
        <v>1307</v>
      </c>
      <c r="B216" s="66" t="s">
        <v>304</v>
      </c>
      <c r="C216" s="67" t="s">
        <v>1267</v>
      </c>
      <c r="D216" s="68">
        <v>3</v>
      </c>
      <c r="E216" s="67" t="s">
        <v>132</v>
      </c>
      <c r="F216" s="70">
        <v>32</v>
      </c>
      <c r="G216" s="67"/>
      <c r="H216" s="71"/>
      <c r="I216" s="72"/>
      <c r="J216" s="72"/>
      <c r="K216" s="34" t="s">
        <v>65</v>
      </c>
      <c r="L216" s="73">
        <v>216</v>
      </c>
      <c r="M216" s="73"/>
      <c r="N216" s="74"/>
      <c r="O216" s="81" t="s">
        <v>315</v>
      </c>
      <c r="P216" s="83">
        <v>43849.88081018518</v>
      </c>
      <c r="Q216" s="81" t="s">
        <v>1364</v>
      </c>
      <c r="R216" s="81"/>
      <c r="S216" s="81"/>
      <c r="T216" s="81"/>
      <c r="U216" s="81"/>
      <c r="V216" s="85" t="s">
        <v>1394</v>
      </c>
      <c r="W216" s="83">
        <v>43849.88081018518</v>
      </c>
      <c r="X216" s="87">
        <v>43849</v>
      </c>
      <c r="Y216" s="89" t="s">
        <v>1482</v>
      </c>
      <c r="Z216" s="85" t="s">
        <v>1579</v>
      </c>
      <c r="AA216" s="81"/>
      <c r="AB216" s="81"/>
      <c r="AC216" s="89" t="s">
        <v>1676</v>
      </c>
      <c r="AD216" s="81"/>
      <c r="AE216" s="81" t="b">
        <v>0</v>
      </c>
      <c r="AF216" s="81">
        <v>0</v>
      </c>
      <c r="AG216" s="89" t="s">
        <v>588</v>
      </c>
      <c r="AH216" s="81" t="b">
        <v>0</v>
      </c>
      <c r="AI216" s="81" t="s">
        <v>591</v>
      </c>
      <c r="AJ216" s="81"/>
      <c r="AK216" s="89" t="s">
        <v>588</v>
      </c>
      <c r="AL216" s="81" t="b">
        <v>0</v>
      </c>
      <c r="AM216" s="81">
        <v>97</v>
      </c>
      <c r="AN216" s="89" t="s">
        <v>593</v>
      </c>
      <c r="AO216" s="81" t="s">
        <v>594</v>
      </c>
      <c r="AP216" s="81" t="b">
        <v>0</v>
      </c>
      <c r="AQ216" s="89" t="s">
        <v>593</v>
      </c>
      <c r="AR216" s="81"/>
      <c r="AS216" s="81">
        <v>0</v>
      </c>
      <c r="AT216" s="81">
        <v>0</v>
      </c>
      <c r="AU216" s="81"/>
      <c r="AV216" s="81"/>
      <c r="AW216" s="81"/>
      <c r="AX216" s="81"/>
      <c r="AY216" s="81"/>
      <c r="AZ216" s="81"/>
      <c r="BA216" s="81"/>
      <c r="BB216" s="81"/>
      <c r="BC216" s="81">
        <v>1</v>
      </c>
      <c r="BD216" s="80" t="str">
        <f>REPLACE(INDEX(GroupVertices[Group],MATCH(Edges[[#This Row],[Vertex 1]],GroupVertices[Vertex],0)),1,1,"")</f>
        <v>1</v>
      </c>
      <c r="BE216" s="80" t="str">
        <f>REPLACE(INDEX(GroupVertices[Group],MATCH(Edges[[#This Row],[Vertex 2]],GroupVertices[Vertex],0)),1,1,"")</f>
        <v>1</v>
      </c>
      <c r="BF216" s="48"/>
      <c r="BG216" s="49"/>
      <c r="BH216" s="48"/>
      <c r="BI216" s="49"/>
      <c r="BJ216" s="48"/>
      <c r="BK216" s="49"/>
      <c r="BL216" s="48"/>
      <c r="BM216" s="49"/>
      <c r="BN216" s="48"/>
    </row>
    <row r="217" spans="1:66" ht="15">
      <c r="A217" s="66" t="s">
        <v>1307</v>
      </c>
      <c r="B217" s="66" t="s">
        <v>307</v>
      </c>
      <c r="C217" s="67" t="s">
        <v>1267</v>
      </c>
      <c r="D217" s="68">
        <v>3</v>
      </c>
      <c r="E217" s="67" t="s">
        <v>132</v>
      </c>
      <c r="F217" s="70">
        <v>32</v>
      </c>
      <c r="G217" s="67"/>
      <c r="H217" s="71"/>
      <c r="I217" s="72"/>
      <c r="J217" s="72"/>
      <c r="K217" s="34" t="s">
        <v>65</v>
      </c>
      <c r="L217" s="73">
        <v>217</v>
      </c>
      <c r="M217" s="73"/>
      <c r="N217" s="74"/>
      <c r="O217" s="81" t="s">
        <v>315</v>
      </c>
      <c r="P217" s="83">
        <v>43849.88081018518</v>
      </c>
      <c r="Q217" s="81" t="s">
        <v>1364</v>
      </c>
      <c r="R217" s="81"/>
      <c r="S217" s="81"/>
      <c r="T217" s="81"/>
      <c r="U217" s="81"/>
      <c r="V217" s="85" t="s">
        <v>1394</v>
      </c>
      <c r="W217" s="83">
        <v>43849.88081018518</v>
      </c>
      <c r="X217" s="87">
        <v>43849</v>
      </c>
      <c r="Y217" s="89" t="s">
        <v>1482</v>
      </c>
      <c r="Z217" s="85" t="s">
        <v>1579</v>
      </c>
      <c r="AA217" s="81"/>
      <c r="AB217" s="81"/>
      <c r="AC217" s="89" t="s">
        <v>1676</v>
      </c>
      <c r="AD217" s="81"/>
      <c r="AE217" s="81" t="b">
        <v>0</v>
      </c>
      <c r="AF217" s="81">
        <v>0</v>
      </c>
      <c r="AG217" s="89" t="s">
        <v>588</v>
      </c>
      <c r="AH217" s="81" t="b">
        <v>0</v>
      </c>
      <c r="AI217" s="81" t="s">
        <v>591</v>
      </c>
      <c r="AJ217" s="81"/>
      <c r="AK217" s="89" t="s">
        <v>588</v>
      </c>
      <c r="AL217" s="81" t="b">
        <v>0</v>
      </c>
      <c r="AM217" s="81">
        <v>97</v>
      </c>
      <c r="AN217" s="89" t="s">
        <v>593</v>
      </c>
      <c r="AO217" s="81" t="s">
        <v>594</v>
      </c>
      <c r="AP217" s="81" t="b">
        <v>0</v>
      </c>
      <c r="AQ217" s="89" t="s">
        <v>593</v>
      </c>
      <c r="AR217" s="81"/>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8">
        <v>0</v>
      </c>
      <c r="BG217" s="49">
        <v>0</v>
      </c>
      <c r="BH217" s="48">
        <v>2</v>
      </c>
      <c r="BI217" s="49">
        <v>4.545454545454546</v>
      </c>
      <c r="BJ217" s="48">
        <v>0</v>
      </c>
      <c r="BK217" s="49">
        <v>0</v>
      </c>
      <c r="BL217" s="48">
        <v>42</v>
      </c>
      <c r="BM217" s="49">
        <v>95.45454545454545</v>
      </c>
      <c r="BN217" s="48">
        <v>44</v>
      </c>
    </row>
    <row r="218" spans="1:66" ht="15">
      <c r="A218" s="66" t="s">
        <v>1308</v>
      </c>
      <c r="B218" s="66" t="s">
        <v>287</v>
      </c>
      <c r="C218" s="67" t="s">
        <v>1267</v>
      </c>
      <c r="D218" s="68">
        <v>3</v>
      </c>
      <c r="E218" s="67" t="s">
        <v>132</v>
      </c>
      <c r="F218" s="70">
        <v>32</v>
      </c>
      <c r="G218" s="67"/>
      <c r="H218" s="71"/>
      <c r="I218" s="72"/>
      <c r="J218" s="72"/>
      <c r="K218" s="34" t="s">
        <v>65</v>
      </c>
      <c r="L218" s="73">
        <v>218</v>
      </c>
      <c r="M218" s="73"/>
      <c r="N218" s="74"/>
      <c r="O218" s="81" t="s">
        <v>315</v>
      </c>
      <c r="P218" s="83">
        <v>43849.52777777778</v>
      </c>
      <c r="Q218" s="81" t="s">
        <v>1364</v>
      </c>
      <c r="R218" s="81"/>
      <c r="S218" s="81"/>
      <c r="T218" s="81"/>
      <c r="U218" s="81"/>
      <c r="V218" s="85" t="s">
        <v>1395</v>
      </c>
      <c r="W218" s="83">
        <v>43849.52777777778</v>
      </c>
      <c r="X218" s="87">
        <v>43849</v>
      </c>
      <c r="Y218" s="89" t="s">
        <v>1483</v>
      </c>
      <c r="Z218" s="85" t="s">
        <v>1580</v>
      </c>
      <c r="AA218" s="81"/>
      <c r="AB218" s="81"/>
      <c r="AC218" s="89" t="s">
        <v>1677</v>
      </c>
      <c r="AD218" s="81"/>
      <c r="AE218" s="81" t="b">
        <v>0</v>
      </c>
      <c r="AF218" s="81">
        <v>0</v>
      </c>
      <c r="AG218" s="89" t="s">
        <v>588</v>
      </c>
      <c r="AH218" s="81" t="b">
        <v>0</v>
      </c>
      <c r="AI218" s="81" t="s">
        <v>591</v>
      </c>
      <c r="AJ218" s="81"/>
      <c r="AK218" s="89" t="s">
        <v>588</v>
      </c>
      <c r="AL218" s="81" t="b">
        <v>0</v>
      </c>
      <c r="AM218" s="81">
        <v>97</v>
      </c>
      <c r="AN218" s="89" t="s">
        <v>593</v>
      </c>
      <c r="AO218" s="81" t="s">
        <v>594</v>
      </c>
      <c r="AP218" s="81" t="b">
        <v>0</v>
      </c>
      <c r="AQ218" s="89" t="s">
        <v>593</v>
      </c>
      <c r="AR218" s="81"/>
      <c r="AS218" s="81">
        <v>0</v>
      </c>
      <c r="AT218" s="81">
        <v>0</v>
      </c>
      <c r="AU218" s="81"/>
      <c r="AV218" s="81"/>
      <c r="AW218" s="81"/>
      <c r="AX218" s="81"/>
      <c r="AY218" s="81"/>
      <c r="AZ218" s="81"/>
      <c r="BA218" s="81"/>
      <c r="BB218" s="81"/>
      <c r="BC218" s="81">
        <v>1</v>
      </c>
      <c r="BD218" s="80" t="str">
        <f>REPLACE(INDEX(GroupVertices[Group],MATCH(Edges[[#This Row],[Vertex 1]],GroupVertices[Vertex],0)),1,1,"")</f>
        <v>1</v>
      </c>
      <c r="BE218" s="80" t="str">
        <f>REPLACE(INDEX(GroupVertices[Group],MATCH(Edges[[#This Row],[Vertex 2]],GroupVertices[Vertex],0)),1,1,"")</f>
        <v>1</v>
      </c>
      <c r="BF218" s="48"/>
      <c r="BG218" s="49"/>
      <c r="BH218" s="48"/>
      <c r="BI218" s="49"/>
      <c r="BJ218" s="48"/>
      <c r="BK218" s="49"/>
      <c r="BL218" s="48"/>
      <c r="BM218" s="49"/>
      <c r="BN218" s="48"/>
    </row>
    <row r="219" spans="1:66" ht="15">
      <c r="A219" s="66" t="s">
        <v>1308</v>
      </c>
      <c r="B219" s="66" t="s">
        <v>304</v>
      </c>
      <c r="C219" s="67" t="s">
        <v>1267</v>
      </c>
      <c r="D219" s="68">
        <v>3</v>
      </c>
      <c r="E219" s="67" t="s">
        <v>132</v>
      </c>
      <c r="F219" s="70">
        <v>32</v>
      </c>
      <c r="G219" s="67"/>
      <c r="H219" s="71"/>
      <c r="I219" s="72"/>
      <c r="J219" s="72"/>
      <c r="K219" s="34" t="s">
        <v>65</v>
      </c>
      <c r="L219" s="73">
        <v>219</v>
      </c>
      <c r="M219" s="73"/>
      <c r="N219" s="74"/>
      <c r="O219" s="81" t="s">
        <v>315</v>
      </c>
      <c r="P219" s="83">
        <v>43849.52777777778</v>
      </c>
      <c r="Q219" s="81" t="s">
        <v>1364</v>
      </c>
      <c r="R219" s="81"/>
      <c r="S219" s="81"/>
      <c r="T219" s="81"/>
      <c r="U219" s="81"/>
      <c r="V219" s="85" t="s">
        <v>1395</v>
      </c>
      <c r="W219" s="83">
        <v>43849.52777777778</v>
      </c>
      <c r="X219" s="87">
        <v>43849</v>
      </c>
      <c r="Y219" s="89" t="s">
        <v>1483</v>
      </c>
      <c r="Z219" s="85" t="s">
        <v>1580</v>
      </c>
      <c r="AA219" s="81"/>
      <c r="AB219" s="81"/>
      <c r="AC219" s="89" t="s">
        <v>1677</v>
      </c>
      <c r="AD219" s="81"/>
      <c r="AE219" s="81" t="b">
        <v>0</v>
      </c>
      <c r="AF219" s="81">
        <v>0</v>
      </c>
      <c r="AG219" s="89" t="s">
        <v>588</v>
      </c>
      <c r="AH219" s="81" t="b">
        <v>0</v>
      </c>
      <c r="AI219" s="81" t="s">
        <v>591</v>
      </c>
      <c r="AJ219" s="81"/>
      <c r="AK219" s="89" t="s">
        <v>588</v>
      </c>
      <c r="AL219" s="81" t="b">
        <v>0</v>
      </c>
      <c r="AM219" s="81">
        <v>97</v>
      </c>
      <c r="AN219" s="89" t="s">
        <v>593</v>
      </c>
      <c r="AO219" s="81" t="s">
        <v>594</v>
      </c>
      <c r="AP219" s="81" t="b">
        <v>0</v>
      </c>
      <c r="AQ219" s="89" t="s">
        <v>593</v>
      </c>
      <c r="AR219" s="81"/>
      <c r="AS219" s="81">
        <v>0</v>
      </c>
      <c r="AT219" s="81">
        <v>0</v>
      </c>
      <c r="AU219" s="81"/>
      <c r="AV219" s="81"/>
      <c r="AW219" s="81"/>
      <c r="AX219" s="81"/>
      <c r="AY219" s="81"/>
      <c r="AZ219" s="81"/>
      <c r="BA219" s="81"/>
      <c r="BB219" s="81"/>
      <c r="BC219" s="81">
        <v>1</v>
      </c>
      <c r="BD219" s="80" t="str">
        <f>REPLACE(INDEX(GroupVertices[Group],MATCH(Edges[[#This Row],[Vertex 1]],GroupVertices[Vertex],0)),1,1,"")</f>
        <v>1</v>
      </c>
      <c r="BE219" s="80" t="str">
        <f>REPLACE(INDEX(GroupVertices[Group],MATCH(Edges[[#This Row],[Vertex 2]],GroupVertices[Vertex],0)),1,1,"")</f>
        <v>1</v>
      </c>
      <c r="BF219" s="48"/>
      <c r="BG219" s="49"/>
      <c r="BH219" s="48"/>
      <c r="BI219" s="49"/>
      <c r="BJ219" s="48"/>
      <c r="BK219" s="49"/>
      <c r="BL219" s="48"/>
      <c r="BM219" s="49"/>
      <c r="BN219" s="48"/>
    </row>
    <row r="220" spans="1:66" ht="15">
      <c r="A220" s="66" t="s">
        <v>1308</v>
      </c>
      <c r="B220" s="66" t="s">
        <v>307</v>
      </c>
      <c r="C220" s="67" t="s">
        <v>1267</v>
      </c>
      <c r="D220" s="68">
        <v>3</v>
      </c>
      <c r="E220" s="67" t="s">
        <v>132</v>
      </c>
      <c r="F220" s="70">
        <v>32</v>
      </c>
      <c r="G220" s="67"/>
      <c r="H220" s="71"/>
      <c r="I220" s="72"/>
      <c r="J220" s="72"/>
      <c r="K220" s="34" t="s">
        <v>65</v>
      </c>
      <c r="L220" s="73">
        <v>220</v>
      </c>
      <c r="M220" s="73"/>
      <c r="N220" s="74"/>
      <c r="O220" s="81" t="s">
        <v>315</v>
      </c>
      <c r="P220" s="83">
        <v>43849.52777777778</v>
      </c>
      <c r="Q220" s="81" t="s">
        <v>1364</v>
      </c>
      <c r="R220" s="81"/>
      <c r="S220" s="81"/>
      <c r="T220" s="81"/>
      <c r="U220" s="81"/>
      <c r="V220" s="85" t="s">
        <v>1395</v>
      </c>
      <c r="W220" s="83">
        <v>43849.52777777778</v>
      </c>
      <c r="X220" s="87">
        <v>43849</v>
      </c>
      <c r="Y220" s="89" t="s">
        <v>1483</v>
      </c>
      <c r="Z220" s="85" t="s">
        <v>1580</v>
      </c>
      <c r="AA220" s="81"/>
      <c r="AB220" s="81"/>
      <c r="AC220" s="89" t="s">
        <v>1677</v>
      </c>
      <c r="AD220" s="81"/>
      <c r="AE220" s="81" t="b">
        <v>0</v>
      </c>
      <c r="AF220" s="81">
        <v>0</v>
      </c>
      <c r="AG220" s="89" t="s">
        <v>588</v>
      </c>
      <c r="AH220" s="81" t="b">
        <v>0</v>
      </c>
      <c r="AI220" s="81" t="s">
        <v>591</v>
      </c>
      <c r="AJ220" s="81"/>
      <c r="AK220" s="89" t="s">
        <v>588</v>
      </c>
      <c r="AL220" s="81" t="b">
        <v>0</v>
      </c>
      <c r="AM220" s="81">
        <v>97</v>
      </c>
      <c r="AN220" s="89" t="s">
        <v>593</v>
      </c>
      <c r="AO220" s="81" t="s">
        <v>594</v>
      </c>
      <c r="AP220" s="81" t="b">
        <v>0</v>
      </c>
      <c r="AQ220" s="89" t="s">
        <v>593</v>
      </c>
      <c r="AR220" s="81"/>
      <c r="AS220" s="81">
        <v>0</v>
      </c>
      <c r="AT220" s="81">
        <v>0</v>
      </c>
      <c r="AU220" s="81"/>
      <c r="AV220" s="81"/>
      <c r="AW220" s="81"/>
      <c r="AX220" s="81"/>
      <c r="AY220" s="81"/>
      <c r="AZ220" s="81"/>
      <c r="BA220" s="81"/>
      <c r="BB220" s="81"/>
      <c r="BC220" s="81">
        <v>1</v>
      </c>
      <c r="BD220" s="80" t="str">
        <f>REPLACE(INDEX(GroupVertices[Group],MATCH(Edges[[#This Row],[Vertex 1]],GroupVertices[Vertex],0)),1,1,"")</f>
        <v>1</v>
      </c>
      <c r="BE220" s="80" t="str">
        <f>REPLACE(INDEX(GroupVertices[Group],MATCH(Edges[[#This Row],[Vertex 2]],GroupVertices[Vertex],0)),1,1,"")</f>
        <v>1</v>
      </c>
      <c r="BF220" s="48">
        <v>0</v>
      </c>
      <c r="BG220" s="49">
        <v>0</v>
      </c>
      <c r="BH220" s="48">
        <v>2</v>
      </c>
      <c r="BI220" s="49">
        <v>4.545454545454546</v>
      </c>
      <c r="BJ220" s="48">
        <v>0</v>
      </c>
      <c r="BK220" s="49">
        <v>0</v>
      </c>
      <c r="BL220" s="48">
        <v>42</v>
      </c>
      <c r="BM220" s="49">
        <v>95.45454545454545</v>
      </c>
      <c r="BN220" s="48">
        <v>44</v>
      </c>
    </row>
    <row r="221" spans="1:66" ht="15">
      <c r="A221" s="66" t="s">
        <v>1309</v>
      </c>
      <c r="B221" s="66" t="s">
        <v>287</v>
      </c>
      <c r="C221" s="67" t="s">
        <v>1267</v>
      </c>
      <c r="D221" s="68">
        <v>3</v>
      </c>
      <c r="E221" s="67" t="s">
        <v>132</v>
      </c>
      <c r="F221" s="70">
        <v>32</v>
      </c>
      <c r="G221" s="67"/>
      <c r="H221" s="71"/>
      <c r="I221" s="72"/>
      <c r="J221" s="72"/>
      <c r="K221" s="34" t="s">
        <v>65</v>
      </c>
      <c r="L221" s="73">
        <v>221</v>
      </c>
      <c r="M221" s="73"/>
      <c r="N221" s="74"/>
      <c r="O221" s="81" t="s">
        <v>315</v>
      </c>
      <c r="P221" s="83">
        <v>43849.99837962963</v>
      </c>
      <c r="Q221" s="81" t="s">
        <v>1364</v>
      </c>
      <c r="R221" s="81"/>
      <c r="S221" s="81"/>
      <c r="T221" s="81"/>
      <c r="U221" s="81"/>
      <c r="V221" s="85" t="s">
        <v>1396</v>
      </c>
      <c r="W221" s="83">
        <v>43849.99837962963</v>
      </c>
      <c r="X221" s="87">
        <v>43849</v>
      </c>
      <c r="Y221" s="89" t="s">
        <v>1484</v>
      </c>
      <c r="Z221" s="85" t="s">
        <v>1581</v>
      </c>
      <c r="AA221" s="81"/>
      <c r="AB221" s="81"/>
      <c r="AC221" s="89" t="s">
        <v>1678</v>
      </c>
      <c r="AD221" s="81"/>
      <c r="AE221" s="81" t="b">
        <v>0</v>
      </c>
      <c r="AF221" s="81">
        <v>0</v>
      </c>
      <c r="AG221" s="89" t="s">
        <v>588</v>
      </c>
      <c r="AH221" s="81" t="b">
        <v>0</v>
      </c>
      <c r="AI221" s="81" t="s">
        <v>591</v>
      </c>
      <c r="AJ221" s="81"/>
      <c r="AK221" s="89" t="s">
        <v>588</v>
      </c>
      <c r="AL221" s="81" t="b">
        <v>0</v>
      </c>
      <c r="AM221" s="81">
        <v>97</v>
      </c>
      <c r="AN221" s="89" t="s">
        <v>593</v>
      </c>
      <c r="AO221" s="81" t="s">
        <v>596</v>
      </c>
      <c r="AP221" s="81" t="b">
        <v>0</v>
      </c>
      <c r="AQ221" s="89" t="s">
        <v>593</v>
      </c>
      <c r="AR221" s="81"/>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1</v>
      </c>
      <c r="BF221" s="48"/>
      <c r="BG221" s="49"/>
      <c r="BH221" s="48"/>
      <c r="BI221" s="49"/>
      <c r="BJ221" s="48"/>
      <c r="BK221" s="49"/>
      <c r="BL221" s="48"/>
      <c r="BM221" s="49"/>
      <c r="BN221" s="48"/>
    </row>
    <row r="222" spans="1:66" ht="15">
      <c r="A222" s="66" t="s">
        <v>1309</v>
      </c>
      <c r="B222" s="66" t="s">
        <v>304</v>
      </c>
      <c r="C222" s="67" t="s">
        <v>1267</v>
      </c>
      <c r="D222" s="68">
        <v>3</v>
      </c>
      <c r="E222" s="67" t="s">
        <v>132</v>
      </c>
      <c r="F222" s="70">
        <v>32</v>
      </c>
      <c r="G222" s="67"/>
      <c r="H222" s="71"/>
      <c r="I222" s="72"/>
      <c r="J222" s="72"/>
      <c r="K222" s="34" t="s">
        <v>65</v>
      </c>
      <c r="L222" s="73">
        <v>222</v>
      </c>
      <c r="M222" s="73"/>
      <c r="N222" s="74"/>
      <c r="O222" s="81" t="s">
        <v>315</v>
      </c>
      <c r="P222" s="83">
        <v>43849.99837962963</v>
      </c>
      <c r="Q222" s="81" t="s">
        <v>1364</v>
      </c>
      <c r="R222" s="81"/>
      <c r="S222" s="81"/>
      <c r="T222" s="81"/>
      <c r="U222" s="81"/>
      <c r="V222" s="85" t="s">
        <v>1396</v>
      </c>
      <c r="W222" s="83">
        <v>43849.99837962963</v>
      </c>
      <c r="X222" s="87">
        <v>43849</v>
      </c>
      <c r="Y222" s="89" t="s">
        <v>1484</v>
      </c>
      <c r="Z222" s="85" t="s">
        <v>1581</v>
      </c>
      <c r="AA222" s="81"/>
      <c r="AB222" s="81"/>
      <c r="AC222" s="89" t="s">
        <v>1678</v>
      </c>
      <c r="AD222" s="81"/>
      <c r="AE222" s="81" t="b">
        <v>0</v>
      </c>
      <c r="AF222" s="81">
        <v>0</v>
      </c>
      <c r="AG222" s="89" t="s">
        <v>588</v>
      </c>
      <c r="AH222" s="81" t="b">
        <v>0</v>
      </c>
      <c r="AI222" s="81" t="s">
        <v>591</v>
      </c>
      <c r="AJ222" s="81"/>
      <c r="AK222" s="89" t="s">
        <v>588</v>
      </c>
      <c r="AL222" s="81" t="b">
        <v>0</v>
      </c>
      <c r="AM222" s="81">
        <v>97</v>
      </c>
      <c r="AN222" s="89" t="s">
        <v>593</v>
      </c>
      <c r="AO222" s="81" t="s">
        <v>596</v>
      </c>
      <c r="AP222" s="81" t="b">
        <v>0</v>
      </c>
      <c r="AQ222" s="89" t="s">
        <v>593</v>
      </c>
      <c r="AR222" s="81"/>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1</v>
      </c>
      <c r="BF222" s="48"/>
      <c r="BG222" s="49"/>
      <c r="BH222" s="48"/>
      <c r="BI222" s="49"/>
      <c r="BJ222" s="48"/>
      <c r="BK222" s="49"/>
      <c r="BL222" s="48"/>
      <c r="BM222" s="49"/>
      <c r="BN222" s="48"/>
    </row>
    <row r="223" spans="1:66" ht="15">
      <c r="A223" s="66" t="s">
        <v>1309</v>
      </c>
      <c r="B223" s="66" t="s">
        <v>307</v>
      </c>
      <c r="C223" s="67" t="s">
        <v>1267</v>
      </c>
      <c r="D223" s="68">
        <v>3</v>
      </c>
      <c r="E223" s="67" t="s">
        <v>132</v>
      </c>
      <c r="F223" s="70">
        <v>32</v>
      </c>
      <c r="G223" s="67"/>
      <c r="H223" s="71"/>
      <c r="I223" s="72"/>
      <c r="J223" s="72"/>
      <c r="K223" s="34" t="s">
        <v>65</v>
      </c>
      <c r="L223" s="73">
        <v>223</v>
      </c>
      <c r="M223" s="73"/>
      <c r="N223" s="74"/>
      <c r="O223" s="81" t="s">
        <v>315</v>
      </c>
      <c r="P223" s="83">
        <v>43849.99837962963</v>
      </c>
      <c r="Q223" s="81" t="s">
        <v>1364</v>
      </c>
      <c r="R223" s="81"/>
      <c r="S223" s="81"/>
      <c r="T223" s="81"/>
      <c r="U223" s="81"/>
      <c r="V223" s="85" t="s">
        <v>1396</v>
      </c>
      <c r="W223" s="83">
        <v>43849.99837962963</v>
      </c>
      <c r="X223" s="87">
        <v>43849</v>
      </c>
      <c r="Y223" s="89" t="s">
        <v>1484</v>
      </c>
      <c r="Z223" s="85" t="s">
        <v>1581</v>
      </c>
      <c r="AA223" s="81"/>
      <c r="AB223" s="81"/>
      <c r="AC223" s="89" t="s">
        <v>1678</v>
      </c>
      <c r="AD223" s="81"/>
      <c r="AE223" s="81" t="b">
        <v>0</v>
      </c>
      <c r="AF223" s="81">
        <v>0</v>
      </c>
      <c r="AG223" s="89" t="s">
        <v>588</v>
      </c>
      <c r="AH223" s="81" t="b">
        <v>0</v>
      </c>
      <c r="AI223" s="81" t="s">
        <v>591</v>
      </c>
      <c r="AJ223" s="81"/>
      <c r="AK223" s="89" t="s">
        <v>588</v>
      </c>
      <c r="AL223" s="81" t="b">
        <v>0</v>
      </c>
      <c r="AM223" s="81">
        <v>97</v>
      </c>
      <c r="AN223" s="89" t="s">
        <v>593</v>
      </c>
      <c r="AO223" s="81" t="s">
        <v>596</v>
      </c>
      <c r="AP223" s="81" t="b">
        <v>0</v>
      </c>
      <c r="AQ223" s="89" t="s">
        <v>593</v>
      </c>
      <c r="AR223" s="81"/>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8">
        <v>0</v>
      </c>
      <c r="BG223" s="49">
        <v>0</v>
      </c>
      <c r="BH223" s="48">
        <v>2</v>
      </c>
      <c r="BI223" s="49">
        <v>4.545454545454546</v>
      </c>
      <c r="BJ223" s="48">
        <v>0</v>
      </c>
      <c r="BK223" s="49">
        <v>0</v>
      </c>
      <c r="BL223" s="48">
        <v>42</v>
      </c>
      <c r="BM223" s="49">
        <v>95.45454545454545</v>
      </c>
      <c r="BN223" s="48">
        <v>44</v>
      </c>
    </row>
    <row r="224" spans="1:66" ht="15">
      <c r="A224" s="66" t="s">
        <v>1310</v>
      </c>
      <c r="B224" s="66" t="s">
        <v>287</v>
      </c>
      <c r="C224" s="67" t="s">
        <v>1267</v>
      </c>
      <c r="D224" s="68">
        <v>3</v>
      </c>
      <c r="E224" s="67" t="s">
        <v>132</v>
      </c>
      <c r="F224" s="70">
        <v>32</v>
      </c>
      <c r="G224" s="67"/>
      <c r="H224" s="71"/>
      <c r="I224" s="72"/>
      <c r="J224" s="72"/>
      <c r="K224" s="34" t="s">
        <v>65</v>
      </c>
      <c r="L224" s="73">
        <v>224</v>
      </c>
      <c r="M224" s="73"/>
      <c r="N224" s="74"/>
      <c r="O224" s="81" t="s">
        <v>315</v>
      </c>
      <c r="P224" s="83">
        <v>43848.950150462966</v>
      </c>
      <c r="Q224" s="81" t="s">
        <v>1364</v>
      </c>
      <c r="R224" s="81"/>
      <c r="S224" s="81"/>
      <c r="T224" s="81"/>
      <c r="U224" s="81"/>
      <c r="V224" s="85" t="s">
        <v>1397</v>
      </c>
      <c r="W224" s="83">
        <v>43848.950150462966</v>
      </c>
      <c r="X224" s="87">
        <v>43848</v>
      </c>
      <c r="Y224" s="89" t="s">
        <v>1485</v>
      </c>
      <c r="Z224" s="85" t="s">
        <v>1582</v>
      </c>
      <c r="AA224" s="81"/>
      <c r="AB224" s="81"/>
      <c r="AC224" s="89" t="s">
        <v>1679</v>
      </c>
      <c r="AD224" s="81"/>
      <c r="AE224" s="81" t="b">
        <v>0</v>
      </c>
      <c r="AF224" s="81">
        <v>0</v>
      </c>
      <c r="AG224" s="89" t="s">
        <v>588</v>
      </c>
      <c r="AH224" s="81" t="b">
        <v>0</v>
      </c>
      <c r="AI224" s="81" t="s">
        <v>591</v>
      </c>
      <c r="AJ224" s="81"/>
      <c r="AK224" s="89" t="s">
        <v>588</v>
      </c>
      <c r="AL224" s="81" t="b">
        <v>0</v>
      </c>
      <c r="AM224" s="81">
        <v>97</v>
      </c>
      <c r="AN224" s="89" t="s">
        <v>593</v>
      </c>
      <c r="AO224" s="81" t="s">
        <v>594</v>
      </c>
      <c r="AP224" s="81" t="b">
        <v>0</v>
      </c>
      <c r="AQ224" s="89" t="s">
        <v>593</v>
      </c>
      <c r="AR224" s="81"/>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8"/>
      <c r="BG224" s="49"/>
      <c r="BH224" s="48"/>
      <c r="BI224" s="49"/>
      <c r="BJ224" s="48"/>
      <c r="BK224" s="49"/>
      <c r="BL224" s="48"/>
      <c r="BM224" s="49"/>
      <c r="BN224" s="48"/>
    </row>
    <row r="225" spans="1:66" ht="15">
      <c r="A225" s="66" t="s">
        <v>1310</v>
      </c>
      <c r="B225" s="66" t="s">
        <v>304</v>
      </c>
      <c r="C225" s="67" t="s">
        <v>1267</v>
      </c>
      <c r="D225" s="68">
        <v>3</v>
      </c>
      <c r="E225" s="67" t="s">
        <v>132</v>
      </c>
      <c r="F225" s="70">
        <v>32</v>
      </c>
      <c r="G225" s="67"/>
      <c r="H225" s="71"/>
      <c r="I225" s="72"/>
      <c r="J225" s="72"/>
      <c r="K225" s="34" t="s">
        <v>65</v>
      </c>
      <c r="L225" s="73">
        <v>225</v>
      </c>
      <c r="M225" s="73"/>
      <c r="N225" s="74"/>
      <c r="O225" s="81" t="s">
        <v>315</v>
      </c>
      <c r="P225" s="83">
        <v>43848.950150462966</v>
      </c>
      <c r="Q225" s="81" t="s">
        <v>1364</v>
      </c>
      <c r="R225" s="81"/>
      <c r="S225" s="81"/>
      <c r="T225" s="81"/>
      <c r="U225" s="81"/>
      <c r="V225" s="85" t="s">
        <v>1397</v>
      </c>
      <c r="W225" s="83">
        <v>43848.950150462966</v>
      </c>
      <c r="X225" s="87">
        <v>43848</v>
      </c>
      <c r="Y225" s="89" t="s">
        <v>1485</v>
      </c>
      <c r="Z225" s="85" t="s">
        <v>1582</v>
      </c>
      <c r="AA225" s="81"/>
      <c r="AB225" s="81"/>
      <c r="AC225" s="89" t="s">
        <v>1679</v>
      </c>
      <c r="AD225" s="81"/>
      <c r="AE225" s="81" t="b">
        <v>0</v>
      </c>
      <c r="AF225" s="81">
        <v>0</v>
      </c>
      <c r="AG225" s="89" t="s">
        <v>588</v>
      </c>
      <c r="AH225" s="81" t="b">
        <v>0</v>
      </c>
      <c r="AI225" s="81" t="s">
        <v>591</v>
      </c>
      <c r="AJ225" s="81"/>
      <c r="AK225" s="89" t="s">
        <v>588</v>
      </c>
      <c r="AL225" s="81" t="b">
        <v>0</v>
      </c>
      <c r="AM225" s="81">
        <v>97</v>
      </c>
      <c r="AN225" s="89" t="s">
        <v>593</v>
      </c>
      <c r="AO225" s="81" t="s">
        <v>594</v>
      </c>
      <c r="AP225" s="81" t="b">
        <v>0</v>
      </c>
      <c r="AQ225" s="89" t="s">
        <v>593</v>
      </c>
      <c r="AR225" s="81"/>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8"/>
      <c r="BG225" s="49"/>
      <c r="BH225" s="48"/>
      <c r="BI225" s="49"/>
      <c r="BJ225" s="48"/>
      <c r="BK225" s="49"/>
      <c r="BL225" s="48"/>
      <c r="BM225" s="49"/>
      <c r="BN225" s="48"/>
    </row>
    <row r="226" spans="1:66" ht="15">
      <c r="A226" s="66" t="s">
        <v>1310</v>
      </c>
      <c r="B226" s="66" t="s">
        <v>307</v>
      </c>
      <c r="C226" s="67" t="s">
        <v>1267</v>
      </c>
      <c r="D226" s="68">
        <v>3</v>
      </c>
      <c r="E226" s="67" t="s">
        <v>132</v>
      </c>
      <c r="F226" s="70">
        <v>32</v>
      </c>
      <c r="G226" s="67"/>
      <c r="H226" s="71"/>
      <c r="I226" s="72"/>
      <c r="J226" s="72"/>
      <c r="K226" s="34" t="s">
        <v>65</v>
      </c>
      <c r="L226" s="73">
        <v>226</v>
      </c>
      <c r="M226" s="73"/>
      <c r="N226" s="74"/>
      <c r="O226" s="81" t="s">
        <v>315</v>
      </c>
      <c r="P226" s="83">
        <v>43848.950150462966</v>
      </c>
      <c r="Q226" s="81" t="s">
        <v>1364</v>
      </c>
      <c r="R226" s="81"/>
      <c r="S226" s="81"/>
      <c r="T226" s="81"/>
      <c r="U226" s="81"/>
      <c r="V226" s="85" t="s">
        <v>1397</v>
      </c>
      <c r="W226" s="83">
        <v>43848.950150462966</v>
      </c>
      <c r="X226" s="87">
        <v>43848</v>
      </c>
      <c r="Y226" s="89" t="s">
        <v>1485</v>
      </c>
      <c r="Z226" s="85" t="s">
        <v>1582</v>
      </c>
      <c r="AA226" s="81"/>
      <c r="AB226" s="81"/>
      <c r="AC226" s="89" t="s">
        <v>1679</v>
      </c>
      <c r="AD226" s="81"/>
      <c r="AE226" s="81" t="b">
        <v>0</v>
      </c>
      <c r="AF226" s="81">
        <v>0</v>
      </c>
      <c r="AG226" s="89" t="s">
        <v>588</v>
      </c>
      <c r="AH226" s="81" t="b">
        <v>0</v>
      </c>
      <c r="AI226" s="81" t="s">
        <v>591</v>
      </c>
      <c r="AJ226" s="81"/>
      <c r="AK226" s="89" t="s">
        <v>588</v>
      </c>
      <c r="AL226" s="81" t="b">
        <v>0</v>
      </c>
      <c r="AM226" s="81">
        <v>97</v>
      </c>
      <c r="AN226" s="89" t="s">
        <v>593</v>
      </c>
      <c r="AO226" s="81" t="s">
        <v>594</v>
      </c>
      <c r="AP226" s="81" t="b">
        <v>0</v>
      </c>
      <c r="AQ226" s="89" t="s">
        <v>593</v>
      </c>
      <c r="AR226" s="81"/>
      <c r="AS226" s="81">
        <v>0</v>
      </c>
      <c r="AT226" s="81">
        <v>0</v>
      </c>
      <c r="AU226" s="81"/>
      <c r="AV226" s="81"/>
      <c r="AW226" s="81"/>
      <c r="AX226" s="81"/>
      <c r="AY226" s="81"/>
      <c r="AZ226" s="81"/>
      <c r="BA226" s="81"/>
      <c r="BB226" s="81"/>
      <c r="BC226" s="81">
        <v>1</v>
      </c>
      <c r="BD226" s="80" t="str">
        <f>REPLACE(INDEX(GroupVertices[Group],MATCH(Edges[[#This Row],[Vertex 1]],GroupVertices[Vertex],0)),1,1,"")</f>
        <v>1</v>
      </c>
      <c r="BE226" s="80" t="str">
        <f>REPLACE(INDEX(GroupVertices[Group],MATCH(Edges[[#This Row],[Vertex 2]],GroupVertices[Vertex],0)),1,1,"")</f>
        <v>1</v>
      </c>
      <c r="BF226" s="48">
        <v>0</v>
      </c>
      <c r="BG226" s="49">
        <v>0</v>
      </c>
      <c r="BH226" s="48">
        <v>2</v>
      </c>
      <c r="BI226" s="49">
        <v>4.545454545454546</v>
      </c>
      <c r="BJ226" s="48">
        <v>0</v>
      </c>
      <c r="BK226" s="49">
        <v>0</v>
      </c>
      <c r="BL226" s="48">
        <v>42</v>
      </c>
      <c r="BM226" s="49">
        <v>95.45454545454545</v>
      </c>
      <c r="BN226" s="48">
        <v>44</v>
      </c>
    </row>
    <row r="227" spans="1:66" ht="15">
      <c r="A227" s="66" t="s">
        <v>1311</v>
      </c>
      <c r="B227" s="66" t="s">
        <v>287</v>
      </c>
      <c r="C227" s="67" t="s">
        <v>1267</v>
      </c>
      <c r="D227" s="68">
        <v>3</v>
      </c>
      <c r="E227" s="67" t="s">
        <v>132</v>
      </c>
      <c r="F227" s="70">
        <v>32</v>
      </c>
      <c r="G227" s="67"/>
      <c r="H227" s="71"/>
      <c r="I227" s="72"/>
      <c r="J227" s="72"/>
      <c r="K227" s="34" t="s">
        <v>65</v>
      </c>
      <c r="L227" s="73">
        <v>227</v>
      </c>
      <c r="M227" s="73"/>
      <c r="N227" s="74"/>
      <c r="O227" s="81" t="s">
        <v>315</v>
      </c>
      <c r="P227" s="83">
        <v>43849.70355324074</v>
      </c>
      <c r="Q227" s="81" t="s">
        <v>1364</v>
      </c>
      <c r="R227" s="81"/>
      <c r="S227" s="81"/>
      <c r="T227" s="81"/>
      <c r="U227" s="81"/>
      <c r="V227" s="85" t="s">
        <v>1398</v>
      </c>
      <c r="W227" s="83">
        <v>43849.70355324074</v>
      </c>
      <c r="X227" s="87">
        <v>43849</v>
      </c>
      <c r="Y227" s="89" t="s">
        <v>1486</v>
      </c>
      <c r="Z227" s="85" t="s">
        <v>1583</v>
      </c>
      <c r="AA227" s="81"/>
      <c r="AB227" s="81"/>
      <c r="AC227" s="89" t="s">
        <v>1680</v>
      </c>
      <c r="AD227" s="81"/>
      <c r="AE227" s="81" t="b">
        <v>0</v>
      </c>
      <c r="AF227" s="81">
        <v>0</v>
      </c>
      <c r="AG227" s="89" t="s">
        <v>588</v>
      </c>
      <c r="AH227" s="81" t="b">
        <v>0</v>
      </c>
      <c r="AI227" s="81" t="s">
        <v>591</v>
      </c>
      <c r="AJ227" s="81"/>
      <c r="AK227" s="89" t="s">
        <v>588</v>
      </c>
      <c r="AL227" s="81" t="b">
        <v>0</v>
      </c>
      <c r="AM227" s="81">
        <v>97</v>
      </c>
      <c r="AN227" s="89" t="s">
        <v>593</v>
      </c>
      <c r="AO227" s="81" t="s">
        <v>596</v>
      </c>
      <c r="AP227" s="81" t="b">
        <v>0</v>
      </c>
      <c r="AQ227" s="89" t="s">
        <v>593</v>
      </c>
      <c r="AR227" s="81"/>
      <c r="AS227" s="81">
        <v>0</v>
      </c>
      <c r="AT227" s="81">
        <v>0</v>
      </c>
      <c r="AU227" s="81"/>
      <c r="AV227" s="81"/>
      <c r="AW227" s="81"/>
      <c r="AX227" s="81"/>
      <c r="AY227" s="81"/>
      <c r="AZ227" s="81"/>
      <c r="BA227" s="81"/>
      <c r="BB227" s="81"/>
      <c r="BC227" s="81">
        <v>1</v>
      </c>
      <c r="BD227" s="80" t="str">
        <f>REPLACE(INDEX(GroupVertices[Group],MATCH(Edges[[#This Row],[Vertex 1]],GroupVertices[Vertex],0)),1,1,"")</f>
        <v>1</v>
      </c>
      <c r="BE227" s="80" t="str">
        <f>REPLACE(INDEX(GroupVertices[Group],MATCH(Edges[[#This Row],[Vertex 2]],GroupVertices[Vertex],0)),1,1,"")</f>
        <v>1</v>
      </c>
      <c r="BF227" s="48"/>
      <c r="BG227" s="49"/>
      <c r="BH227" s="48"/>
      <c r="BI227" s="49"/>
      <c r="BJ227" s="48"/>
      <c r="BK227" s="49"/>
      <c r="BL227" s="48"/>
      <c r="BM227" s="49"/>
      <c r="BN227" s="48"/>
    </row>
    <row r="228" spans="1:66" ht="15">
      <c r="A228" s="66" t="s">
        <v>1311</v>
      </c>
      <c r="B228" s="66" t="s">
        <v>304</v>
      </c>
      <c r="C228" s="67" t="s">
        <v>1267</v>
      </c>
      <c r="D228" s="68">
        <v>3</v>
      </c>
      <c r="E228" s="67" t="s">
        <v>132</v>
      </c>
      <c r="F228" s="70">
        <v>32</v>
      </c>
      <c r="G228" s="67"/>
      <c r="H228" s="71"/>
      <c r="I228" s="72"/>
      <c r="J228" s="72"/>
      <c r="K228" s="34" t="s">
        <v>65</v>
      </c>
      <c r="L228" s="73">
        <v>228</v>
      </c>
      <c r="M228" s="73"/>
      <c r="N228" s="74"/>
      <c r="O228" s="81" t="s">
        <v>315</v>
      </c>
      <c r="P228" s="83">
        <v>43849.70355324074</v>
      </c>
      <c r="Q228" s="81" t="s">
        <v>1364</v>
      </c>
      <c r="R228" s="81"/>
      <c r="S228" s="81"/>
      <c r="T228" s="81"/>
      <c r="U228" s="81"/>
      <c r="V228" s="85" t="s">
        <v>1398</v>
      </c>
      <c r="W228" s="83">
        <v>43849.70355324074</v>
      </c>
      <c r="X228" s="87">
        <v>43849</v>
      </c>
      <c r="Y228" s="89" t="s">
        <v>1486</v>
      </c>
      <c r="Z228" s="85" t="s">
        <v>1583</v>
      </c>
      <c r="AA228" s="81"/>
      <c r="AB228" s="81"/>
      <c r="AC228" s="89" t="s">
        <v>1680</v>
      </c>
      <c r="AD228" s="81"/>
      <c r="AE228" s="81" t="b">
        <v>0</v>
      </c>
      <c r="AF228" s="81">
        <v>0</v>
      </c>
      <c r="AG228" s="89" t="s">
        <v>588</v>
      </c>
      <c r="AH228" s="81" t="b">
        <v>0</v>
      </c>
      <c r="AI228" s="81" t="s">
        <v>591</v>
      </c>
      <c r="AJ228" s="81"/>
      <c r="AK228" s="89" t="s">
        <v>588</v>
      </c>
      <c r="AL228" s="81" t="b">
        <v>0</v>
      </c>
      <c r="AM228" s="81">
        <v>97</v>
      </c>
      <c r="AN228" s="89" t="s">
        <v>593</v>
      </c>
      <c r="AO228" s="81" t="s">
        <v>596</v>
      </c>
      <c r="AP228" s="81" t="b">
        <v>0</v>
      </c>
      <c r="AQ228" s="89" t="s">
        <v>593</v>
      </c>
      <c r="AR228" s="81"/>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8"/>
      <c r="BG228" s="49"/>
      <c r="BH228" s="48"/>
      <c r="BI228" s="49"/>
      <c r="BJ228" s="48"/>
      <c r="BK228" s="49"/>
      <c r="BL228" s="48"/>
      <c r="BM228" s="49"/>
      <c r="BN228" s="48"/>
    </row>
    <row r="229" spans="1:66" ht="15">
      <c r="A229" s="66" t="s">
        <v>1311</v>
      </c>
      <c r="B229" s="66" t="s">
        <v>307</v>
      </c>
      <c r="C229" s="67" t="s">
        <v>1267</v>
      </c>
      <c r="D229" s="68">
        <v>3</v>
      </c>
      <c r="E229" s="67" t="s">
        <v>132</v>
      </c>
      <c r="F229" s="70">
        <v>32</v>
      </c>
      <c r="G229" s="67"/>
      <c r="H229" s="71"/>
      <c r="I229" s="72"/>
      <c r="J229" s="72"/>
      <c r="K229" s="34" t="s">
        <v>65</v>
      </c>
      <c r="L229" s="73">
        <v>229</v>
      </c>
      <c r="M229" s="73"/>
      <c r="N229" s="74"/>
      <c r="O229" s="81" t="s">
        <v>315</v>
      </c>
      <c r="P229" s="83">
        <v>43849.70355324074</v>
      </c>
      <c r="Q229" s="81" t="s">
        <v>1364</v>
      </c>
      <c r="R229" s="81"/>
      <c r="S229" s="81"/>
      <c r="T229" s="81"/>
      <c r="U229" s="81"/>
      <c r="V229" s="85" t="s">
        <v>1398</v>
      </c>
      <c r="W229" s="83">
        <v>43849.70355324074</v>
      </c>
      <c r="X229" s="87">
        <v>43849</v>
      </c>
      <c r="Y229" s="89" t="s">
        <v>1486</v>
      </c>
      <c r="Z229" s="85" t="s">
        <v>1583</v>
      </c>
      <c r="AA229" s="81"/>
      <c r="AB229" s="81"/>
      <c r="AC229" s="89" t="s">
        <v>1680</v>
      </c>
      <c r="AD229" s="81"/>
      <c r="AE229" s="81" t="b">
        <v>0</v>
      </c>
      <c r="AF229" s="81">
        <v>0</v>
      </c>
      <c r="AG229" s="89" t="s">
        <v>588</v>
      </c>
      <c r="AH229" s="81" t="b">
        <v>0</v>
      </c>
      <c r="AI229" s="81" t="s">
        <v>591</v>
      </c>
      <c r="AJ229" s="81"/>
      <c r="AK229" s="89" t="s">
        <v>588</v>
      </c>
      <c r="AL229" s="81" t="b">
        <v>0</v>
      </c>
      <c r="AM229" s="81">
        <v>97</v>
      </c>
      <c r="AN229" s="89" t="s">
        <v>593</v>
      </c>
      <c r="AO229" s="81" t="s">
        <v>596</v>
      </c>
      <c r="AP229" s="81" t="b">
        <v>0</v>
      </c>
      <c r="AQ229" s="89" t="s">
        <v>593</v>
      </c>
      <c r="AR229" s="81"/>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8">
        <v>0</v>
      </c>
      <c r="BG229" s="49">
        <v>0</v>
      </c>
      <c r="BH229" s="48">
        <v>2</v>
      </c>
      <c r="BI229" s="49">
        <v>4.545454545454546</v>
      </c>
      <c r="BJ229" s="48">
        <v>0</v>
      </c>
      <c r="BK229" s="49">
        <v>0</v>
      </c>
      <c r="BL229" s="48">
        <v>42</v>
      </c>
      <c r="BM229" s="49">
        <v>95.45454545454545</v>
      </c>
      <c r="BN229" s="48">
        <v>44</v>
      </c>
    </row>
    <row r="230" spans="1:66" ht="15">
      <c r="A230" s="66" t="s">
        <v>300</v>
      </c>
      <c r="B230" s="66" t="s">
        <v>287</v>
      </c>
      <c r="C230" s="67" t="s">
        <v>1267</v>
      </c>
      <c r="D230" s="68">
        <v>3</v>
      </c>
      <c r="E230" s="67" t="s">
        <v>132</v>
      </c>
      <c r="F230" s="70">
        <v>32</v>
      </c>
      <c r="G230" s="67"/>
      <c r="H230" s="71"/>
      <c r="I230" s="72"/>
      <c r="J230" s="72"/>
      <c r="K230" s="34" t="s">
        <v>65</v>
      </c>
      <c r="L230" s="73">
        <v>230</v>
      </c>
      <c r="M230" s="73"/>
      <c r="N230" s="74"/>
      <c r="O230" s="81" t="s">
        <v>315</v>
      </c>
      <c r="P230" s="83">
        <v>43851.020150462966</v>
      </c>
      <c r="Q230" s="81" t="s">
        <v>1364</v>
      </c>
      <c r="R230" s="81"/>
      <c r="S230" s="81"/>
      <c r="T230" s="81"/>
      <c r="U230" s="81"/>
      <c r="V230" s="85" t="s">
        <v>393</v>
      </c>
      <c r="W230" s="83">
        <v>43851.020150462966</v>
      </c>
      <c r="X230" s="87">
        <v>43851</v>
      </c>
      <c r="Y230" s="89" t="s">
        <v>1487</v>
      </c>
      <c r="Z230" s="85" t="s">
        <v>1584</v>
      </c>
      <c r="AA230" s="81"/>
      <c r="AB230" s="81"/>
      <c r="AC230" s="89" t="s">
        <v>1681</v>
      </c>
      <c r="AD230" s="81"/>
      <c r="AE230" s="81" t="b">
        <v>0</v>
      </c>
      <c r="AF230" s="81">
        <v>0</v>
      </c>
      <c r="AG230" s="89" t="s">
        <v>588</v>
      </c>
      <c r="AH230" s="81" t="b">
        <v>0</v>
      </c>
      <c r="AI230" s="81" t="s">
        <v>591</v>
      </c>
      <c r="AJ230" s="81"/>
      <c r="AK230" s="89" t="s">
        <v>588</v>
      </c>
      <c r="AL230" s="81" t="b">
        <v>0</v>
      </c>
      <c r="AM230" s="81">
        <v>97</v>
      </c>
      <c r="AN230" s="89" t="s">
        <v>593</v>
      </c>
      <c r="AO230" s="81" t="s">
        <v>594</v>
      </c>
      <c r="AP230" s="81" t="b">
        <v>0</v>
      </c>
      <c r="AQ230" s="89" t="s">
        <v>593</v>
      </c>
      <c r="AR230" s="81"/>
      <c r="AS230" s="81">
        <v>0</v>
      </c>
      <c r="AT230" s="81">
        <v>0</v>
      </c>
      <c r="AU230" s="81"/>
      <c r="AV230" s="81"/>
      <c r="AW230" s="81"/>
      <c r="AX230" s="81"/>
      <c r="AY230" s="81"/>
      <c r="AZ230" s="81"/>
      <c r="BA230" s="81"/>
      <c r="BB230" s="81"/>
      <c r="BC230" s="81">
        <v>1</v>
      </c>
      <c r="BD230" s="80" t="str">
        <f>REPLACE(INDEX(GroupVertices[Group],MATCH(Edges[[#This Row],[Vertex 1]],GroupVertices[Vertex],0)),1,1,"")</f>
        <v>2</v>
      </c>
      <c r="BE230" s="80" t="str">
        <f>REPLACE(INDEX(GroupVertices[Group],MATCH(Edges[[#This Row],[Vertex 2]],GroupVertices[Vertex],0)),1,1,"")</f>
        <v>1</v>
      </c>
      <c r="BF230" s="48"/>
      <c r="BG230" s="49"/>
      <c r="BH230" s="48"/>
      <c r="BI230" s="49"/>
      <c r="BJ230" s="48"/>
      <c r="BK230" s="49"/>
      <c r="BL230" s="48"/>
      <c r="BM230" s="49"/>
      <c r="BN230" s="48"/>
    </row>
    <row r="231" spans="1:66" ht="15">
      <c r="A231" s="66" t="s">
        <v>300</v>
      </c>
      <c r="B231" s="66" t="s">
        <v>304</v>
      </c>
      <c r="C231" s="67" t="s">
        <v>1267</v>
      </c>
      <c r="D231" s="68">
        <v>3</v>
      </c>
      <c r="E231" s="67" t="s">
        <v>132</v>
      </c>
      <c r="F231" s="70">
        <v>32</v>
      </c>
      <c r="G231" s="67"/>
      <c r="H231" s="71"/>
      <c r="I231" s="72"/>
      <c r="J231" s="72"/>
      <c r="K231" s="34" t="s">
        <v>65</v>
      </c>
      <c r="L231" s="73">
        <v>231</v>
      </c>
      <c r="M231" s="73"/>
      <c r="N231" s="74"/>
      <c r="O231" s="81" t="s">
        <v>315</v>
      </c>
      <c r="P231" s="83">
        <v>43851.020150462966</v>
      </c>
      <c r="Q231" s="81" t="s">
        <v>1364</v>
      </c>
      <c r="R231" s="81"/>
      <c r="S231" s="81"/>
      <c r="T231" s="81"/>
      <c r="U231" s="81"/>
      <c r="V231" s="85" t="s">
        <v>393</v>
      </c>
      <c r="W231" s="83">
        <v>43851.020150462966</v>
      </c>
      <c r="X231" s="87">
        <v>43851</v>
      </c>
      <c r="Y231" s="89" t="s">
        <v>1487</v>
      </c>
      <c r="Z231" s="85" t="s">
        <v>1584</v>
      </c>
      <c r="AA231" s="81"/>
      <c r="AB231" s="81"/>
      <c r="AC231" s="89" t="s">
        <v>1681</v>
      </c>
      <c r="AD231" s="81"/>
      <c r="AE231" s="81" t="b">
        <v>0</v>
      </c>
      <c r="AF231" s="81">
        <v>0</v>
      </c>
      <c r="AG231" s="89" t="s">
        <v>588</v>
      </c>
      <c r="AH231" s="81" t="b">
        <v>0</v>
      </c>
      <c r="AI231" s="81" t="s">
        <v>591</v>
      </c>
      <c r="AJ231" s="81"/>
      <c r="AK231" s="89" t="s">
        <v>588</v>
      </c>
      <c r="AL231" s="81" t="b">
        <v>0</v>
      </c>
      <c r="AM231" s="81">
        <v>97</v>
      </c>
      <c r="AN231" s="89" t="s">
        <v>593</v>
      </c>
      <c r="AO231" s="81" t="s">
        <v>594</v>
      </c>
      <c r="AP231" s="81" t="b">
        <v>0</v>
      </c>
      <c r="AQ231" s="89" t="s">
        <v>593</v>
      </c>
      <c r="AR231" s="81"/>
      <c r="AS231" s="81">
        <v>0</v>
      </c>
      <c r="AT231" s="81">
        <v>0</v>
      </c>
      <c r="AU231" s="81"/>
      <c r="AV231" s="81"/>
      <c r="AW231" s="81"/>
      <c r="AX231" s="81"/>
      <c r="AY231" s="81"/>
      <c r="AZ231" s="81"/>
      <c r="BA231" s="81"/>
      <c r="BB231" s="81"/>
      <c r="BC231" s="81">
        <v>1</v>
      </c>
      <c r="BD231" s="80" t="str">
        <f>REPLACE(INDEX(GroupVertices[Group],MATCH(Edges[[#This Row],[Vertex 1]],GroupVertices[Vertex],0)),1,1,"")</f>
        <v>2</v>
      </c>
      <c r="BE231" s="80" t="str">
        <f>REPLACE(INDEX(GroupVertices[Group],MATCH(Edges[[#This Row],[Vertex 2]],GroupVertices[Vertex],0)),1,1,"")</f>
        <v>1</v>
      </c>
      <c r="BF231" s="48"/>
      <c r="BG231" s="49"/>
      <c r="BH231" s="48"/>
      <c r="BI231" s="49"/>
      <c r="BJ231" s="48"/>
      <c r="BK231" s="49"/>
      <c r="BL231" s="48"/>
      <c r="BM231" s="49"/>
      <c r="BN231" s="48"/>
    </row>
    <row r="232" spans="1:66" ht="15">
      <c r="A232" s="66" t="s">
        <v>300</v>
      </c>
      <c r="B232" s="66" t="s">
        <v>307</v>
      </c>
      <c r="C232" s="67" t="s">
        <v>1267</v>
      </c>
      <c r="D232" s="68">
        <v>3</v>
      </c>
      <c r="E232" s="67" t="s">
        <v>132</v>
      </c>
      <c r="F232" s="70">
        <v>32</v>
      </c>
      <c r="G232" s="67"/>
      <c r="H232" s="71"/>
      <c r="I232" s="72"/>
      <c r="J232" s="72"/>
      <c r="K232" s="34" t="s">
        <v>65</v>
      </c>
      <c r="L232" s="73">
        <v>232</v>
      </c>
      <c r="M232" s="73"/>
      <c r="N232" s="74"/>
      <c r="O232" s="81" t="s">
        <v>315</v>
      </c>
      <c r="P232" s="83">
        <v>43851.020150462966</v>
      </c>
      <c r="Q232" s="81" t="s">
        <v>1364</v>
      </c>
      <c r="R232" s="81"/>
      <c r="S232" s="81"/>
      <c r="T232" s="81"/>
      <c r="U232" s="81"/>
      <c r="V232" s="85" t="s">
        <v>393</v>
      </c>
      <c r="W232" s="83">
        <v>43851.020150462966</v>
      </c>
      <c r="X232" s="87">
        <v>43851</v>
      </c>
      <c r="Y232" s="89" t="s">
        <v>1487</v>
      </c>
      <c r="Z232" s="85" t="s">
        <v>1584</v>
      </c>
      <c r="AA232" s="81"/>
      <c r="AB232" s="81"/>
      <c r="AC232" s="89" t="s">
        <v>1681</v>
      </c>
      <c r="AD232" s="81"/>
      <c r="AE232" s="81" t="b">
        <v>0</v>
      </c>
      <c r="AF232" s="81">
        <v>0</v>
      </c>
      <c r="AG232" s="89" t="s">
        <v>588</v>
      </c>
      <c r="AH232" s="81" t="b">
        <v>0</v>
      </c>
      <c r="AI232" s="81" t="s">
        <v>591</v>
      </c>
      <c r="AJ232" s="81"/>
      <c r="AK232" s="89" t="s">
        <v>588</v>
      </c>
      <c r="AL232" s="81" t="b">
        <v>0</v>
      </c>
      <c r="AM232" s="81">
        <v>97</v>
      </c>
      <c r="AN232" s="89" t="s">
        <v>593</v>
      </c>
      <c r="AO232" s="81" t="s">
        <v>594</v>
      </c>
      <c r="AP232" s="81" t="b">
        <v>0</v>
      </c>
      <c r="AQ232" s="89" t="s">
        <v>593</v>
      </c>
      <c r="AR232" s="81"/>
      <c r="AS232" s="81">
        <v>0</v>
      </c>
      <c r="AT232" s="81">
        <v>0</v>
      </c>
      <c r="AU232" s="81"/>
      <c r="AV232" s="81"/>
      <c r="AW232" s="81"/>
      <c r="AX232" s="81"/>
      <c r="AY232" s="81"/>
      <c r="AZ232" s="81"/>
      <c r="BA232" s="81"/>
      <c r="BB232" s="81"/>
      <c r="BC232" s="81">
        <v>1</v>
      </c>
      <c r="BD232" s="80" t="str">
        <f>REPLACE(INDEX(GroupVertices[Group],MATCH(Edges[[#This Row],[Vertex 1]],GroupVertices[Vertex],0)),1,1,"")</f>
        <v>2</v>
      </c>
      <c r="BE232" s="80" t="str">
        <f>REPLACE(INDEX(GroupVertices[Group],MATCH(Edges[[#This Row],[Vertex 2]],GroupVertices[Vertex],0)),1,1,"")</f>
        <v>1</v>
      </c>
      <c r="BF232" s="48">
        <v>0</v>
      </c>
      <c r="BG232" s="49">
        <v>0</v>
      </c>
      <c r="BH232" s="48">
        <v>2</v>
      </c>
      <c r="BI232" s="49">
        <v>4.545454545454546</v>
      </c>
      <c r="BJ232" s="48">
        <v>0</v>
      </c>
      <c r="BK232" s="49">
        <v>0</v>
      </c>
      <c r="BL232" s="48">
        <v>42</v>
      </c>
      <c r="BM232" s="49">
        <v>95.45454545454545</v>
      </c>
      <c r="BN232" s="48">
        <v>44</v>
      </c>
    </row>
    <row r="233" spans="1:66" ht="15">
      <c r="A233" s="66" t="s">
        <v>1312</v>
      </c>
      <c r="B233" s="66" t="s">
        <v>287</v>
      </c>
      <c r="C233" s="67" t="s">
        <v>1267</v>
      </c>
      <c r="D233" s="68">
        <v>3</v>
      </c>
      <c r="E233" s="67" t="s">
        <v>132</v>
      </c>
      <c r="F233" s="70">
        <v>32</v>
      </c>
      <c r="G233" s="67"/>
      <c r="H233" s="71"/>
      <c r="I233" s="72"/>
      <c r="J233" s="72"/>
      <c r="K233" s="34" t="s">
        <v>65</v>
      </c>
      <c r="L233" s="73">
        <v>233</v>
      </c>
      <c r="M233" s="73"/>
      <c r="N233" s="74"/>
      <c r="O233" s="81" t="s">
        <v>315</v>
      </c>
      <c r="P233" s="83">
        <v>43849.362025462964</v>
      </c>
      <c r="Q233" s="81" t="s">
        <v>1364</v>
      </c>
      <c r="R233" s="81"/>
      <c r="S233" s="81"/>
      <c r="T233" s="81"/>
      <c r="U233" s="81"/>
      <c r="V233" s="85" t="s">
        <v>1399</v>
      </c>
      <c r="W233" s="83">
        <v>43849.362025462964</v>
      </c>
      <c r="X233" s="87">
        <v>43849</v>
      </c>
      <c r="Y233" s="89" t="s">
        <v>1488</v>
      </c>
      <c r="Z233" s="85" t="s">
        <v>1585</v>
      </c>
      <c r="AA233" s="81"/>
      <c r="AB233" s="81"/>
      <c r="AC233" s="89" t="s">
        <v>1682</v>
      </c>
      <c r="AD233" s="81"/>
      <c r="AE233" s="81" t="b">
        <v>0</v>
      </c>
      <c r="AF233" s="81">
        <v>0</v>
      </c>
      <c r="AG233" s="89" t="s">
        <v>588</v>
      </c>
      <c r="AH233" s="81" t="b">
        <v>0</v>
      </c>
      <c r="AI233" s="81" t="s">
        <v>591</v>
      </c>
      <c r="AJ233" s="81"/>
      <c r="AK233" s="89" t="s">
        <v>588</v>
      </c>
      <c r="AL233" s="81" t="b">
        <v>0</v>
      </c>
      <c r="AM233" s="81">
        <v>97</v>
      </c>
      <c r="AN233" s="89" t="s">
        <v>593</v>
      </c>
      <c r="AO233" s="81" t="s">
        <v>596</v>
      </c>
      <c r="AP233" s="81" t="b">
        <v>0</v>
      </c>
      <c r="AQ233" s="89" t="s">
        <v>593</v>
      </c>
      <c r="AR233" s="81"/>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1</v>
      </c>
      <c r="BF233" s="48"/>
      <c r="BG233" s="49"/>
      <c r="BH233" s="48"/>
      <c r="BI233" s="49"/>
      <c r="BJ233" s="48"/>
      <c r="BK233" s="49"/>
      <c r="BL233" s="48"/>
      <c r="BM233" s="49"/>
      <c r="BN233" s="48"/>
    </row>
    <row r="234" spans="1:66" ht="15">
      <c r="A234" s="66" t="s">
        <v>1312</v>
      </c>
      <c r="B234" s="66" t="s">
        <v>304</v>
      </c>
      <c r="C234" s="67" t="s">
        <v>1267</v>
      </c>
      <c r="D234" s="68">
        <v>3</v>
      </c>
      <c r="E234" s="67" t="s">
        <v>132</v>
      </c>
      <c r="F234" s="70">
        <v>32</v>
      </c>
      <c r="G234" s="67"/>
      <c r="H234" s="71"/>
      <c r="I234" s="72"/>
      <c r="J234" s="72"/>
      <c r="K234" s="34" t="s">
        <v>65</v>
      </c>
      <c r="L234" s="73">
        <v>234</v>
      </c>
      <c r="M234" s="73"/>
      <c r="N234" s="74"/>
      <c r="O234" s="81" t="s">
        <v>315</v>
      </c>
      <c r="P234" s="83">
        <v>43849.362025462964</v>
      </c>
      <c r="Q234" s="81" t="s">
        <v>1364</v>
      </c>
      <c r="R234" s="81"/>
      <c r="S234" s="81"/>
      <c r="T234" s="81"/>
      <c r="U234" s="81"/>
      <c r="V234" s="85" t="s">
        <v>1399</v>
      </c>
      <c r="W234" s="83">
        <v>43849.362025462964</v>
      </c>
      <c r="X234" s="87">
        <v>43849</v>
      </c>
      <c r="Y234" s="89" t="s">
        <v>1488</v>
      </c>
      <c r="Z234" s="85" t="s">
        <v>1585</v>
      </c>
      <c r="AA234" s="81"/>
      <c r="AB234" s="81"/>
      <c r="AC234" s="89" t="s">
        <v>1682</v>
      </c>
      <c r="AD234" s="81"/>
      <c r="AE234" s="81" t="b">
        <v>0</v>
      </c>
      <c r="AF234" s="81">
        <v>0</v>
      </c>
      <c r="AG234" s="89" t="s">
        <v>588</v>
      </c>
      <c r="AH234" s="81" t="b">
        <v>0</v>
      </c>
      <c r="AI234" s="81" t="s">
        <v>591</v>
      </c>
      <c r="AJ234" s="81"/>
      <c r="AK234" s="89" t="s">
        <v>588</v>
      </c>
      <c r="AL234" s="81" t="b">
        <v>0</v>
      </c>
      <c r="AM234" s="81">
        <v>97</v>
      </c>
      <c r="AN234" s="89" t="s">
        <v>593</v>
      </c>
      <c r="AO234" s="81" t="s">
        <v>596</v>
      </c>
      <c r="AP234" s="81" t="b">
        <v>0</v>
      </c>
      <c r="AQ234" s="89" t="s">
        <v>593</v>
      </c>
      <c r="AR234" s="81"/>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8"/>
      <c r="BG234" s="49"/>
      <c r="BH234" s="48"/>
      <c r="BI234" s="49"/>
      <c r="BJ234" s="48"/>
      <c r="BK234" s="49"/>
      <c r="BL234" s="48"/>
      <c r="BM234" s="49"/>
      <c r="BN234" s="48"/>
    </row>
    <row r="235" spans="1:66" ht="15">
      <c r="A235" s="66" t="s">
        <v>1312</v>
      </c>
      <c r="B235" s="66" t="s">
        <v>307</v>
      </c>
      <c r="C235" s="67" t="s">
        <v>1267</v>
      </c>
      <c r="D235" s="68">
        <v>3</v>
      </c>
      <c r="E235" s="67" t="s">
        <v>132</v>
      </c>
      <c r="F235" s="70">
        <v>32</v>
      </c>
      <c r="G235" s="67"/>
      <c r="H235" s="71"/>
      <c r="I235" s="72"/>
      <c r="J235" s="72"/>
      <c r="K235" s="34" t="s">
        <v>65</v>
      </c>
      <c r="L235" s="73">
        <v>235</v>
      </c>
      <c r="M235" s="73"/>
      <c r="N235" s="74"/>
      <c r="O235" s="81" t="s">
        <v>315</v>
      </c>
      <c r="P235" s="83">
        <v>43849.362025462964</v>
      </c>
      <c r="Q235" s="81" t="s">
        <v>1364</v>
      </c>
      <c r="R235" s="81"/>
      <c r="S235" s="81"/>
      <c r="T235" s="81"/>
      <c r="U235" s="81"/>
      <c r="V235" s="85" t="s">
        <v>1399</v>
      </c>
      <c r="W235" s="83">
        <v>43849.362025462964</v>
      </c>
      <c r="X235" s="87">
        <v>43849</v>
      </c>
      <c r="Y235" s="89" t="s">
        <v>1488</v>
      </c>
      <c r="Z235" s="85" t="s">
        <v>1585</v>
      </c>
      <c r="AA235" s="81"/>
      <c r="AB235" s="81"/>
      <c r="AC235" s="89" t="s">
        <v>1682</v>
      </c>
      <c r="AD235" s="81"/>
      <c r="AE235" s="81" t="b">
        <v>0</v>
      </c>
      <c r="AF235" s="81">
        <v>0</v>
      </c>
      <c r="AG235" s="89" t="s">
        <v>588</v>
      </c>
      <c r="AH235" s="81" t="b">
        <v>0</v>
      </c>
      <c r="AI235" s="81" t="s">
        <v>591</v>
      </c>
      <c r="AJ235" s="81"/>
      <c r="AK235" s="89" t="s">
        <v>588</v>
      </c>
      <c r="AL235" s="81" t="b">
        <v>0</v>
      </c>
      <c r="AM235" s="81">
        <v>97</v>
      </c>
      <c r="AN235" s="89" t="s">
        <v>593</v>
      </c>
      <c r="AO235" s="81" t="s">
        <v>596</v>
      </c>
      <c r="AP235" s="81" t="b">
        <v>0</v>
      </c>
      <c r="AQ235" s="89" t="s">
        <v>593</v>
      </c>
      <c r="AR235" s="81"/>
      <c r="AS235" s="81">
        <v>0</v>
      </c>
      <c r="AT235" s="81">
        <v>0</v>
      </c>
      <c r="AU235" s="81"/>
      <c r="AV235" s="81"/>
      <c r="AW235" s="81"/>
      <c r="AX235" s="81"/>
      <c r="AY235" s="81"/>
      <c r="AZ235" s="81"/>
      <c r="BA235" s="81"/>
      <c r="BB235" s="81"/>
      <c r="BC235" s="81">
        <v>1</v>
      </c>
      <c r="BD235" s="80" t="str">
        <f>REPLACE(INDEX(GroupVertices[Group],MATCH(Edges[[#This Row],[Vertex 1]],GroupVertices[Vertex],0)),1,1,"")</f>
        <v>1</v>
      </c>
      <c r="BE235" s="80" t="str">
        <f>REPLACE(INDEX(GroupVertices[Group],MATCH(Edges[[#This Row],[Vertex 2]],GroupVertices[Vertex],0)),1,1,"")</f>
        <v>1</v>
      </c>
      <c r="BF235" s="48">
        <v>0</v>
      </c>
      <c r="BG235" s="49">
        <v>0</v>
      </c>
      <c r="BH235" s="48">
        <v>2</v>
      </c>
      <c r="BI235" s="49">
        <v>4.545454545454546</v>
      </c>
      <c r="BJ235" s="48">
        <v>0</v>
      </c>
      <c r="BK235" s="49">
        <v>0</v>
      </c>
      <c r="BL235" s="48">
        <v>42</v>
      </c>
      <c r="BM235" s="49">
        <v>95.45454545454545</v>
      </c>
      <c r="BN235" s="48">
        <v>44</v>
      </c>
    </row>
    <row r="236" spans="1:66" ht="15">
      <c r="A236" s="66" t="s">
        <v>1313</v>
      </c>
      <c r="B236" s="66" t="s">
        <v>287</v>
      </c>
      <c r="C236" s="67" t="s">
        <v>1267</v>
      </c>
      <c r="D236" s="68">
        <v>3</v>
      </c>
      <c r="E236" s="67" t="s">
        <v>132</v>
      </c>
      <c r="F236" s="70">
        <v>32</v>
      </c>
      <c r="G236" s="67"/>
      <c r="H236" s="71"/>
      <c r="I236" s="72"/>
      <c r="J236" s="72"/>
      <c r="K236" s="34" t="s">
        <v>65</v>
      </c>
      <c r="L236" s="73">
        <v>236</v>
      </c>
      <c r="M236" s="73"/>
      <c r="N236" s="74"/>
      <c r="O236" s="81" t="s">
        <v>315</v>
      </c>
      <c r="P236" s="83">
        <v>43849.304918981485</v>
      </c>
      <c r="Q236" s="81" t="s">
        <v>1364</v>
      </c>
      <c r="R236" s="81"/>
      <c r="S236" s="81"/>
      <c r="T236" s="81"/>
      <c r="U236" s="81"/>
      <c r="V236" s="85" t="s">
        <v>1400</v>
      </c>
      <c r="W236" s="83">
        <v>43849.304918981485</v>
      </c>
      <c r="X236" s="87">
        <v>43849</v>
      </c>
      <c r="Y236" s="89" t="s">
        <v>1489</v>
      </c>
      <c r="Z236" s="85" t="s">
        <v>1586</v>
      </c>
      <c r="AA236" s="81"/>
      <c r="AB236" s="81"/>
      <c r="AC236" s="89" t="s">
        <v>1683</v>
      </c>
      <c r="AD236" s="81"/>
      <c r="AE236" s="81" t="b">
        <v>0</v>
      </c>
      <c r="AF236" s="81">
        <v>0</v>
      </c>
      <c r="AG236" s="89" t="s">
        <v>588</v>
      </c>
      <c r="AH236" s="81" t="b">
        <v>0</v>
      </c>
      <c r="AI236" s="81" t="s">
        <v>591</v>
      </c>
      <c r="AJ236" s="81"/>
      <c r="AK236" s="89" t="s">
        <v>588</v>
      </c>
      <c r="AL236" s="81" t="b">
        <v>0</v>
      </c>
      <c r="AM236" s="81">
        <v>97</v>
      </c>
      <c r="AN236" s="89" t="s">
        <v>593</v>
      </c>
      <c r="AO236" s="81" t="s">
        <v>596</v>
      </c>
      <c r="AP236" s="81" t="b">
        <v>0</v>
      </c>
      <c r="AQ236" s="89" t="s">
        <v>593</v>
      </c>
      <c r="AR236" s="81"/>
      <c r="AS236" s="81">
        <v>0</v>
      </c>
      <c r="AT236" s="81">
        <v>0</v>
      </c>
      <c r="AU236" s="81"/>
      <c r="AV236" s="81"/>
      <c r="AW236" s="81"/>
      <c r="AX236" s="81"/>
      <c r="AY236" s="81"/>
      <c r="AZ236" s="81"/>
      <c r="BA236" s="81"/>
      <c r="BB236" s="81"/>
      <c r="BC236" s="81">
        <v>1</v>
      </c>
      <c r="BD236" s="80" t="str">
        <f>REPLACE(INDEX(GroupVertices[Group],MATCH(Edges[[#This Row],[Vertex 1]],GroupVertices[Vertex],0)),1,1,"")</f>
        <v>1</v>
      </c>
      <c r="BE236" s="80" t="str">
        <f>REPLACE(INDEX(GroupVertices[Group],MATCH(Edges[[#This Row],[Vertex 2]],GroupVertices[Vertex],0)),1,1,"")</f>
        <v>1</v>
      </c>
      <c r="BF236" s="48"/>
      <c r="BG236" s="49"/>
      <c r="BH236" s="48"/>
      <c r="BI236" s="49"/>
      <c r="BJ236" s="48"/>
      <c r="BK236" s="49"/>
      <c r="BL236" s="48"/>
      <c r="BM236" s="49"/>
      <c r="BN236" s="48"/>
    </row>
    <row r="237" spans="1:66" ht="15">
      <c r="A237" s="66" t="s">
        <v>1313</v>
      </c>
      <c r="B237" s="66" t="s">
        <v>304</v>
      </c>
      <c r="C237" s="67" t="s">
        <v>1267</v>
      </c>
      <c r="D237" s="68">
        <v>3</v>
      </c>
      <c r="E237" s="67" t="s">
        <v>132</v>
      </c>
      <c r="F237" s="70">
        <v>32</v>
      </c>
      <c r="G237" s="67"/>
      <c r="H237" s="71"/>
      <c r="I237" s="72"/>
      <c r="J237" s="72"/>
      <c r="K237" s="34" t="s">
        <v>65</v>
      </c>
      <c r="L237" s="73">
        <v>237</v>
      </c>
      <c r="M237" s="73"/>
      <c r="N237" s="74"/>
      <c r="O237" s="81" t="s">
        <v>315</v>
      </c>
      <c r="P237" s="83">
        <v>43849.304918981485</v>
      </c>
      <c r="Q237" s="81" t="s">
        <v>1364</v>
      </c>
      <c r="R237" s="81"/>
      <c r="S237" s="81"/>
      <c r="T237" s="81"/>
      <c r="U237" s="81"/>
      <c r="V237" s="85" t="s">
        <v>1400</v>
      </c>
      <c r="W237" s="83">
        <v>43849.304918981485</v>
      </c>
      <c r="X237" s="87">
        <v>43849</v>
      </c>
      <c r="Y237" s="89" t="s">
        <v>1489</v>
      </c>
      <c r="Z237" s="85" t="s">
        <v>1586</v>
      </c>
      <c r="AA237" s="81"/>
      <c r="AB237" s="81"/>
      <c r="AC237" s="89" t="s">
        <v>1683</v>
      </c>
      <c r="AD237" s="81"/>
      <c r="AE237" s="81" t="b">
        <v>0</v>
      </c>
      <c r="AF237" s="81">
        <v>0</v>
      </c>
      <c r="AG237" s="89" t="s">
        <v>588</v>
      </c>
      <c r="AH237" s="81" t="b">
        <v>0</v>
      </c>
      <c r="AI237" s="81" t="s">
        <v>591</v>
      </c>
      <c r="AJ237" s="81"/>
      <c r="AK237" s="89" t="s">
        <v>588</v>
      </c>
      <c r="AL237" s="81" t="b">
        <v>0</v>
      </c>
      <c r="AM237" s="81">
        <v>97</v>
      </c>
      <c r="AN237" s="89" t="s">
        <v>593</v>
      </c>
      <c r="AO237" s="81" t="s">
        <v>596</v>
      </c>
      <c r="AP237" s="81" t="b">
        <v>0</v>
      </c>
      <c r="AQ237" s="89" t="s">
        <v>593</v>
      </c>
      <c r="AR237" s="81"/>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8"/>
      <c r="BG237" s="49"/>
      <c r="BH237" s="48"/>
      <c r="BI237" s="49"/>
      <c r="BJ237" s="48"/>
      <c r="BK237" s="49"/>
      <c r="BL237" s="48"/>
      <c r="BM237" s="49"/>
      <c r="BN237" s="48"/>
    </row>
    <row r="238" spans="1:66" ht="15">
      <c r="A238" s="66" t="s">
        <v>1313</v>
      </c>
      <c r="B238" s="66" t="s">
        <v>307</v>
      </c>
      <c r="C238" s="67" t="s">
        <v>1267</v>
      </c>
      <c r="D238" s="68">
        <v>3</v>
      </c>
      <c r="E238" s="67" t="s">
        <v>132</v>
      </c>
      <c r="F238" s="70">
        <v>32</v>
      </c>
      <c r="G238" s="67"/>
      <c r="H238" s="71"/>
      <c r="I238" s="72"/>
      <c r="J238" s="72"/>
      <c r="K238" s="34" t="s">
        <v>65</v>
      </c>
      <c r="L238" s="73">
        <v>238</v>
      </c>
      <c r="M238" s="73"/>
      <c r="N238" s="74"/>
      <c r="O238" s="81" t="s">
        <v>315</v>
      </c>
      <c r="P238" s="83">
        <v>43849.304918981485</v>
      </c>
      <c r="Q238" s="81" t="s">
        <v>1364</v>
      </c>
      <c r="R238" s="81"/>
      <c r="S238" s="81"/>
      <c r="T238" s="81"/>
      <c r="U238" s="81"/>
      <c r="V238" s="85" t="s">
        <v>1400</v>
      </c>
      <c r="W238" s="83">
        <v>43849.304918981485</v>
      </c>
      <c r="X238" s="87">
        <v>43849</v>
      </c>
      <c r="Y238" s="89" t="s">
        <v>1489</v>
      </c>
      <c r="Z238" s="85" t="s">
        <v>1586</v>
      </c>
      <c r="AA238" s="81"/>
      <c r="AB238" s="81"/>
      <c r="AC238" s="89" t="s">
        <v>1683</v>
      </c>
      <c r="AD238" s="81"/>
      <c r="AE238" s="81" t="b">
        <v>0</v>
      </c>
      <c r="AF238" s="81">
        <v>0</v>
      </c>
      <c r="AG238" s="89" t="s">
        <v>588</v>
      </c>
      <c r="AH238" s="81" t="b">
        <v>0</v>
      </c>
      <c r="AI238" s="81" t="s">
        <v>591</v>
      </c>
      <c r="AJ238" s="81"/>
      <c r="AK238" s="89" t="s">
        <v>588</v>
      </c>
      <c r="AL238" s="81" t="b">
        <v>0</v>
      </c>
      <c r="AM238" s="81">
        <v>97</v>
      </c>
      <c r="AN238" s="89" t="s">
        <v>593</v>
      </c>
      <c r="AO238" s="81" t="s">
        <v>596</v>
      </c>
      <c r="AP238" s="81" t="b">
        <v>0</v>
      </c>
      <c r="AQ238" s="89" t="s">
        <v>593</v>
      </c>
      <c r="AR238" s="81"/>
      <c r="AS238" s="81">
        <v>0</v>
      </c>
      <c r="AT238" s="81">
        <v>0</v>
      </c>
      <c r="AU238" s="81"/>
      <c r="AV238" s="81"/>
      <c r="AW238" s="81"/>
      <c r="AX238" s="81"/>
      <c r="AY238" s="81"/>
      <c r="AZ238" s="81"/>
      <c r="BA238" s="81"/>
      <c r="BB238" s="81"/>
      <c r="BC238" s="81">
        <v>1</v>
      </c>
      <c r="BD238" s="80" t="str">
        <f>REPLACE(INDEX(GroupVertices[Group],MATCH(Edges[[#This Row],[Vertex 1]],GroupVertices[Vertex],0)),1,1,"")</f>
        <v>1</v>
      </c>
      <c r="BE238" s="80" t="str">
        <f>REPLACE(INDEX(GroupVertices[Group],MATCH(Edges[[#This Row],[Vertex 2]],GroupVertices[Vertex],0)),1,1,"")</f>
        <v>1</v>
      </c>
      <c r="BF238" s="48">
        <v>0</v>
      </c>
      <c r="BG238" s="49">
        <v>0</v>
      </c>
      <c r="BH238" s="48">
        <v>2</v>
      </c>
      <c r="BI238" s="49">
        <v>4.545454545454546</v>
      </c>
      <c r="BJ238" s="48">
        <v>0</v>
      </c>
      <c r="BK238" s="49">
        <v>0</v>
      </c>
      <c r="BL238" s="48">
        <v>42</v>
      </c>
      <c r="BM238" s="49">
        <v>95.45454545454545</v>
      </c>
      <c r="BN238" s="48">
        <v>44</v>
      </c>
    </row>
    <row r="239" spans="1:66" ht="15">
      <c r="A239" s="66" t="s">
        <v>1314</v>
      </c>
      <c r="B239" s="66" t="s">
        <v>287</v>
      </c>
      <c r="C239" s="67" t="s">
        <v>1267</v>
      </c>
      <c r="D239" s="68">
        <v>3</v>
      </c>
      <c r="E239" s="67" t="s">
        <v>132</v>
      </c>
      <c r="F239" s="70">
        <v>32</v>
      </c>
      <c r="G239" s="67"/>
      <c r="H239" s="71"/>
      <c r="I239" s="72"/>
      <c r="J239" s="72"/>
      <c r="K239" s="34" t="s">
        <v>65</v>
      </c>
      <c r="L239" s="73">
        <v>239</v>
      </c>
      <c r="M239" s="73"/>
      <c r="N239" s="74"/>
      <c r="O239" s="81" t="s">
        <v>315</v>
      </c>
      <c r="P239" s="83">
        <v>43849.72460648148</v>
      </c>
      <c r="Q239" s="81" t="s">
        <v>1364</v>
      </c>
      <c r="R239" s="81"/>
      <c r="S239" s="81"/>
      <c r="T239" s="81"/>
      <c r="U239" s="81"/>
      <c r="V239" s="85" t="s">
        <v>1401</v>
      </c>
      <c r="W239" s="83">
        <v>43849.72460648148</v>
      </c>
      <c r="X239" s="87">
        <v>43849</v>
      </c>
      <c r="Y239" s="89" t="s">
        <v>1490</v>
      </c>
      <c r="Z239" s="85" t="s">
        <v>1587</v>
      </c>
      <c r="AA239" s="81"/>
      <c r="AB239" s="81"/>
      <c r="AC239" s="89" t="s">
        <v>1684</v>
      </c>
      <c r="AD239" s="81"/>
      <c r="AE239" s="81" t="b">
        <v>0</v>
      </c>
      <c r="AF239" s="81">
        <v>0</v>
      </c>
      <c r="AG239" s="89" t="s">
        <v>588</v>
      </c>
      <c r="AH239" s="81" t="b">
        <v>0</v>
      </c>
      <c r="AI239" s="81" t="s">
        <v>591</v>
      </c>
      <c r="AJ239" s="81"/>
      <c r="AK239" s="89" t="s">
        <v>588</v>
      </c>
      <c r="AL239" s="81" t="b">
        <v>0</v>
      </c>
      <c r="AM239" s="81">
        <v>97</v>
      </c>
      <c r="AN239" s="89" t="s">
        <v>593</v>
      </c>
      <c r="AO239" s="81" t="s">
        <v>594</v>
      </c>
      <c r="AP239" s="81" t="b">
        <v>0</v>
      </c>
      <c r="AQ239" s="89" t="s">
        <v>593</v>
      </c>
      <c r="AR239" s="81"/>
      <c r="AS239" s="81">
        <v>0</v>
      </c>
      <c r="AT239" s="81">
        <v>0</v>
      </c>
      <c r="AU239" s="81"/>
      <c r="AV239" s="81"/>
      <c r="AW239" s="81"/>
      <c r="AX239" s="81"/>
      <c r="AY239" s="81"/>
      <c r="AZ239" s="81"/>
      <c r="BA239" s="81"/>
      <c r="BB239" s="81"/>
      <c r="BC239" s="81">
        <v>1</v>
      </c>
      <c r="BD239" s="80" t="str">
        <f>REPLACE(INDEX(GroupVertices[Group],MATCH(Edges[[#This Row],[Vertex 1]],GroupVertices[Vertex],0)),1,1,"")</f>
        <v>1</v>
      </c>
      <c r="BE239" s="80" t="str">
        <f>REPLACE(INDEX(GroupVertices[Group],MATCH(Edges[[#This Row],[Vertex 2]],GroupVertices[Vertex],0)),1,1,"")</f>
        <v>1</v>
      </c>
      <c r="BF239" s="48"/>
      <c r="BG239" s="49"/>
      <c r="BH239" s="48"/>
      <c r="BI239" s="49"/>
      <c r="BJ239" s="48"/>
      <c r="BK239" s="49"/>
      <c r="BL239" s="48"/>
      <c r="BM239" s="49"/>
      <c r="BN239" s="48"/>
    </row>
    <row r="240" spans="1:66" ht="15">
      <c r="A240" s="66" t="s">
        <v>1314</v>
      </c>
      <c r="B240" s="66" t="s">
        <v>304</v>
      </c>
      <c r="C240" s="67" t="s">
        <v>1267</v>
      </c>
      <c r="D240" s="68">
        <v>3</v>
      </c>
      <c r="E240" s="67" t="s">
        <v>132</v>
      </c>
      <c r="F240" s="70">
        <v>32</v>
      </c>
      <c r="G240" s="67"/>
      <c r="H240" s="71"/>
      <c r="I240" s="72"/>
      <c r="J240" s="72"/>
      <c r="K240" s="34" t="s">
        <v>65</v>
      </c>
      <c r="L240" s="73">
        <v>240</v>
      </c>
      <c r="M240" s="73"/>
      <c r="N240" s="74"/>
      <c r="O240" s="81" t="s">
        <v>315</v>
      </c>
      <c r="P240" s="83">
        <v>43849.72460648148</v>
      </c>
      <c r="Q240" s="81" t="s">
        <v>1364</v>
      </c>
      <c r="R240" s="81"/>
      <c r="S240" s="81"/>
      <c r="T240" s="81"/>
      <c r="U240" s="81"/>
      <c r="V240" s="85" t="s">
        <v>1401</v>
      </c>
      <c r="W240" s="83">
        <v>43849.72460648148</v>
      </c>
      <c r="X240" s="87">
        <v>43849</v>
      </c>
      <c r="Y240" s="89" t="s">
        <v>1490</v>
      </c>
      <c r="Z240" s="85" t="s">
        <v>1587</v>
      </c>
      <c r="AA240" s="81"/>
      <c r="AB240" s="81"/>
      <c r="AC240" s="89" t="s">
        <v>1684</v>
      </c>
      <c r="AD240" s="81"/>
      <c r="AE240" s="81" t="b">
        <v>0</v>
      </c>
      <c r="AF240" s="81">
        <v>0</v>
      </c>
      <c r="AG240" s="89" t="s">
        <v>588</v>
      </c>
      <c r="AH240" s="81" t="b">
        <v>0</v>
      </c>
      <c r="AI240" s="81" t="s">
        <v>591</v>
      </c>
      <c r="AJ240" s="81"/>
      <c r="AK240" s="89" t="s">
        <v>588</v>
      </c>
      <c r="AL240" s="81" t="b">
        <v>0</v>
      </c>
      <c r="AM240" s="81">
        <v>97</v>
      </c>
      <c r="AN240" s="89" t="s">
        <v>593</v>
      </c>
      <c r="AO240" s="81" t="s">
        <v>594</v>
      </c>
      <c r="AP240" s="81" t="b">
        <v>0</v>
      </c>
      <c r="AQ240" s="89" t="s">
        <v>593</v>
      </c>
      <c r="AR240" s="81"/>
      <c r="AS240" s="81">
        <v>0</v>
      </c>
      <c r="AT240" s="81">
        <v>0</v>
      </c>
      <c r="AU240" s="81"/>
      <c r="AV240" s="81"/>
      <c r="AW240" s="81"/>
      <c r="AX240" s="81"/>
      <c r="AY240" s="81"/>
      <c r="AZ240" s="81"/>
      <c r="BA240" s="81"/>
      <c r="BB240" s="81"/>
      <c r="BC240" s="81">
        <v>1</v>
      </c>
      <c r="BD240" s="80" t="str">
        <f>REPLACE(INDEX(GroupVertices[Group],MATCH(Edges[[#This Row],[Vertex 1]],GroupVertices[Vertex],0)),1,1,"")</f>
        <v>1</v>
      </c>
      <c r="BE240" s="80" t="str">
        <f>REPLACE(INDEX(GroupVertices[Group],MATCH(Edges[[#This Row],[Vertex 2]],GroupVertices[Vertex],0)),1,1,"")</f>
        <v>1</v>
      </c>
      <c r="BF240" s="48"/>
      <c r="BG240" s="49"/>
      <c r="BH240" s="48"/>
      <c r="BI240" s="49"/>
      <c r="BJ240" s="48"/>
      <c r="BK240" s="49"/>
      <c r="BL240" s="48"/>
      <c r="BM240" s="49"/>
      <c r="BN240" s="48"/>
    </row>
    <row r="241" spans="1:66" ht="15">
      <c r="A241" s="66" t="s">
        <v>1314</v>
      </c>
      <c r="B241" s="66" t="s">
        <v>307</v>
      </c>
      <c r="C241" s="67" t="s">
        <v>1267</v>
      </c>
      <c r="D241" s="68">
        <v>3</v>
      </c>
      <c r="E241" s="67" t="s">
        <v>132</v>
      </c>
      <c r="F241" s="70">
        <v>32</v>
      </c>
      <c r="G241" s="67"/>
      <c r="H241" s="71"/>
      <c r="I241" s="72"/>
      <c r="J241" s="72"/>
      <c r="K241" s="34" t="s">
        <v>65</v>
      </c>
      <c r="L241" s="73">
        <v>241</v>
      </c>
      <c r="M241" s="73"/>
      <c r="N241" s="74"/>
      <c r="O241" s="81" t="s">
        <v>315</v>
      </c>
      <c r="P241" s="83">
        <v>43849.72460648148</v>
      </c>
      <c r="Q241" s="81" t="s">
        <v>1364</v>
      </c>
      <c r="R241" s="81"/>
      <c r="S241" s="81"/>
      <c r="T241" s="81"/>
      <c r="U241" s="81"/>
      <c r="V241" s="85" t="s">
        <v>1401</v>
      </c>
      <c r="W241" s="83">
        <v>43849.72460648148</v>
      </c>
      <c r="X241" s="87">
        <v>43849</v>
      </c>
      <c r="Y241" s="89" t="s">
        <v>1490</v>
      </c>
      <c r="Z241" s="85" t="s">
        <v>1587</v>
      </c>
      <c r="AA241" s="81"/>
      <c r="AB241" s="81"/>
      <c r="AC241" s="89" t="s">
        <v>1684</v>
      </c>
      <c r="AD241" s="81"/>
      <c r="AE241" s="81" t="b">
        <v>0</v>
      </c>
      <c r="AF241" s="81">
        <v>0</v>
      </c>
      <c r="AG241" s="89" t="s">
        <v>588</v>
      </c>
      <c r="AH241" s="81" t="b">
        <v>0</v>
      </c>
      <c r="AI241" s="81" t="s">
        <v>591</v>
      </c>
      <c r="AJ241" s="81"/>
      <c r="AK241" s="89" t="s">
        <v>588</v>
      </c>
      <c r="AL241" s="81" t="b">
        <v>0</v>
      </c>
      <c r="AM241" s="81">
        <v>97</v>
      </c>
      <c r="AN241" s="89" t="s">
        <v>593</v>
      </c>
      <c r="AO241" s="81" t="s">
        <v>594</v>
      </c>
      <c r="AP241" s="81" t="b">
        <v>0</v>
      </c>
      <c r="AQ241" s="89" t="s">
        <v>593</v>
      </c>
      <c r="AR241" s="81"/>
      <c r="AS241" s="81">
        <v>0</v>
      </c>
      <c r="AT241" s="81">
        <v>0</v>
      </c>
      <c r="AU241" s="81"/>
      <c r="AV241" s="81"/>
      <c r="AW241" s="81"/>
      <c r="AX241" s="81"/>
      <c r="AY241" s="81"/>
      <c r="AZ241" s="81"/>
      <c r="BA241" s="81"/>
      <c r="BB241" s="81"/>
      <c r="BC241" s="81">
        <v>1</v>
      </c>
      <c r="BD241" s="80" t="str">
        <f>REPLACE(INDEX(GroupVertices[Group],MATCH(Edges[[#This Row],[Vertex 1]],GroupVertices[Vertex],0)),1,1,"")</f>
        <v>1</v>
      </c>
      <c r="BE241" s="80" t="str">
        <f>REPLACE(INDEX(GroupVertices[Group],MATCH(Edges[[#This Row],[Vertex 2]],GroupVertices[Vertex],0)),1,1,"")</f>
        <v>1</v>
      </c>
      <c r="BF241" s="48">
        <v>0</v>
      </c>
      <c r="BG241" s="49">
        <v>0</v>
      </c>
      <c r="BH241" s="48">
        <v>2</v>
      </c>
      <c r="BI241" s="49">
        <v>4.545454545454546</v>
      </c>
      <c r="BJ241" s="48">
        <v>0</v>
      </c>
      <c r="BK241" s="49">
        <v>0</v>
      </c>
      <c r="BL241" s="48">
        <v>42</v>
      </c>
      <c r="BM241" s="49">
        <v>95.45454545454545</v>
      </c>
      <c r="BN241" s="48">
        <v>44</v>
      </c>
    </row>
    <row r="242" spans="1:66" ht="15">
      <c r="A242" s="66" t="s">
        <v>1315</v>
      </c>
      <c r="B242" s="66" t="s">
        <v>287</v>
      </c>
      <c r="C242" s="67" t="s">
        <v>1267</v>
      </c>
      <c r="D242" s="68">
        <v>3</v>
      </c>
      <c r="E242" s="67" t="s">
        <v>132</v>
      </c>
      <c r="F242" s="70">
        <v>32</v>
      </c>
      <c r="G242" s="67"/>
      <c r="H242" s="71"/>
      <c r="I242" s="72"/>
      <c r="J242" s="72"/>
      <c r="K242" s="34" t="s">
        <v>65</v>
      </c>
      <c r="L242" s="73">
        <v>242</v>
      </c>
      <c r="M242" s="73"/>
      <c r="N242" s="74"/>
      <c r="O242" s="81" t="s">
        <v>315</v>
      </c>
      <c r="P242" s="83">
        <v>43849.38553240741</v>
      </c>
      <c r="Q242" s="81" t="s">
        <v>1364</v>
      </c>
      <c r="R242" s="81"/>
      <c r="S242" s="81"/>
      <c r="T242" s="81"/>
      <c r="U242" s="81"/>
      <c r="V242" s="85" t="s">
        <v>1402</v>
      </c>
      <c r="W242" s="83">
        <v>43849.38553240741</v>
      </c>
      <c r="X242" s="87">
        <v>43849</v>
      </c>
      <c r="Y242" s="89" t="s">
        <v>1491</v>
      </c>
      <c r="Z242" s="85" t="s">
        <v>1588</v>
      </c>
      <c r="AA242" s="81"/>
      <c r="AB242" s="81"/>
      <c r="AC242" s="89" t="s">
        <v>1685</v>
      </c>
      <c r="AD242" s="81"/>
      <c r="AE242" s="81" t="b">
        <v>0</v>
      </c>
      <c r="AF242" s="81">
        <v>0</v>
      </c>
      <c r="AG242" s="89" t="s">
        <v>588</v>
      </c>
      <c r="AH242" s="81" t="b">
        <v>0</v>
      </c>
      <c r="AI242" s="81" t="s">
        <v>591</v>
      </c>
      <c r="AJ242" s="81"/>
      <c r="AK242" s="89" t="s">
        <v>588</v>
      </c>
      <c r="AL242" s="81" t="b">
        <v>0</v>
      </c>
      <c r="AM242" s="81">
        <v>97</v>
      </c>
      <c r="AN242" s="89" t="s">
        <v>593</v>
      </c>
      <c r="AO242" s="81" t="s">
        <v>596</v>
      </c>
      <c r="AP242" s="81" t="b">
        <v>0</v>
      </c>
      <c r="AQ242" s="89" t="s">
        <v>593</v>
      </c>
      <c r="AR242" s="81"/>
      <c r="AS242" s="81">
        <v>0</v>
      </c>
      <c r="AT242" s="81">
        <v>0</v>
      </c>
      <c r="AU242" s="81"/>
      <c r="AV242" s="81"/>
      <c r="AW242" s="81"/>
      <c r="AX242" s="81"/>
      <c r="AY242" s="81"/>
      <c r="AZ242" s="81"/>
      <c r="BA242" s="81"/>
      <c r="BB242" s="81"/>
      <c r="BC242" s="81">
        <v>1</v>
      </c>
      <c r="BD242" s="80" t="str">
        <f>REPLACE(INDEX(GroupVertices[Group],MATCH(Edges[[#This Row],[Vertex 1]],GroupVertices[Vertex],0)),1,1,"")</f>
        <v>1</v>
      </c>
      <c r="BE242" s="80" t="str">
        <f>REPLACE(INDEX(GroupVertices[Group],MATCH(Edges[[#This Row],[Vertex 2]],GroupVertices[Vertex],0)),1,1,"")</f>
        <v>1</v>
      </c>
      <c r="BF242" s="48"/>
      <c r="BG242" s="49"/>
      <c r="BH242" s="48"/>
      <c r="BI242" s="49"/>
      <c r="BJ242" s="48"/>
      <c r="BK242" s="49"/>
      <c r="BL242" s="48"/>
      <c r="BM242" s="49"/>
      <c r="BN242" s="48"/>
    </row>
    <row r="243" spans="1:66" ht="15">
      <c r="A243" s="66" t="s">
        <v>1315</v>
      </c>
      <c r="B243" s="66" t="s">
        <v>304</v>
      </c>
      <c r="C243" s="67" t="s">
        <v>1267</v>
      </c>
      <c r="D243" s="68">
        <v>3</v>
      </c>
      <c r="E243" s="67" t="s">
        <v>132</v>
      </c>
      <c r="F243" s="70">
        <v>32</v>
      </c>
      <c r="G243" s="67"/>
      <c r="H243" s="71"/>
      <c r="I243" s="72"/>
      <c r="J243" s="72"/>
      <c r="K243" s="34" t="s">
        <v>65</v>
      </c>
      <c r="L243" s="73">
        <v>243</v>
      </c>
      <c r="M243" s="73"/>
      <c r="N243" s="74"/>
      <c r="O243" s="81" t="s">
        <v>315</v>
      </c>
      <c r="P243" s="83">
        <v>43849.38553240741</v>
      </c>
      <c r="Q243" s="81" t="s">
        <v>1364</v>
      </c>
      <c r="R243" s="81"/>
      <c r="S243" s="81"/>
      <c r="T243" s="81"/>
      <c r="U243" s="81"/>
      <c r="V243" s="85" t="s">
        <v>1402</v>
      </c>
      <c r="W243" s="83">
        <v>43849.38553240741</v>
      </c>
      <c r="X243" s="87">
        <v>43849</v>
      </c>
      <c r="Y243" s="89" t="s">
        <v>1491</v>
      </c>
      <c r="Z243" s="85" t="s">
        <v>1588</v>
      </c>
      <c r="AA243" s="81"/>
      <c r="AB243" s="81"/>
      <c r="AC243" s="89" t="s">
        <v>1685</v>
      </c>
      <c r="AD243" s="81"/>
      <c r="AE243" s="81" t="b">
        <v>0</v>
      </c>
      <c r="AF243" s="81">
        <v>0</v>
      </c>
      <c r="AG243" s="89" t="s">
        <v>588</v>
      </c>
      <c r="AH243" s="81" t="b">
        <v>0</v>
      </c>
      <c r="AI243" s="81" t="s">
        <v>591</v>
      </c>
      <c r="AJ243" s="81"/>
      <c r="AK243" s="89" t="s">
        <v>588</v>
      </c>
      <c r="AL243" s="81" t="b">
        <v>0</v>
      </c>
      <c r="AM243" s="81">
        <v>97</v>
      </c>
      <c r="AN243" s="89" t="s">
        <v>593</v>
      </c>
      <c r="AO243" s="81" t="s">
        <v>596</v>
      </c>
      <c r="AP243" s="81" t="b">
        <v>0</v>
      </c>
      <c r="AQ243" s="89" t="s">
        <v>593</v>
      </c>
      <c r="AR243" s="81"/>
      <c r="AS243" s="81">
        <v>0</v>
      </c>
      <c r="AT243" s="81">
        <v>0</v>
      </c>
      <c r="AU243" s="81"/>
      <c r="AV243" s="81"/>
      <c r="AW243" s="81"/>
      <c r="AX243" s="81"/>
      <c r="AY243" s="81"/>
      <c r="AZ243" s="81"/>
      <c r="BA243" s="81"/>
      <c r="BB243" s="81"/>
      <c r="BC243" s="81">
        <v>1</v>
      </c>
      <c r="BD243" s="80" t="str">
        <f>REPLACE(INDEX(GroupVertices[Group],MATCH(Edges[[#This Row],[Vertex 1]],GroupVertices[Vertex],0)),1,1,"")</f>
        <v>1</v>
      </c>
      <c r="BE243" s="80" t="str">
        <f>REPLACE(INDEX(GroupVertices[Group],MATCH(Edges[[#This Row],[Vertex 2]],GroupVertices[Vertex],0)),1,1,"")</f>
        <v>1</v>
      </c>
      <c r="BF243" s="48"/>
      <c r="BG243" s="49"/>
      <c r="BH243" s="48"/>
      <c r="BI243" s="49"/>
      <c r="BJ243" s="48"/>
      <c r="BK243" s="49"/>
      <c r="BL243" s="48"/>
      <c r="BM243" s="49"/>
      <c r="BN243" s="48"/>
    </row>
    <row r="244" spans="1:66" ht="15">
      <c r="A244" s="66" t="s">
        <v>1315</v>
      </c>
      <c r="B244" s="66" t="s">
        <v>307</v>
      </c>
      <c r="C244" s="67" t="s">
        <v>1267</v>
      </c>
      <c r="D244" s="68">
        <v>3</v>
      </c>
      <c r="E244" s="67" t="s">
        <v>132</v>
      </c>
      <c r="F244" s="70">
        <v>32</v>
      </c>
      <c r="G244" s="67"/>
      <c r="H244" s="71"/>
      <c r="I244" s="72"/>
      <c r="J244" s="72"/>
      <c r="K244" s="34" t="s">
        <v>65</v>
      </c>
      <c r="L244" s="73">
        <v>244</v>
      </c>
      <c r="M244" s="73"/>
      <c r="N244" s="74"/>
      <c r="O244" s="81" t="s">
        <v>315</v>
      </c>
      <c r="P244" s="83">
        <v>43849.38553240741</v>
      </c>
      <c r="Q244" s="81" t="s">
        <v>1364</v>
      </c>
      <c r="R244" s="81"/>
      <c r="S244" s="81"/>
      <c r="T244" s="81"/>
      <c r="U244" s="81"/>
      <c r="V244" s="85" t="s">
        <v>1402</v>
      </c>
      <c r="W244" s="83">
        <v>43849.38553240741</v>
      </c>
      <c r="X244" s="87">
        <v>43849</v>
      </c>
      <c r="Y244" s="89" t="s">
        <v>1491</v>
      </c>
      <c r="Z244" s="85" t="s">
        <v>1588</v>
      </c>
      <c r="AA244" s="81"/>
      <c r="AB244" s="81"/>
      <c r="AC244" s="89" t="s">
        <v>1685</v>
      </c>
      <c r="AD244" s="81"/>
      <c r="AE244" s="81" t="b">
        <v>0</v>
      </c>
      <c r="AF244" s="81">
        <v>0</v>
      </c>
      <c r="AG244" s="89" t="s">
        <v>588</v>
      </c>
      <c r="AH244" s="81" t="b">
        <v>0</v>
      </c>
      <c r="AI244" s="81" t="s">
        <v>591</v>
      </c>
      <c r="AJ244" s="81"/>
      <c r="AK244" s="89" t="s">
        <v>588</v>
      </c>
      <c r="AL244" s="81" t="b">
        <v>0</v>
      </c>
      <c r="AM244" s="81">
        <v>97</v>
      </c>
      <c r="AN244" s="89" t="s">
        <v>593</v>
      </c>
      <c r="AO244" s="81" t="s">
        <v>596</v>
      </c>
      <c r="AP244" s="81" t="b">
        <v>0</v>
      </c>
      <c r="AQ244" s="89" t="s">
        <v>593</v>
      </c>
      <c r="AR244" s="81"/>
      <c r="AS244" s="81">
        <v>0</v>
      </c>
      <c r="AT244" s="81">
        <v>0</v>
      </c>
      <c r="AU244" s="81"/>
      <c r="AV244" s="81"/>
      <c r="AW244" s="81"/>
      <c r="AX244" s="81"/>
      <c r="AY244" s="81"/>
      <c r="AZ244" s="81"/>
      <c r="BA244" s="81"/>
      <c r="BB244" s="81"/>
      <c r="BC244" s="81">
        <v>1</v>
      </c>
      <c r="BD244" s="80" t="str">
        <f>REPLACE(INDEX(GroupVertices[Group],MATCH(Edges[[#This Row],[Vertex 1]],GroupVertices[Vertex],0)),1,1,"")</f>
        <v>1</v>
      </c>
      <c r="BE244" s="80" t="str">
        <f>REPLACE(INDEX(GroupVertices[Group],MATCH(Edges[[#This Row],[Vertex 2]],GroupVertices[Vertex],0)),1,1,"")</f>
        <v>1</v>
      </c>
      <c r="BF244" s="48">
        <v>0</v>
      </c>
      <c r="BG244" s="49">
        <v>0</v>
      </c>
      <c r="BH244" s="48">
        <v>2</v>
      </c>
      <c r="BI244" s="49">
        <v>4.545454545454546</v>
      </c>
      <c r="BJ244" s="48">
        <v>0</v>
      </c>
      <c r="BK244" s="49">
        <v>0</v>
      </c>
      <c r="BL244" s="48">
        <v>42</v>
      </c>
      <c r="BM244" s="49">
        <v>95.45454545454545</v>
      </c>
      <c r="BN244" s="48">
        <v>44</v>
      </c>
    </row>
    <row r="245" spans="1:66" ht="15">
      <c r="A245" s="66" t="s">
        <v>294</v>
      </c>
      <c r="B245" s="66" t="s">
        <v>287</v>
      </c>
      <c r="C245" s="67" t="s">
        <v>1267</v>
      </c>
      <c r="D245" s="68">
        <v>3</v>
      </c>
      <c r="E245" s="67" t="s">
        <v>132</v>
      </c>
      <c r="F245" s="70">
        <v>32</v>
      </c>
      <c r="G245" s="67"/>
      <c r="H245" s="71"/>
      <c r="I245" s="72"/>
      <c r="J245" s="72"/>
      <c r="K245" s="34" t="s">
        <v>65</v>
      </c>
      <c r="L245" s="73">
        <v>245</v>
      </c>
      <c r="M245" s="73"/>
      <c r="N245" s="74"/>
      <c r="O245" s="81" t="s">
        <v>315</v>
      </c>
      <c r="P245" s="83">
        <v>43848.849027777775</v>
      </c>
      <c r="Q245" s="81" t="s">
        <v>1364</v>
      </c>
      <c r="R245" s="81"/>
      <c r="S245" s="81"/>
      <c r="T245" s="81"/>
      <c r="U245" s="81"/>
      <c r="V245" s="85" t="s">
        <v>387</v>
      </c>
      <c r="W245" s="83">
        <v>43848.849027777775</v>
      </c>
      <c r="X245" s="87">
        <v>43848</v>
      </c>
      <c r="Y245" s="89" t="s">
        <v>1492</v>
      </c>
      <c r="Z245" s="85" t="s">
        <v>1589</v>
      </c>
      <c r="AA245" s="81"/>
      <c r="AB245" s="81"/>
      <c r="AC245" s="89" t="s">
        <v>1686</v>
      </c>
      <c r="AD245" s="81"/>
      <c r="AE245" s="81" t="b">
        <v>0</v>
      </c>
      <c r="AF245" s="81">
        <v>0</v>
      </c>
      <c r="AG245" s="89" t="s">
        <v>588</v>
      </c>
      <c r="AH245" s="81" t="b">
        <v>0</v>
      </c>
      <c r="AI245" s="81" t="s">
        <v>591</v>
      </c>
      <c r="AJ245" s="81"/>
      <c r="AK245" s="89" t="s">
        <v>588</v>
      </c>
      <c r="AL245" s="81" t="b">
        <v>0</v>
      </c>
      <c r="AM245" s="81">
        <v>97</v>
      </c>
      <c r="AN245" s="89" t="s">
        <v>593</v>
      </c>
      <c r="AO245" s="81" t="s">
        <v>594</v>
      </c>
      <c r="AP245" s="81" t="b">
        <v>0</v>
      </c>
      <c r="AQ245" s="89" t="s">
        <v>593</v>
      </c>
      <c r="AR245" s="81"/>
      <c r="AS245" s="81">
        <v>0</v>
      </c>
      <c r="AT245" s="81">
        <v>0</v>
      </c>
      <c r="AU245" s="81"/>
      <c r="AV245" s="81"/>
      <c r="AW245" s="81"/>
      <c r="AX245" s="81"/>
      <c r="AY245" s="81"/>
      <c r="AZ245" s="81"/>
      <c r="BA245" s="81"/>
      <c r="BB245" s="81"/>
      <c r="BC245" s="81">
        <v>1</v>
      </c>
      <c r="BD245" s="80" t="str">
        <f>REPLACE(INDEX(GroupVertices[Group],MATCH(Edges[[#This Row],[Vertex 1]],GroupVertices[Vertex],0)),1,1,"")</f>
        <v>2</v>
      </c>
      <c r="BE245" s="80" t="str">
        <f>REPLACE(INDEX(GroupVertices[Group],MATCH(Edges[[#This Row],[Vertex 2]],GroupVertices[Vertex],0)),1,1,"")</f>
        <v>1</v>
      </c>
      <c r="BF245" s="48"/>
      <c r="BG245" s="49"/>
      <c r="BH245" s="48"/>
      <c r="BI245" s="49"/>
      <c r="BJ245" s="48"/>
      <c r="BK245" s="49"/>
      <c r="BL245" s="48"/>
      <c r="BM245" s="49"/>
      <c r="BN245" s="48"/>
    </row>
    <row r="246" spans="1:66" ht="15">
      <c r="A246" s="66" t="s">
        <v>294</v>
      </c>
      <c r="B246" s="66" t="s">
        <v>304</v>
      </c>
      <c r="C246" s="67" t="s">
        <v>2273</v>
      </c>
      <c r="D246" s="68">
        <v>3</v>
      </c>
      <c r="E246" s="67" t="s">
        <v>136</v>
      </c>
      <c r="F246" s="70">
        <v>23.333333333333336</v>
      </c>
      <c r="G246" s="67"/>
      <c r="H246" s="71"/>
      <c r="I246" s="72"/>
      <c r="J246" s="72"/>
      <c r="K246" s="34" t="s">
        <v>65</v>
      </c>
      <c r="L246" s="73">
        <v>246</v>
      </c>
      <c r="M246" s="73"/>
      <c r="N246" s="74"/>
      <c r="O246" s="81" t="s">
        <v>315</v>
      </c>
      <c r="P246" s="83">
        <v>43848.849027777775</v>
      </c>
      <c r="Q246" s="81" t="s">
        <v>1364</v>
      </c>
      <c r="R246" s="81"/>
      <c r="S246" s="81"/>
      <c r="T246" s="81"/>
      <c r="U246" s="81"/>
      <c r="V246" s="85" t="s">
        <v>387</v>
      </c>
      <c r="W246" s="83">
        <v>43848.849027777775</v>
      </c>
      <c r="X246" s="87">
        <v>43848</v>
      </c>
      <c r="Y246" s="89" t="s">
        <v>1492</v>
      </c>
      <c r="Z246" s="85" t="s">
        <v>1589</v>
      </c>
      <c r="AA246" s="81"/>
      <c r="AB246" s="81"/>
      <c r="AC246" s="89" t="s">
        <v>1686</v>
      </c>
      <c r="AD246" s="81"/>
      <c r="AE246" s="81" t="b">
        <v>0</v>
      </c>
      <c r="AF246" s="81">
        <v>0</v>
      </c>
      <c r="AG246" s="89" t="s">
        <v>588</v>
      </c>
      <c r="AH246" s="81" t="b">
        <v>0</v>
      </c>
      <c r="AI246" s="81" t="s">
        <v>591</v>
      </c>
      <c r="AJ246" s="81"/>
      <c r="AK246" s="89" t="s">
        <v>588</v>
      </c>
      <c r="AL246" s="81" t="b">
        <v>0</v>
      </c>
      <c r="AM246" s="81">
        <v>97</v>
      </c>
      <c r="AN246" s="89" t="s">
        <v>593</v>
      </c>
      <c r="AO246" s="81" t="s">
        <v>594</v>
      </c>
      <c r="AP246" s="81" t="b">
        <v>0</v>
      </c>
      <c r="AQ246" s="89" t="s">
        <v>593</v>
      </c>
      <c r="AR246" s="81"/>
      <c r="AS246" s="81">
        <v>0</v>
      </c>
      <c r="AT246" s="81">
        <v>0</v>
      </c>
      <c r="AU246" s="81"/>
      <c r="AV246" s="81"/>
      <c r="AW246" s="81"/>
      <c r="AX246" s="81"/>
      <c r="AY246" s="81"/>
      <c r="AZ246" s="81"/>
      <c r="BA246" s="81"/>
      <c r="BB246" s="81"/>
      <c r="BC246" s="81">
        <v>2</v>
      </c>
      <c r="BD246" s="80" t="str">
        <f>REPLACE(INDEX(GroupVertices[Group],MATCH(Edges[[#This Row],[Vertex 1]],GroupVertices[Vertex],0)),1,1,"")</f>
        <v>2</v>
      </c>
      <c r="BE246" s="80" t="str">
        <f>REPLACE(INDEX(GroupVertices[Group],MATCH(Edges[[#This Row],[Vertex 2]],GroupVertices[Vertex],0)),1,1,"")</f>
        <v>1</v>
      </c>
      <c r="BF246" s="48"/>
      <c r="BG246" s="49"/>
      <c r="BH246" s="48"/>
      <c r="BI246" s="49"/>
      <c r="BJ246" s="48"/>
      <c r="BK246" s="49"/>
      <c r="BL246" s="48"/>
      <c r="BM246" s="49"/>
      <c r="BN246" s="48"/>
    </row>
    <row r="247" spans="1:66" ht="15">
      <c r="A247" s="66" t="s">
        <v>294</v>
      </c>
      <c r="B247" s="66" t="s">
        <v>307</v>
      </c>
      <c r="C247" s="67" t="s">
        <v>2273</v>
      </c>
      <c r="D247" s="68">
        <v>3</v>
      </c>
      <c r="E247" s="67" t="s">
        <v>136</v>
      </c>
      <c r="F247" s="70">
        <v>23.333333333333336</v>
      </c>
      <c r="G247" s="67"/>
      <c r="H247" s="71"/>
      <c r="I247" s="72"/>
      <c r="J247" s="72"/>
      <c r="K247" s="34" t="s">
        <v>65</v>
      </c>
      <c r="L247" s="73">
        <v>247</v>
      </c>
      <c r="M247" s="73"/>
      <c r="N247" s="74"/>
      <c r="O247" s="81" t="s">
        <v>315</v>
      </c>
      <c r="P247" s="83">
        <v>43848.849027777775</v>
      </c>
      <c r="Q247" s="81" t="s">
        <v>1364</v>
      </c>
      <c r="R247" s="81"/>
      <c r="S247" s="81"/>
      <c r="T247" s="81"/>
      <c r="U247" s="81"/>
      <c r="V247" s="85" t="s">
        <v>387</v>
      </c>
      <c r="W247" s="83">
        <v>43848.849027777775</v>
      </c>
      <c r="X247" s="87">
        <v>43848</v>
      </c>
      <c r="Y247" s="89" t="s">
        <v>1492</v>
      </c>
      <c r="Z247" s="85" t="s">
        <v>1589</v>
      </c>
      <c r="AA247" s="81"/>
      <c r="AB247" s="81"/>
      <c r="AC247" s="89" t="s">
        <v>1686</v>
      </c>
      <c r="AD247" s="81"/>
      <c r="AE247" s="81" t="b">
        <v>0</v>
      </c>
      <c r="AF247" s="81">
        <v>0</v>
      </c>
      <c r="AG247" s="89" t="s">
        <v>588</v>
      </c>
      <c r="AH247" s="81" t="b">
        <v>0</v>
      </c>
      <c r="AI247" s="81" t="s">
        <v>591</v>
      </c>
      <c r="AJ247" s="81"/>
      <c r="AK247" s="89" t="s">
        <v>588</v>
      </c>
      <c r="AL247" s="81" t="b">
        <v>0</v>
      </c>
      <c r="AM247" s="81">
        <v>97</v>
      </c>
      <c r="AN247" s="89" t="s">
        <v>593</v>
      </c>
      <c r="AO247" s="81" t="s">
        <v>594</v>
      </c>
      <c r="AP247" s="81" t="b">
        <v>0</v>
      </c>
      <c r="AQ247" s="89" t="s">
        <v>593</v>
      </c>
      <c r="AR247" s="81"/>
      <c r="AS247" s="81">
        <v>0</v>
      </c>
      <c r="AT247" s="81">
        <v>0</v>
      </c>
      <c r="AU247" s="81"/>
      <c r="AV247" s="81"/>
      <c r="AW247" s="81"/>
      <c r="AX247" s="81"/>
      <c r="AY247" s="81"/>
      <c r="AZ247" s="81"/>
      <c r="BA247" s="81"/>
      <c r="BB247" s="81"/>
      <c r="BC247" s="81">
        <v>2</v>
      </c>
      <c r="BD247" s="80" t="str">
        <f>REPLACE(INDEX(GroupVertices[Group],MATCH(Edges[[#This Row],[Vertex 1]],GroupVertices[Vertex],0)),1,1,"")</f>
        <v>2</v>
      </c>
      <c r="BE247" s="80" t="str">
        <f>REPLACE(INDEX(GroupVertices[Group],MATCH(Edges[[#This Row],[Vertex 2]],GroupVertices[Vertex],0)),1,1,"")</f>
        <v>1</v>
      </c>
      <c r="BF247" s="48">
        <v>0</v>
      </c>
      <c r="BG247" s="49">
        <v>0</v>
      </c>
      <c r="BH247" s="48">
        <v>2</v>
      </c>
      <c r="BI247" s="49">
        <v>4.545454545454546</v>
      </c>
      <c r="BJ247" s="48">
        <v>0</v>
      </c>
      <c r="BK247" s="49">
        <v>0</v>
      </c>
      <c r="BL247" s="48">
        <v>42</v>
      </c>
      <c r="BM247" s="49">
        <v>95.45454545454545</v>
      </c>
      <c r="BN247" s="48">
        <v>44</v>
      </c>
    </row>
    <row r="248" spans="1:66" ht="15">
      <c r="A248" s="66" t="s">
        <v>1316</v>
      </c>
      <c r="B248" s="66" t="s">
        <v>287</v>
      </c>
      <c r="C248" s="67" t="s">
        <v>1267</v>
      </c>
      <c r="D248" s="68">
        <v>3</v>
      </c>
      <c r="E248" s="67" t="s">
        <v>132</v>
      </c>
      <c r="F248" s="70">
        <v>32</v>
      </c>
      <c r="G248" s="67"/>
      <c r="H248" s="71"/>
      <c r="I248" s="72"/>
      <c r="J248" s="72"/>
      <c r="K248" s="34" t="s">
        <v>65</v>
      </c>
      <c r="L248" s="73">
        <v>248</v>
      </c>
      <c r="M248" s="73"/>
      <c r="N248" s="74"/>
      <c r="O248" s="81" t="s">
        <v>315</v>
      </c>
      <c r="P248" s="83">
        <v>43848.758726851855</v>
      </c>
      <c r="Q248" s="81" t="s">
        <v>1364</v>
      </c>
      <c r="R248" s="81"/>
      <c r="S248" s="81"/>
      <c r="T248" s="81"/>
      <c r="U248" s="81"/>
      <c r="V248" s="85" t="s">
        <v>1403</v>
      </c>
      <c r="W248" s="83">
        <v>43848.758726851855</v>
      </c>
      <c r="X248" s="87">
        <v>43848</v>
      </c>
      <c r="Y248" s="89" t="s">
        <v>1493</v>
      </c>
      <c r="Z248" s="85" t="s">
        <v>1590</v>
      </c>
      <c r="AA248" s="81"/>
      <c r="AB248" s="81"/>
      <c r="AC248" s="89" t="s">
        <v>1687</v>
      </c>
      <c r="AD248" s="81"/>
      <c r="AE248" s="81" t="b">
        <v>0</v>
      </c>
      <c r="AF248" s="81">
        <v>0</v>
      </c>
      <c r="AG248" s="89" t="s">
        <v>588</v>
      </c>
      <c r="AH248" s="81" t="b">
        <v>0</v>
      </c>
      <c r="AI248" s="81" t="s">
        <v>591</v>
      </c>
      <c r="AJ248" s="81"/>
      <c r="AK248" s="89" t="s">
        <v>588</v>
      </c>
      <c r="AL248" s="81" t="b">
        <v>0</v>
      </c>
      <c r="AM248" s="81">
        <v>97</v>
      </c>
      <c r="AN248" s="89" t="s">
        <v>593</v>
      </c>
      <c r="AO248" s="81" t="s">
        <v>594</v>
      </c>
      <c r="AP248" s="81" t="b">
        <v>0</v>
      </c>
      <c r="AQ248" s="89" t="s">
        <v>593</v>
      </c>
      <c r="AR248" s="81"/>
      <c r="AS248" s="81">
        <v>0</v>
      </c>
      <c r="AT248" s="81">
        <v>0</v>
      </c>
      <c r="AU248" s="81"/>
      <c r="AV248" s="81"/>
      <c r="AW248" s="81"/>
      <c r="AX248" s="81"/>
      <c r="AY248" s="81"/>
      <c r="AZ248" s="81"/>
      <c r="BA248" s="81"/>
      <c r="BB248" s="81"/>
      <c r="BC248" s="81">
        <v>1</v>
      </c>
      <c r="BD248" s="80" t="str">
        <f>REPLACE(INDEX(GroupVertices[Group],MATCH(Edges[[#This Row],[Vertex 1]],GroupVertices[Vertex],0)),1,1,"")</f>
        <v>1</v>
      </c>
      <c r="BE248" s="80" t="str">
        <f>REPLACE(INDEX(GroupVertices[Group],MATCH(Edges[[#This Row],[Vertex 2]],GroupVertices[Vertex],0)),1,1,"")</f>
        <v>1</v>
      </c>
      <c r="BF248" s="48"/>
      <c r="BG248" s="49"/>
      <c r="BH248" s="48"/>
      <c r="BI248" s="49"/>
      <c r="BJ248" s="48"/>
      <c r="BK248" s="49"/>
      <c r="BL248" s="48"/>
      <c r="BM248" s="49"/>
      <c r="BN248" s="48"/>
    </row>
    <row r="249" spans="1:66" ht="15">
      <c r="A249" s="66" t="s">
        <v>1316</v>
      </c>
      <c r="B249" s="66" t="s">
        <v>304</v>
      </c>
      <c r="C249" s="67" t="s">
        <v>1267</v>
      </c>
      <c r="D249" s="68">
        <v>3</v>
      </c>
      <c r="E249" s="67" t="s">
        <v>132</v>
      </c>
      <c r="F249" s="70">
        <v>32</v>
      </c>
      <c r="G249" s="67"/>
      <c r="H249" s="71"/>
      <c r="I249" s="72"/>
      <c r="J249" s="72"/>
      <c r="K249" s="34" t="s">
        <v>65</v>
      </c>
      <c r="L249" s="73">
        <v>249</v>
      </c>
      <c r="M249" s="73"/>
      <c r="N249" s="74"/>
      <c r="O249" s="81" t="s">
        <v>315</v>
      </c>
      <c r="P249" s="83">
        <v>43848.758726851855</v>
      </c>
      <c r="Q249" s="81" t="s">
        <v>1364</v>
      </c>
      <c r="R249" s="81"/>
      <c r="S249" s="81"/>
      <c r="T249" s="81"/>
      <c r="U249" s="81"/>
      <c r="V249" s="85" t="s">
        <v>1403</v>
      </c>
      <c r="W249" s="83">
        <v>43848.758726851855</v>
      </c>
      <c r="X249" s="87">
        <v>43848</v>
      </c>
      <c r="Y249" s="89" t="s">
        <v>1493</v>
      </c>
      <c r="Z249" s="85" t="s">
        <v>1590</v>
      </c>
      <c r="AA249" s="81"/>
      <c r="AB249" s="81"/>
      <c r="AC249" s="89" t="s">
        <v>1687</v>
      </c>
      <c r="AD249" s="81"/>
      <c r="AE249" s="81" t="b">
        <v>0</v>
      </c>
      <c r="AF249" s="81">
        <v>0</v>
      </c>
      <c r="AG249" s="89" t="s">
        <v>588</v>
      </c>
      <c r="AH249" s="81" t="b">
        <v>0</v>
      </c>
      <c r="AI249" s="81" t="s">
        <v>591</v>
      </c>
      <c r="AJ249" s="81"/>
      <c r="AK249" s="89" t="s">
        <v>588</v>
      </c>
      <c r="AL249" s="81" t="b">
        <v>0</v>
      </c>
      <c r="AM249" s="81">
        <v>97</v>
      </c>
      <c r="AN249" s="89" t="s">
        <v>593</v>
      </c>
      <c r="AO249" s="81" t="s">
        <v>594</v>
      </c>
      <c r="AP249" s="81" t="b">
        <v>0</v>
      </c>
      <c r="AQ249" s="89" t="s">
        <v>593</v>
      </c>
      <c r="AR249" s="81"/>
      <c r="AS249" s="81">
        <v>0</v>
      </c>
      <c r="AT249" s="81">
        <v>0</v>
      </c>
      <c r="AU249" s="81"/>
      <c r="AV249" s="81"/>
      <c r="AW249" s="81"/>
      <c r="AX249" s="81"/>
      <c r="AY249" s="81"/>
      <c r="AZ249" s="81"/>
      <c r="BA249" s="81"/>
      <c r="BB249" s="81"/>
      <c r="BC249" s="81">
        <v>1</v>
      </c>
      <c r="BD249" s="80" t="str">
        <f>REPLACE(INDEX(GroupVertices[Group],MATCH(Edges[[#This Row],[Vertex 1]],GroupVertices[Vertex],0)),1,1,"")</f>
        <v>1</v>
      </c>
      <c r="BE249" s="80" t="str">
        <f>REPLACE(INDEX(GroupVertices[Group],MATCH(Edges[[#This Row],[Vertex 2]],GroupVertices[Vertex],0)),1,1,"")</f>
        <v>1</v>
      </c>
      <c r="BF249" s="48"/>
      <c r="BG249" s="49"/>
      <c r="BH249" s="48"/>
      <c r="BI249" s="49"/>
      <c r="BJ249" s="48"/>
      <c r="BK249" s="49"/>
      <c r="BL249" s="48"/>
      <c r="BM249" s="49"/>
      <c r="BN249" s="48"/>
    </row>
    <row r="250" spans="1:66" ht="15">
      <c r="A250" s="66" t="s">
        <v>1316</v>
      </c>
      <c r="B250" s="66" t="s">
        <v>307</v>
      </c>
      <c r="C250" s="67" t="s">
        <v>1267</v>
      </c>
      <c r="D250" s="68">
        <v>3</v>
      </c>
      <c r="E250" s="67" t="s">
        <v>132</v>
      </c>
      <c r="F250" s="70">
        <v>32</v>
      </c>
      <c r="G250" s="67"/>
      <c r="H250" s="71"/>
      <c r="I250" s="72"/>
      <c r="J250" s="72"/>
      <c r="K250" s="34" t="s">
        <v>65</v>
      </c>
      <c r="L250" s="73">
        <v>250</v>
      </c>
      <c r="M250" s="73"/>
      <c r="N250" s="74"/>
      <c r="O250" s="81" t="s">
        <v>315</v>
      </c>
      <c r="P250" s="83">
        <v>43848.758726851855</v>
      </c>
      <c r="Q250" s="81" t="s">
        <v>1364</v>
      </c>
      <c r="R250" s="81"/>
      <c r="S250" s="81"/>
      <c r="T250" s="81"/>
      <c r="U250" s="81"/>
      <c r="V250" s="85" t="s">
        <v>1403</v>
      </c>
      <c r="W250" s="83">
        <v>43848.758726851855</v>
      </c>
      <c r="X250" s="87">
        <v>43848</v>
      </c>
      <c r="Y250" s="89" t="s">
        <v>1493</v>
      </c>
      <c r="Z250" s="85" t="s">
        <v>1590</v>
      </c>
      <c r="AA250" s="81"/>
      <c r="AB250" s="81"/>
      <c r="AC250" s="89" t="s">
        <v>1687</v>
      </c>
      <c r="AD250" s="81"/>
      <c r="AE250" s="81" t="b">
        <v>0</v>
      </c>
      <c r="AF250" s="81">
        <v>0</v>
      </c>
      <c r="AG250" s="89" t="s">
        <v>588</v>
      </c>
      <c r="AH250" s="81" t="b">
        <v>0</v>
      </c>
      <c r="AI250" s="81" t="s">
        <v>591</v>
      </c>
      <c r="AJ250" s="81"/>
      <c r="AK250" s="89" t="s">
        <v>588</v>
      </c>
      <c r="AL250" s="81" t="b">
        <v>0</v>
      </c>
      <c r="AM250" s="81">
        <v>97</v>
      </c>
      <c r="AN250" s="89" t="s">
        <v>593</v>
      </c>
      <c r="AO250" s="81" t="s">
        <v>594</v>
      </c>
      <c r="AP250" s="81" t="b">
        <v>0</v>
      </c>
      <c r="AQ250" s="89" t="s">
        <v>593</v>
      </c>
      <c r="AR250" s="81"/>
      <c r="AS250" s="81">
        <v>0</v>
      </c>
      <c r="AT250" s="81">
        <v>0</v>
      </c>
      <c r="AU250" s="81"/>
      <c r="AV250" s="81"/>
      <c r="AW250" s="81"/>
      <c r="AX250" s="81"/>
      <c r="AY250" s="81"/>
      <c r="AZ250" s="81"/>
      <c r="BA250" s="81"/>
      <c r="BB250" s="81"/>
      <c r="BC250" s="81">
        <v>1</v>
      </c>
      <c r="BD250" s="80" t="str">
        <f>REPLACE(INDEX(GroupVertices[Group],MATCH(Edges[[#This Row],[Vertex 1]],GroupVertices[Vertex],0)),1,1,"")</f>
        <v>1</v>
      </c>
      <c r="BE250" s="80" t="str">
        <f>REPLACE(INDEX(GroupVertices[Group],MATCH(Edges[[#This Row],[Vertex 2]],GroupVertices[Vertex],0)),1,1,"")</f>
        <v>1</v>
      </c>
      <c r="BF250" s="48">
        <v>0</v>
      </c>
      <c r="BG250" s="49">
        <v>0</v>
      </c>
      <c r="BH250" s="48">
        <v>2</v>
      </c>
      <c r="BI250" s="49">
        <v>4.545454545454546</v>
      </c>
      <c r="BJ250" s="48">
        <v>0</v>
      </c>
      <c r="BK250" s="49">
        <v>0</v>
      </c>
      <c r="BL250" s="48">
        <v>42</v>
      </c>
      <c r="BM250" s="49">
        <v>95.45454545454545</v>
      </c>
      <c r="BN250" s="48">
        <v>44</v>
      </c>
    </row>
    <row r="251" spans="1:66" ht="15">
      <c r="A251" s="66" t="s">
        <v>1317</v>
      </c>
      <c r="B251" s="66" t="s">
        <v>287</v>
      </c>
      <c r="C251" s="67" t="s">
        <v>1267</v>
      </c>
      <c r="D251" s="68">
        <v>3</v>
      </c>
      <c r="E251" s="67" t="s">
        <v>132</v>
      </c>
      <c r="F251" s="70">
        <v>32</v>
      </c>
      <c r="G251" s="67"/>
      <c r="H251" s="71"/>
      <c r="I251" s="72"/>
      <c r="J251" s="72"/>
      <c r="K251" s="34" t="s">
        <v>65</v>
      </c>
      <c r="L251" s="73">
        <v>251</v>
      </c>
      <c r="M251" s="73"/>
      <c r="N251" s="74"/>
      <c r="O251" s="81" t="s">
        <v>315</v>
      </c>
      <c r="P251" s="83">
        <v>43848.97591435185</v>
      </c>
      <c r="Q251" s="81" t="s">
        <v>1364</v>
      </c>
      <c r="R251" s="81"/>
      <c r="S251" s="81"/>
      <c r="T251" s="81"/>
      <c r="U251" s="81"/>
      <c r="V251" s="85" t="s">
        <v>1404</v>
      </c>
      <c r="W251" s="83">
        <v>43848.97591435185</v>
      </c>
      <c r="X251" s="87">
        <v>43848</v>
      </c>
      <c r="Y251" s="89" t="s">
        <v>1494</v>
      </c>
      <c r="Z251" s="85" t="s">
        <v>1591</v>
      </c>
      <c r="AA251" s="81"/>
      <c r="AB251" s="81"/>
      <c r="AC251" s="89" t="s">
        <v>1688</v>
      </c>
      <c r="AD251" s="81"/>
      <c r="AE251" s="81" t="b">
        <v>0</v>
      </c>
      <c r="AF251" s="81">
        <v>0</v>
      </c>
      <c r="AG251" s="89" t="s">
        <v>588</v>
      </c>
      <c r="AH251" s="81" t="b">
        <v>0</v>
      </c>
      <c r="AI251" s="81" t="s">
        <v>591</v>
      </c>
      <c r="AJ251" s="81"/>
      <c r="AK251" s="89" t="s">
        <v>588</v>
      </c>
      <c r="AL251" s="81" t="b">
        <v>0</v>
      </c>
      <c r="AM251" s="81">
        <v>97</v>
      </c>
      <c r="AN251" s="89" t="s">
        <v>593</v>
      </c>
      <c r="AO251" s="81" t="s">
        <v>606</v>
      </c>
      <c r="AP251" s="81" t="b">
        <v>0</v>
      </c>
      <c r="AQ251" s="89" t="s">
        <v>593</v>
      </c>
      <c r="AR251" s="81"/>
      <c r="AS251" s="81">
        <v>0</v>
      </c>
      <c r="AT251" s="81">
        <v>0</v>
      </c>
      <c r="AU251" s="81"/>
      <c r="AV251" s="81"/>
      <c r="AW251" s="81"/>
      <c r="AX251" s="81"/>
      <c r="AY251" s="81"/>
      <c r="AZ251" s="81"/>
      <c r="BA251" s="81"/>
      <c r="BB251" s="81"/>
      <c r="BC251" s="81">
        <v>1</v>
      </c>
      <c r="BD251" s="80" t="str">
        <f>REPLACE(INDEX(GroupVertices[Group],MATCH(Edges[[#This Row],[Vertex 1]],GroupVertices[Vertex],0)),1,1,"")</f>
        <v>1</v>
      </c>
      <c r="BE251" s="80" t="str">
        <f>REPLACE(INDEX(GroupVertices[Group],MATCH(Edges[[#This Row],[Vertex 2]],GroupVertices[Vertex],0)),1,1,"")</f>
        <v>1</v>
      </c>
      <c r="BF251" s="48"/>
      <c r="BG251" s="49"/>
      <c r="BH251" s="48"/>
      <c r="BI251" s="49"/>
      <c r="BJ251" s="48"/>
      <c r="BK251" s="49"/>
      <c r="BL251" s="48"/>
      <c r="BM251" s="49"/>
      <c r="BN251" s="48"/>
    </row>
    <row r="252" spans="1:66" ht="15">
      <c r="A252" s="66" t="s">
        <v>1317</v>
      </c>
      <c r="B252" s="66" t="s">
        <v>304</v>
      </c>
      <c r="C252" s="67" t="s">
        <v>1267</v>
      </c>
      <c r="D252" s="68">
        <v>3</v>
      </c>
      <c r="E252" s="67" t="s">
        <v>132</v>
      </c>
      <c r="F252" s="70">
        <v>32</v>
      </c>
      <c r="G252" s="67"/>
      <c r="H252" s="71"/>
      <c r="I252" s="72"/>
      <c r="J252" s="72"/>
      <c r="K252" s="34" t="s">
        <v>65</v>
      </c>
      <c r="L252" s="73">
        <v>252</v>
      </c>
      <c r="M252" s="73"/>
      <c r="N252" s="74"/>
      <c r="O252" s="81" t="s">
        <v>315</v>
      </c>
      <c r="P252" s="83">
        <v>43848.97591435185</v>
      </c>
      <c r="Q252" s="81" t="s">
        <v>1364</v>
      </c>
      <c r="R252" s="81"/>
      <c r="S252" s="81"/>
      <c r="T252" s="81"/>
      <c r="U252" s="81"/>
      <c r="V252" s="85" t="s">
        <v>1404</v>
      </c>
      <c r="W252" s="83">
        <v>43848.97591435185</v>
      </c>
      <c r="X252" s="87">
        <v>43848</v>
      </c>
      <c r="Y252" s="89" t="s">
        <v>1494</v>
      </c>
      <c r="Z252" s="85" t="s">
        <v>1591</v>
      </c>
      <c r="AA252" s="81"/>
      <c r="AB252" s="81"/>
      <c r="AC252" s="89" t="s">
        <v>1688</v>
      </c>
      <c r="AD252" s="81"/>
      <c r="AE252" s="81" t="b">
        <v>0</v>
      </c>
      <c r="AF252" s="81">
        <v>0</v>
      </c>
      <c r="AG252" s="89" t="s">
        <v>588</v>
      </c>
      <c r="AH252" s="81" t="b">
        <v>0</v>
      </c>
      <c r="AI252" s="81" t="s">
        <v>591</v>
      </c>
      <c r="AJ252" s="81"/>
      <c r="AK252" s="89" t="s">
        <v>588</v>
      </c>
      <c r="AL252" s="81" t="b">
        <v>0</v>
      </c>
      <c r="AM252" s="81">
        <v>97</v>
      </c>
      <c r="AN252" s="89" t="s">
        <v>593</v>
      </c>
      <c r="AO252" s="81" t="s">
        <v>606</v>
      </c>
      <c r="AP252" s="81" t="b">
        <v>0</v>
      </c>
      <c r="AQ252" s="89" t="s">
        <v>593</v>
      </c>
      <c r="AR252" s="81"/>
      <c r="AS252" s="81">
        <v>0</v>
      </c>
      <c r="AT252" s="81">
        <v>0</v>
      </c>
      <c r="AU252" s="81"/>
      <c r="AV252" s="81"/>
      <c r="AW252" s="81"/>
      <c r="AX252" s="81"/>
      <c r="AY252" s="81"/>
      <c r="AZ252" s="81"/>
      <c r="BA252" s="81"/>
      <c r="BB252" s="81"/>
      <c r="BC252" s="81">
        <v>1</v>
      </c>
      <c r="BD252" s="80" t="str">
        <f>REPLACE(INDEX(GroupVertices[Group],MATCH(Edges[[#This Row],[Vertex 1]],GroupVertices[Vertex],0)),1,1,"")</f>
        <v>1</v>
      </c>
      <c r="BE252" s="80" t="str">
        <f>REPLACE(INDEX(GroupVertices[Group],MATCH(Edges[[#This Row],[Vertex 2]],GroupVertices[Vertex],0)),1,1,"")</f>
        <v>1</v>
      </c>
      <c r="BF252" s="48"/>
      <c r="BG252" s="49"/>
      <c r="BH252" s="48"/>
      <c r="BI252" s="49"/>
      <c r="BJ252" s="48"/>
      <c r="BK252" s="49"/>
      <c r="BL252" s="48"/>
      <c r="BM252" s="49"/>
      <c r="BN252" s="48"/>
    </row>
    <row r="253" spans="1:66" ht="15">
      <c r="A253" s="66" t="s">
        <v>1317</v>
      </c>
      <c r="B253" s="66" t="s">
        <v>307</v>
      </c>
      <c r="C253" s="67" t="s">
        <v>1267</v>
      </c>
      <c r="D253" s="68">
        <v>3</v>
      </c>
      <c r="E253" s="67" t="s">
        <v>132</v>
      </c>
      <c r="F253" s="70">
        <v>32</v>
      </c>
      <c r="G253" s="67"/>
      <c r="H253" s="71"/>
      <c r="I253" s="72"/>
      <c r="J253" s="72"/>
      <c r="K253" s="34" t="s">
        <v>65</v>
      </c>
      <c r="L253" s="73">
        <v>253</v>
      </c>
      <c r="M253" s="73"/>
      <c r="N253" s="74"/>
      <c r="O253" s="81" t="s">
        <v>315</v>
      </c>
      <c r="P253" s="83">
        <v>43848.97591435185</v>
      </c>
      <c r="Q253" s="81" t="s">
        <v>1364</v>
      </c>
      <c r="R253" s="81"/>
      <c r="S253" s="81"/>
      <c r="T253" s="81"/>
      <c r="U253" s="81"/>
      <c r="V253" s="85" t="s">
        <v>1404</v>
      </c>
      <c r="W253" s="83">
        <v>43848.97591435185</v>
      </c>
      <c r="X253" s="87">
        <v>43848</v>
      </c>
      <c r="Y253" s="89" t="s">
        <v>1494</v>
      </c>
      <c r="Z253" s="85" t="s">
        <v>1591</v>
      </c>
      <c r="AA253" s="81"/>
      <c r="AB253" s="81"/>
      <c r="AC253" s="89" t="s">
        <v>1688</v>
      </c>
      <c r="AD253" s="81"/>
      <c r="AE253" s="81" t="b">
        <v>0</v>
      </c>
      <c r="AF253" s="81">
        <v>0</v>
      </c>
      <c r="AG253" s="89" t="s">
        <v>588</v>
      </c>
      <c r="AH253" s="81" t="b">
        <v>0</v>
      </c>
      <c r="AI253" s="81" t="s">
        <v>591</v>
      </c>
      <c r="AJ253" s="81"/>
      <c r="AK253" s="89" t="s">
        <v>588</v>
      </c>
      <c r="AL253" s="81" t="b">
        <v>0</v>
      </c>
      <c r="AM253" s="81">
        <v>97</v>
      </c>
      <c r="AN253" s="89" t="s">
        <v>593</v>
      </c>
      <c r="AO253" s="81" t="s">
        <v>606</v>
      </c>
      <c r="AP253" s="81" t="b">
        <v>0</v>
      </c>
      <c r="AQ253" s="89" t="s">
        <v>593</v>
      </c>
      <c r="AR253" s="81"/>
      <c r="AS253" s="81">
        <v>0</v>
      </c>
      <c r="AT253" s="81">
        <v>0</v>
      </c>
      <c r="AU253" s="81"/>
      <c r="AV253" s="81"/>
      <c r="AW253" s="81"/>
      <c r="AX253" s="81"/>
      <c r="AY253" s="81"/>
      <c r="AZ253" s="81"/>
      <c r="BA253" s="81"/>
      <c r="BB253" s="81"/>
      <c r="BC253" s="81">
        <v>1</v>
      </c>
      <c r="BD253" s="80" t="str">
        <f>REPLACE(INDEX(GroupVertices[Group],MATCH(Edges[[#This Row],[Vertex 1]],GroupVertices[Vertex],0)),1,1,"")</f>
        <v>1</v>
      </c>
      <c r="BE253" s="80" t="str">
        <f>REPLACE(INDEX(GroupVertices[Group],MATCH(Edges[[#This Row],[Vertex 2]],GroupVertices[Vertex],0)),1,1,"")</f>
        <v>1</v>
      </c>
      <c r="BF253" s="48">
        <v>0</v>
      </c>
      <c r="BG253" s="49">
        <v>0</v>
      </c>
      <c r="BH253" s="48">
        <v>2</v>
      </c>
      <c r="BI253" s="49">
        <v>4.545454545454546</v>
      </c>
      <c r="BJ253" s="48">
        <v>0</v>
      </c>
      <c r="BK253" s="49">
        <v>0</v>
      </c>
      <c r="BL253" s="48">
        <v>42</v>
      </c>
      <c r="BM253" s="49">
        <v>95.45454545454545</v>
      </c>
      <c r="BN253" s="48">
        <v>44</v>
      </c>
    </row>
    <row r="254" spans="1:66" ht="15">
      <c r="A254" s="66" t="s">
        <v>1318</v>
      </c>
      <c r="B254" s="66" t="s">
        <v>287</v>
      </c>
      <c r="C254" s="67" t="s">
        <v>1267</v>
      </c>
      <c r="D254" s="68">
        <v>3</v>
      </c>
      <c r="E254" s="67" t="s">
        <v>132</v>
      </c>
      <c r="F254" s="70">
        <v>32</v>
      </c>
      <c r="G254" s="67"/>
      <c r="H254" s="71"/>
      <c r="I254" s="72"/>
      <c r="J254" s="72"/>
      <c r="K254" s="34" t="s">
        <v>65</v>
      </c>
      <c r="L254" s="73">
        <v>254</v>
      </c>
      <c r="M254" s="73"/>
      <c r="N254" s="74"/>
      <c r="O254" s="81" t="s">
        <v>315</v>
      </c>
      <c r="P254" s="83">
        <v>43848.90069444444</v>
      </c>
      <c r="Q254" s="81" t="s">
        <v>1364</v>
      </c>
      <c r="R254" s="81"/>
      <c r="S254" s="81"/>
      <c r="T254" s="81"/>
      <c r="U254" s="81"/>
      <c r="V254" s="85" t="s">
        <v>1405</v>
      </c>
      <c r="W254" s="83">
        <v>43848.90069444444</v>
      </c>
      <c r="X254" s="87">
        <v>43848</v>
      </c>
      <c r="Y254" s="89" t="s">
        <v>1495</v>
      </c>
      <c r="Z254" s="85" t="s">
        <v>1592</v>
      </c>
      <c r="AA254" s="81"/>
      <c r="AB254" s="81"/>
      <c r="AC254" s="89" t="s">
        <v>1689</v>
      </c>
      <c r="AD254" s="81"/>
      <c r="AE254" s="81" t="b">
        <v>0</v>
      </c>
      <c r="AF254" s="81">
        <v>0</v>
      </c>
      <c r="AG254" s="89" t="s">
        <v>588</v>
      </c>
      <c r="AH254" s="81" t="b">
        <v>0</v>
      </c>
      <c r="AI254" s="81" t="s">
        <v>591</v>
      </c>
      <c r="AJ254" s="81"/>
      <c r="AK254" s="89" t="s">
        <v>588</v>
      </c>
      <c r="AL254" s="81" t="b">
        <v>0</v>
      </c>
      <c r="AM254" s="81">
        <v>97</v>
      </c>
      <c r="AN254" s="89" t="s">
        <v>593</v>
      </c>
      <c r="AO254" s="81" t="s">
        <v>596</v>
      </c>
      <c r="AP254" s="81" t="b">
        <v>0</v>
      </c>
      <c r="AQ254" s="89" t="s">
        <v>593</v>
      </c>
      <c r="AR254" s="81"/>
      <c r="AS254" s="81">
        <v>0</v>
      </c>
      <c r="AT254" s="81">
        <v>0</v>
      </c>
      <c r="AU254" s="81"/>
      <c r="AV254" s="81"/>
      <c r="AW254" s="81"/>
      <c r="AX254" s="81"/>
      <c r="AY254" s="81"/>
      <c r="AZ254" s="81"/>
      <c r="BA254" s="81"/>
      <c r="BB254" s="81"/>
      <c r="BC254" s="81">
        <v>1</v>
      </c>
      <c r="BD254" s="80" t="str">
        <f>REPLACE(INDEX(GroupVertices[Group],MATCH(Edges[[#This Row],[Vertex 1]],GroupVertices[Vertex],0)),1,1,"")</f>
        <v>1</v>
      </c>
      <c r="BE254" s="80" t="str">
        <f>REPLACE(INDEX(GroupVertices[Group],MATCH(Edges[[#This Row],[Vertex 2]],GroupVertices[Vertex],0)),1,1,"")</f>
        <v>1</v>
      </c>
      <c r="BF254" s="48"/>
      <c r="BG254" s="49"/>
      <c r="BH254" s="48"/>
      <c r="BI254" s="49"/>
      <c r="BJ254" s="48"/>
      <c r="BK254" s="49"/>
      <c r="BL254" s="48"/>
      <c r="BM254" s="49"/>
      <c r="BN254" s="48"/>
    </row>
    <row r="255" spans="1:66" ht="15">
      <c r="A255" s="66" t="s">
        <v>1318</v>
      </c>
      <c r="B255" s="66" t="s">
        <v>304</v>
      </c>
      <c r="C255" s="67" t="s">
        <v>1267</v>
      </c>
      <c r="D255" s="68">
        <v>3</v>
      </c>
      <c r="E255" s="67" t="s">
        <v>132</v>
      </c>
      <c r="F255" s="70">
        <v>32</v>
      </c>
      <c r="G255" s="67"/>
      <c r="H255" s="71"/>
      <c r="I255" s="72"/>
      <c r="J255" s="72"/>
      <c r="K255" s="34" t="s">
        <v>65</v>
      </c>
      <c r="L255" s="73">
        <v>255</v>
      </c>
      <c r="M255" s="73"/>
      <c r="N255" s="74"/>
      <c r="O255" s="81" t="s">
        <v>315</v>
      </c>
      <c r="P255" s="83">
        <v>43848.90069444444</v>
      </c>
      <c r="Q255" s="81" t="s">
        <v>1364</v>
      </c>
      <c r="R255" s="81"/>
      <c r="S255" s="81"/>
      <c r="T255" s="81"/>
      <c r="U255" s="81"/>
      <c r="V255" s="85" t="s">
        <v>1405</v>
      </c>
      <c r="W255" s="83">
        <v>43848.90069444444</v>
      </c>
      <c r="X255" s="87">
        <v>43848</v>
      </c>
      <c r="Y255" s="89" t="s">
        <v>1495</v>
      </c>
      <c r="Z255" s="85" t="s">
        <v>1592</v>
      </c>
      <c r="AA255" s="81"/>
      <c r="AB255" s="81"/>
      <c r="AC255" s="89" t="s">
        <v>1689</v>
      </c>
      <c r="AD255" s="81"/>
      <c r="AE255" s="81" t="b">
        <v>0</v>
      </c>
      <c r="AF255" s="81">
        <v>0</v>
      </c>
      <c r="AG255" s="89" t="s">
        <v>588</v>
      </c>
      <c r="AH255" s="81" t="b">
        <v>0</v>
      </c>
      <c r="AI255" s="81" t="s">
        <v>591</v>
      </c>
      <c r="AJ255" s="81"/>
      <c r="AK255" s="89" t="s">
        <v>588</v>
      </c>
      <c r="AL255" s="81" t="b">
        <v>0</v>
      </c>
      <c r="AM255" s="81">
        <v>97</v>
      </c>
      <c r="AN255" s="89" t="s">
        <v>593</v>
      </c>
      <c r="AO255" s="81" t="s">
        <v>596</v>
      </c>
      <c r="AP255" s="81" t="b">
        <v>0</v>
      </c>
      <c r="AQ255" s="89" t="s">
        <v>593</v>
      </c>
      <c r="AR255" s="81"/>
      <c r="AS255" s="81">
        <v>0</v>
      </c>
      <c r="AT255" s="81">
        <v>0</v>
      </c>
      <c r="AU255" s="81"/>
      <c r="AV255" s="81"/>
      <c r="AW255" s="81"/>
      <c r="AX255" s="81"/>
      <c r="AY255" s="81"/>
      <c r="AZ255" s="81"/>
      <c r="BA255" s="81"/>
      <c r="BB255" s="81"/>
      <c r="BC255" s="81">
        <v>1</v>
      </c>
      <c r="BD255" s="80" t="str">
        <f>REPLACE(INDEX(GroupVertices[Group],MATCH(Edges[[#This Row],[Vertex 1]],GroupVertices[Vertex],0)),1,1,"")</f>
        <v>1</v>
      </c>
      <c r="BE255" s="80" t="str">
        <f>REPLACE(INDEX(GroupVertices[Group],MATCH(Edges[[#This Row],[Vertex 2]],GroupVertices[Vertex],0)),1,1,"")</f>
        <v>1</v>
      </c>
      <c r="BF255" s="48"/>
      <c r="BG255" s="49"/>
      <c r="BH255" s="48"/>
      <c r="BI255" s="49"/>
      <c r="BJ255" s="48"/>
      <c r="BK255" s="49"/>
      <c r="BL255" s="48"/>
      <c r="BM255" s="49"/>
      <c r="BN255" s="48"/>
    </row>
    <row r="256" spans="1:66" ht="15">
      <c r="A256" s="66" t="s">
        <v>1318</v>
      </c>
      <c r="B256" s="66" t="s">
        <v>307</v>
      </c>
      <c r="C256" s="67" t="s">
        <v>1267</v>
      </c>
      <c r="D256" s="68">
        <v>3</v>
      </c>
      <c r="E256" s="67" t="s">
        <v>132</v>
      </c>
      <c r="F256" s="70">
        <v>32</v>
      </c>
      <c r="G256" s="67"/>
      <c r="H256" s="71"/>
      <c r="I256" s="72"/>
      <c r="J256" s="72"/>
      <c r="K256" s="34" t="s">
        <v>65</v>
      </c>
      <c r="L256" s="73">
        <v>256</v>
      </c>
      <c r="M256" s="73"/>
      <c r="N256" s="74"/>
      <c r="O256" s="81" t="s">
        <v>315</v>
      </c>
      <c r="P256" s="83">
        <v>43848.90069444444</v>
      </c>
      <c r="Q256" s="81" t="s">
        <v>1364</v>
      </c>
      <c r="R256" s="81"/>
      <c r="S256" s="81"/>
      <c r="T256" s="81"/>
      <c r="U256" s="81"/>
      <c r="V256" s="85" t="s">
        <v>1405</v>
      </c>
      <c r="W256" s="83">
        <v>43848.90069444444</v>
      </c>
      <c r="X256" s="87">
        <v>43848</v>
      </c>
      <c r="Y256" s="89" t="s">
        <v>1495</v>
      </c>
      <c r="Z256" s="85" t="s">
        <v>1592</v>
      </c>
      <c r="AA256" s="81"/>
      <c r="AB256" s="81"/>
      <c r="AC256" s="89" t="s">
        <v>1689</v>
      </c>
      <c r="AD256" s="81"/>
      <c r="AE256" s="81" t="b">
        <v>0</v>
      </c>
      <c r="AF256" s="81">
        <v>0</v>
      </c>
      <c r="AG256" s="89" t="s">
        <v>588</v>
      </c>
      <c r="AH256" s="81" t="b">
        <v>0</v>
      </c>
      <c r="AI256" s="81" t="s">
        <v>591</v>
      </c>
      <c r="AJ256" s="81"/>
      <c r="AK256" s="89" t="s">
        <v>588</v>
      </c>
      <c r="AL256" s="81" t="b">
        <v>0</v>
      </c>
      <c r="AM256" s="81">
        <v>97</v>
      </c>
      <c r="AN256" s="89" t="s">
        <v>593</v>
      </c>
      <c r="AO256" s="81" t="s">
        <v>596</v>
      </c>
      <c r="AP256" s="81" t="b">
        <v>0</v>
      </c>
      <c r="AQ256" s="89" t="s">
        <v>593</v>
      </c>
      <c r="AR256" s="81"/>
      <c r="AS256" s="81">
        <v>0</v>
      </c>
      <c r="AT256" s="81">
        <v>0</v>
      </c>
      <c r="AU256" s="81"/>
      <c r="AV256" s="81"/>
      <c r="AW256" s="81"/>
      <c r="AX256" s="81"/>
      <c r="AY256" s="81"/>
      <c r="AZ256" s="81"/>
      <c r="BA256" s="81"/>
      <c r="BB256" s="81"/>
      <c r="BC256" s="81">
        <v>1</v>
      </c>
      <c r="BD256" s="80" t="str">
        <f>REPLACE(INDEX(GroupVertices[Group],MATCH(Edges[[#This Row],[Vertex 1]],GroupVertices[Vertex],0)),1,1,"")</f>
        <v>1</v>
      </c>
      <c r="BE256" s="80" t="str">
        <f>REPLACE(INDEX(GroupVertices[Group],MATCH(Edges[[#This Row],[Vertex 2]],GroupVertices[Vertex],0)),1,1,"")</f>
        <v>1</v>
      </c>
      <c r="BF256" s="48">
        <v>0</v>
      </c>
      <c r="BG256" s="49">
        <v>0</v>
      </c>
      <c r="BH256" s="48">
        <v>2</v>
      </c>
      <c r="BI256" s="49">
        <v>4.545454545454546</v>
      </c>
      <c r="BJ256" s="48">
        <v>0</v>
      </c>
      <c r="BK256" s="49">
        <v>0</v>
      </c>
      <c r="BL256" s="48">
        <v>42</v>
      </c>
      <c r="BM256" s="49">
        <v>95.45454545454545</v>
      </c>
      <c r="BN256" s="48">
        <v>44</v>
      </c>
    </row>
    <row r="257" spans="1:66" ht="15">
      <c r="A257" s="66" t="s">
        <v>1319</v>
      </c>
      <c r="B257" s="66" t="s">
        <v>287</v>
      </c>
      <c r="C257" s="67" t="s">
        <v>1267</v>
      </c>
      <c r="D257" s="68">
        <v>3</v>
      </c>
      <c r="E257" s="67" t="s">
        <v>132</v>
      </c>
      <c r="F257" s="70">
        <v>32</v>
      </c>
      <c r="G257" s="67"/>
      <c r="H257" s="71"/>
      <c r="I257" s="72"/>
      <c r="J257" s="72"/>
      <c r="K257" s="34" t="s">
        <v>65</v>
      </c>
      <c r="L257" s="73">
        <v>257</v>
      </c>
      <c r="M257" s="73"/>
      <c r="N257" s="74"/>
      <c r="O257" s="81" t="s">
        <v>315</v>
      </c>
      <c r="P257" s="83">
        <v>43849.687569444446</v>
      </c>
      <c r="Q257" s="81" t="s">
        <v>1364</v>
      </c>
      <c r="R257" s="81"/>
      <c r="S257" s="81"/>
      <c r="T257" s="81"/>
      <c r="U257" s="81"/>
      <c r="V257" s="85" t="s">
        <v>1406</v>
      </c>
      <c r="W257" s="83">
        <v>43849.687569444446</v>
      </c>
      <c r="X257" s="87">
        <v>43849</v>
      </c>
      <c r="Y257" s="89" t="s">
        <v>1496</v>
      </c>
      <c r="Z257" s="85" t="s">
        <v>1593</v>
      </c>
      <c r="AA257" s="81"/>
      <c r="AB257" s="81"/>
      <c r="AC257" s="89" t="s">
        <v>1690</v>
      </c>
      <c r="AD257" s="81"/>
      <c r="AE257" s="81" t="b">
        <v>0</v>
      </c>
      <c r="AF257" s="81">
        <v>0</v>
      </c>
      <c r="AG257" s="89" t="s">
        <v>588</v>
      </c>
      <c r="AH257" s="81" t="b">
        <v>0</v>
      </c>
      <c r="AI257" s="81" t="s">
        <v>591</v>
      </c>
      <c r="AJ257" s="81"/>
      <c r="AK257" s="89" t="s">
        <v>588</v>
      </c>
      <c r="AL257" s="81" t="b">
        <v>0</v>
      </c>
      <c r="AM257" s="81">
        <v>97</v>
      </c>
      <c r="AN257" s="89" t="s">
        <v>593</v>
      </c>
      <c r="AO257" s="81" t="s">
        <v>594</v>
      </c>
      <c r="AP257" s="81" t="b">
        <v>0</v>
      </c>
      <c r="AQ257" s="89" t="s">
        <v>593</v>
      </c>
      <c r="AR257" s="81"/>
      <c r="AS257" s="81">
        <v>0</v>
      </c>
      <c r="AT257" s="81">
        <v>0</v>
      </c>
      <c r="AU257" s="81"/>
      <c r="AV257" s="81"/>
      <c r="AW257" s="81"/>
      <c r="AX257" s="81"/>
      <c r="AY257" s="81"/>
      <c r="AZ257" s="81"/>
      <c r="BA257" s="81"/>
      <c r="BB257" s="81"/>
      <c r="BC257" s="81">
        <v>1</v>
      </c>
      <c r="BD257" s="80" t="str">
        <f>REPLACE(INDEX(GroupVertices[Group],MATCH(Edges[[#This Row],[Vertex 1]],GroupVertices[Vertex],0)),1,1,"")</f>
        <v>1</v>
      </c>
      <c r="BE257" s="80" t="str">
        <f>REPLACE(INDEX(GroupVertices[Group],MATCH(Edges[[#This Row],[Vertex 2]],GroupVertices[Vertex],0)),1,1,"")</f>
        <v>1</v>
      </c>
      <c r="BF257" s="48"/>
      <c r="BG257" s="49"/>
      <c r="BH257" s="48"/>
      <c r="BI257" s="49"/>
      <c r="BJ257" s="48"/>
      <c r="BK257" s="49"/>
      <c r="BL257" s="48"/>
      <c r="BM257" s="49"/>
      <c r="BN257" s="48"/>
    </row>
    <row r="258" spans="1:66" ht="15">
      <c r="A258" s="66" t="s">
        <v>1319</v>
      </c>
      <c r="B258" s="66" t="s">
        <v>304</v>
      </c>
      <c r="C258" s="67" t="s">
        <v>1267</v>
      </c>
      <c r="D258" s="68">
        <v>3</v>
      </c>
      <c r="E258" s="67" t="s">
        <v>132</v>
      </c>
      <c r="F258" s="70">
        <v>32</v>
      </c>
      <c r="G258" s="67"/>
      <c r="H258" s="71"/>
      <c r="I258" s="72"/>
      <c r="J258" s="72"/>
      <c r="K258" s="34" t="s">
        <v>65</v>
      </c>
      <c r="L258" s="73">
        <v>258</v>
      </c>
      <c r="M258" s="73"/>
      <c r="N258" s="74"/>
      <c r="O258" s="81" t="s">
        <v>315</v>
      </c>
      <c r="P258" s="83">
        <v>43849.687569444446</v>
      </c>
      <c r="Q258" s="81" t="s">
        <v>1364</v>
      </c>
      <c r="R258" s="81"/>
      <c r="S258" s="81"/>
      <c r="T258" s="81"/>
      <c r="U258" s="81"/>
      <c r="V258" s="85" t="s">
        <v>1406</v>
      </c>
      <c r="W258" s="83">
        <v>43849.687569444446</v>
      </c>
      <c r="X258" s="87">
        <v>43849</v>
      </c>
      <c r="Y258" s="89" t="s">
        <v>1496</v>
      </c>
      <c r="Z258" s="85" t="s">
        <v>1593</v>
      </c>
      <c r="AA258" s="81"/>
      <c r="AB258" s="81"/>
      <c r="AC258" s="89" t="s">
        <v>1690</v>
      </c>
      <c r="AD258" s="81"/>
      <c r="AE258" s="81" t="b">
        <v>0</v>
      </c>
      <c r="AF258" s="81">
        <v>0</v>
      </c>
      <c r="AG258" s="89" t="s">
        <v>588</v>
      </c>
      <c r="AH258" s="81" t="b">
        <v>0</v>
      </c>
      <c r="AI258" s="81" t="s">
        <v>591</v>
      </c>
      <c r="AJ258" s="81"/>
      <c r="AK258" s="89" t="s">
        <v>588</v>
      </c>
      <c r="AL258" s="81" t="b">
        <v>0</v>
      </c>
      <c r="AM258" s="81">
        <v>97</v>
      </c>
      <c r="AN258" s="89" t="s">
        <v>593</v>
      </c>
      <c r="AO258" s="81" t="s">
        <v>594</v>
      </c>
      <c r="AP258" s="81" t="b">
        <v>0</v>
      </c>
      <c r="AQ258" s="89" t="s">
        <v>593</v>
      </c>
      <c r="AR258" s="81"/>
      <c r="AS258" s="81">
        <v>0</v>
      </c>
      <c r="AT258" s="81">
        <v>0</v>
      </c>
      <c r="AU258" s="81"/>
      <c r="AV258" s="81"/>
      <c r="AW258" s="81"/>
      <c r="AX258" s="81"/>
      <c r="AY258" s="81"/>
      <c r="AZ258" s="81"/>
      <c r="BA258" s="81"/>
      <c r="BB258" s="81"/>
      <c r="BC258" s="81">
        <v>1</v>
      </c>
      <c r="BD258" s="80" t="str">
        <f>REPLACE(INDEX(GroupVertices[Group],MATCH(Edges[[#This Row],[Vertex 1]],GroupVertices[Vertex],0)),1,1,"")</f>
        <v>1</v>
      </c>
      <c r="BE258" s="80" t="str">
        <f>REPLACE(INDEX(GroupVertices[Group],MATCH(Edges[[#This Row],[Vertex 2]],GroupVertices[Vertex],0)),1,1,"")</f>
        <v>1</v>
      </c>
      <c r="BF258" s="48"/>
      <c r="BG258" s="49"/>
      <c r="BH258" s="48"/>
      <c r="BI258" s="49"/>
      <c r="BJ258" s="48"/>
      <c r="BK258" s="49"/>
      <c r="BL258" s="48"/>
      <c r="BM258" s="49"/>
      <c r="BN258" s="48"/>
    </row>
    <row r="259" spans="1:66" ht="15">
      <c r="A259" s="66" t="s">
        <v>1319</v>
      </c>
      <c r="B259" s="66" t="s">
        <v>307</v>
      </c>
      <c r="C259" s="67" t="s">
        <v>1267</v>
      </c>
      <c r="D259" s="68">
        <v>3</v>
      </c>
      <c r="E259" s="67" t="s">
        <v>132</v>
      </c>
      <c r="F259" s="70">
        <v>32</v>
      </c>
      <c r="G259" s="67"/>
      <c r="H259" s="71"/>
      <c r="I259" s="72"/>
      <c r="J259" s="72"/>
      <c r="K259" s="34" t="s">
        <v>65</v>
      </c>
      <c r="L259" s="73">
        <v>259</v>
      </c>
      <c r="M259" s="73"/>
      <c r="N259" s="74"/>
      <c r="O259" s="81" t="s">
        <v>315</v>
      </c>
      <c r="P259" s="83">
        <v>43849.687569444446</v>
      </c>
      <c r="Q259" s="81" t="s">
        <v>1364</v>
      </c>
      <c r="R259" s="81"/>
      <c r="S259" s="81"/>
      <c r="T259" s="81"/>
      <c r="U259" s="81"/>
      <c r="V259" s="85" t="s">
        <v>1406</v>
      </c>
      <c r="W259" s="83">
        <v>43849.687569444446</v>
      </c>
      <c r="X259" s="87">
        <v>43849</v>
      </c>
      <c r="Y259" s="89" t="s">
        <v>1496</v>
      </c>
      <c r="Z259" s="85" t="s">
        <v>1593</v>
      </c>
      <c r="AA259" s="81"/>
      <c r="AB259" s="81"/>
      <c r="AC259" s="89" t="s">
        <v>1690</v>
      </c>
      <c r="AD259" s="81"/>
      <c r="AE259" s="81" t="b">
        <v>0</v>
      </c>
      <c r="AF259" s="81">
        <v>0</v>
      </c>
      <c r="AG259" s="89" t="s">
        <v>588</v>
      </c>
      <c r="AH259" s="81" t="b">
        <v>0</v>
      </c>
      <c r="AI259" s="81" t="s">
        <v>591</v>
      </c>
      <c r="AJ259" s="81"/>
      <c r="AK259" s="89" t="s">
        <v>588</v>
      </c>
      <c r="AL259" s="81" t="b">
        <v>0</v>
      </c>
      <c r="AM259" s="81">
        <v>97</v>
      </c>
      <c r="AN259" s="89" t="s">
        <v>593</v>
      </c>
      <c r="AO259" s="81" t="s">
        <v>594</v>
      </c>
      <c r="AP259" s="81" t="b">
        <v>0</v>
      </c>
      <c r="AQ259" s="89" t="s">
        <v>593</v>
      </c>
      <c r="AR259" s="81"/>
      <c r="AS259" s="81">
        <v>0</v>
      </c>
      <c r="AT259" s="81">
        <v>0</v>
      </c>
      <c r="AU259" s="81"/>
      <c r="AV259" s="81"/>
      <c r="AW259" s="81"/>
      <c r="AX259" s="81"/>
      <c r="AY259" s="81"/>
      <c r="AZ259" s="81"/>
      <c r="BA259" s="81"/>
      <c r="BB259" s="81"/>
      <c r="BC259" s="81">
        <v>1</v>
      </c>
      <c r="BD259" s="80" t="str">
        <f>REPLACE(INDEX(GroupVertices[Group],MATCH(Edges[[#This Row],[Vertex 1]],GroupVertices[Vertex],0)),1,1,"")</f>
        <v>1</v>
      </c>
      <c r="BE259" s="80" t="str">
        <f>REPLACE(INDEX(GroupVertices[Group],MATCH(Edges[[#This Row],[Vertex 2]],GroupVertices[Vertex],0)),1,1,"")</f>
        <v>1</v>
      </c>
      <c r="BF259" s="48">
        <v>0</v>
      </c>
      <c r="BG259" s="49">
        <v>0</v>
      </c>
      <c r="BH259" s="48">
        <v>2</v>
      </c>
      <c r="BI259" s="49">
        <v>4.545454545454546</v>
      </c>
      <c r="BJ259" s="48">
        <v>0</v>
      </c>
      <c r="BK259" s="49">
        <v>0</v>
      </c>
      <c r="BL259" s="48">
        <v>42</v>
      </c>
      <c r="BM259" s="49">
        <v>95.45454545454545</v>
      </c>
      <c r="BN259" s="48">
        <v>44</v>
      </c>
    </row>
    <row r="260" spans="1:66" ht="15">
      <c r="A260" s="66" t="s">
        <v>296</v>
      </c>
      <c r="B260" s="66" t="s">
        <v>287</v>
      </c>
      <c r="C260" s="67" t="s">
        <v>1267</v>
      </c>
      <c r="D260" s="68">
        <v>3</v>
      </c>
      <c r="E260" s="67" t="s">
        <v>132</v>
      </c>
      <c r="F260" s="70">
        <v>32</v>
      </c>
      <c r="G260" s="67"/>
      <c r="H260" s="71"/>
      <c r="I260" s="72"/>
      <c r="J260" s="72"/>
      <c r="K260" s="34" t="s">
        <v>65</v>
      </c>
      <c r="L260" s="73">
        <v>260</v>
      </c>
      <c r="M260" s="73"/>
      <c r="N260" s="74"/>
      <c r="O260" s="81" t="s">
        <v>315</v>
      </c>
      <c r="P260" s="83">
        <v>43848.798726851855</v>
      </c>
      <c r="Q260" s="81" t="s">
        <v>1364</v>
      </c>
      <c r="R260" s="81"/>
      <c r="S260" s="81"/>
      <c r="T260" s="81"/>
      <c r="U260" s="81"/>
      <c r="V260" s="85" t="s">
        <v>389</v>
      </c>
      <c r="W260" s="83">
        <v>43848.798726851855</v>
      </c>
      <c r="X260" s="87">
        <v>43848</v>
      </c>
      <c r="Y260" s="89" t="s">
        <v>1497</v>
      </c>
      <c r="Z260" s="85" t="s">
        <v>1594</v>
      </c>
      <c r="AA260" s="81"/>
      <c r="AB260" s="81"/>
      <c r="AC260" s="89" t="s">
        <v>1691</v>
      </c>
      <c r="AD260" s="81"/>
      <c r="AE260" s="81" t="b">
        <v>0</v>
      </c>
      <c r="AF260" s="81">
        <v>0</v>
      </c>
      <c r="AG260" s="89" t="s">
        <v>588</v>
      </c>
      <c r="AH260" s="81" t="b">
        <v>0</v>
      </c>
      <c r="AI260" s="81" t="s">
        <v>591</v>
      </c>
      <c r="AJ260" s="81"/>
      <c r="AK260" s="89" t="s">
        <v>588</v>
      </c>
      <c r="AL260" s="81" t="b">
        <v>0</v>
      </c>
      <c r="AM260" s="81">
        <v>97</v>
      </c>
      <c r="AN260" s="89" t="s">
        <v>593</v>
      </c>
      <c r="AO260" s="81" t="s">
        <v>595</v>
      </c>
      <c r="AP260" s="81" t="b">
        <v>0</v>
      </c>
      <c r="AQ260" s="89" t="s">
        <v>593</v>
      </c>
      <c r="AR260" s="81"/>
      <c r="AS260" s="81">
        <v>0</v>
      </c>
      <c r="AT260" s="81">
        <v>0</v>
      </c>
      <c r="AU260" s="81"/>
      <c r="AV260" s="81"/>
      <c r="AW260" s="81"/>
      <c r="AX260" s="81"/>
      <c r="AY260" s="81"/>
      <c r="AZ260" s="81"/>
      <c r="BA260" s="81"/>
      <c r="BB260" s="81"/>
      <c r="BC260" s="81">
        <v>1</v>
      </c>
      <c r="BD260" s="80" t="str">
        <f>REPLACE(INDEX(GroupVertices[Group],MATCH(Edges[[#This Row],[Vertex 1]],GroupVertices[Vertex],0)),1,1,"")</f>
        <v>2</v>
      </c>
      <c r="BE260" s="80" t="str">
        <f>REPLACE(INDEX(GroupVertices[Group],MATCH(Edges[[#This Row],[Vertex 2]],GroupVertices[Vertex],0)),1,1,"")</f>
        <v>1</v>
      </c>
      <c r="BF260" s="48"/>
      <c r="BG260" s="49"/>
      <c r="BH260" s="48"/>
      <c r="BI260" s="49"/>
      <c r="BJ260" s="48"/>
      <c r="BK260" s="49"/>
      <c r="BL260" s="48"/>
      <c r="BM260" s="49"/>
      <c r="BN260" s="48"/>
    </row>
    <row r="261" spans="1:66" ht="15">
      <c r="A261" s="66" t="s">
        <v>296</v>
      </c>
      <c r="B261" s="66" t="s">
        <v>304</v>
      </c>
      <c r="C261" s="67" t="s">
        <v>2273</v>
      </c>
      <c r="D261" s="68">
        <v>3</v>
      </c>
      <c r="E261" s="67" t="s">
        <v>136</v>
      </c>
      <c r="F261" s="70">
        <v>23.333333333333336</v>
      </c>
      <c r="G261" s="67"/>
      <c r="H261" s="71"/>
      <c r="I261" s="72"/>
      <c r="J261" s="72"/>
      <c r="K261" s="34" t="s">
        <v>65</v>
      </c>
      <c r="L261" s="73">
        <v>261</v>
      </c>
      <c r="M261" s="73"/>
      <c r="N261" s="74"/>
      <c r="O261" s="81" t="s">
        <v>315</v>
      </c>
      <c r="P261" s="83">
        <v>43848.798726851855</v>
      </c>
      <c r="Q261" s="81" t="s">
        <v>1364</v>
      </c>
      <c r="R261" s="81"/>
      <c r="S261" s="81"/>
      <c r="T261" s="81"/>
      <c r="U261" s="81"/>
      <c r="V261" s="85" t="s">
        <v>389</v>
      </c>
      <c r="W261" s="83">
        <v>43848.798726851855</v>
      </c>
      <c r="X261" s="87">
        <v>43848</v>
      </c>
      <c r="Y261" s="89" t="s">
        <v>1497</v>
      </c>
      <c r="Z261" s="85" t="s">
        <v>1594</v>
      </c>
      <c r="AA261" s="81"/>
      <c r="AB261" s="81"/>
      <c r="AC261" s="89" t="s">
        <v>1691</v>
      </c>
      <c r="AD261" s="81"/>
      <c r="AE261" s="81" t="b">
        <v>0</v>
      </c>
      <c r="AF261" s="81">
        <v>0</v>
      </c>
      <c r="AG261" s="89" t="s">
        <v>588</v>
      </c>
      <c r="AH261" s="81" t="b">
        <v>0</v>
      </c>
      <c r="AI261" s="81" t="s">
        <v>591</v>
      </c>
      <c r="AJ261" s="81"/>
      <c r="AK261" s="89" t="s">
        <v>588</v>
      </c>
      <c r="AL261" s="81" t="b">
        <v>0</v>
      </c>
      <c r="AM261" s="81">
        <v>97</v>
      </c>
      <c r="AN261" s="89" t="s">
        <v>593</v>
      </c>
      <c r="AO261" s="81" t="s">
        <v>595</v>
      </c>
      <c r="AP261" s="81" t="b">
        <v>0</v>
      </c>
      <c r="AQ261" s="89" t="s">
        <v>593</v>
      </c>
      <c r="AR261" s="81"/>
      <c r="AS261" s="81">
        <v>0</v>
      </c>
      <c r="AT261" s="81">
        <v>0</v>
      </c>
      <c r="AU261" s="81"/>
      <c r="AV261" s="81"/>
      <c r="AW261" s="81"/>
      <c r="AX261" s="81"/>
      <c r="AY261" s="81"/>
      <c r="AZ261" s="81"/>
      <c r="BA261" s="81"/>
      <c r="BB261" s="81"/>
      <c r="BC261" s="81">
        <v>2</v>
      </c>
      <c r="BD261" s="80" t="str">
        <f>REPLACE(INDEX(GroupVertices[Group],MATCH(Edges[[#This Row],[Vertex 1]],GroupVertices[Vertex],0)),1,1,"")</f>
        <v>2</v>
      </c>
      <c r="BE261" s="80" t="str">
        <f>REPLACE(INDEX(GroupVertices[Group],MATCH(Edges[[#This Row],[Vertex 2]],GroupVertices[Vertex],0)),1,1,"")</f>
        <v>1</v>
      </c>
      <c r="BF261" s="48"/>
      <c r="BG261" s="49"/>
      <c r="BH261" s="48"/>
      <c r="BI261" s="49"/>
      <c r="BJ261" s="48"/>
      <c r="BK261" s="49"/>
      <c r="BL261" s="48"/>
      <c r="BM261" s="49"/>
      <c r="BN261" s="48"/>
    </row>
    <row r="262" spans="1:66" ht="15">
      <c r="A262" s="66" t="s">
        <v>296</v>
      </c>
      <c r="B262" s="66" t="s">
        <v>307</v>
      </c>
      <c r="C262" s="67" t="s">
        <v>2273</v>
      </c>
      <c r="D262" s="68">
        <v>3</v>
      </c>
      <c r="E262" s="67" t="s">
        <v>136</v>
      </c>
      <c r="F262" s="70">
        <v>23.333333333333336</v>
      </c>
      <c r="G262" s="67"/>
      <c r="H262" s="71"/>
      <c r="I262" s="72"/>
      <c r="J262" s="72"/>
      <c r="K262" s="34" t="s">
        <v>65</v>
      </c>
      <c r="L262" s="73">
        <v>262</v>
      </c>
      <c r="M262" s="73"/>
      <c r="N262" s="74"/>
      <c r="O262" s="81" t="s">
        <v>315</v>
      </c>
      <c r="P262" s="83">
        <v>43848.798726851855</v>
      </c>
      <c r="Q262" s="81" t="s">
        <v>1364</v>
      </c>
      <c r="R262" s="81"/>
      <c r="S262" s="81"/>
      <c r="T262" s="81"/>
      <c r="U262" s="81"/>
      <c r="V262" s="85" t="s">
        <v>389</v>
      </c>
      <c r="W262" s="83">
        <v>43848.798726851855</v>
      </c>
      <c r="X262" s="87">
        <v>43848</v>
      </c>
      <c r="Y262" s="89" t="s">
        <v>1497</v>
      </c>
      <c r="Z262" s="85" t="s">
        <v>1594</v>
      </c>
      <c r="AA262" s="81"/>
      <c r="AB262" s="81"/>
      <c r="AC262" s="89" t="s">
        <v>1691</v>
      </c>
      <c r="AD262" s="81"/>
      <c r="AE262" s="81" t="b">
        <v>0</v>
      </c>
      <c r="AF262" s="81">
        <v>0</v>
      </c>
      <c r="AG262" s="89" t="s">
        <v>588</v>
      </c>
      <c r="AH262" s="81" t="b">
        <v>0</v>
      </c>
      <c r="AI262" s="81" t="s">
        <v>591</v>
      </c>
      <c r="AJ262" s="81"/>
      <c r="AK262" s="89" t="s">
        <v>588</v>
      </c>
      <c r="AL262" s="81" t="b">
        <v>0</v>
      </c>
      <c r="AM262" s="81">
        <v>97</v>
      </c>
      <c r="AN262" s="89" t="s">
        <v>593</v>
      </c>
      <c r="AO262" s="81" t="s">
        <v>595</v>
      </c>
      <c r="AP262" s="81" t="b">
        <v>0</v>
      </c>
      <c r="AQ262" s="89" t="s">
        <v>593</v>
      </c>
      <c r="AR262" s="81"/>
      <c r="AS262" s="81">
        <v>0</v>
      </c>
      <c r="AT262" s="81">
        <v>0</v>
      </c>
      <c r="AU262" s="81"/>
      <c r="AV262" s="81"/>
      <c r="AW262" s="81"/>
      <c r="AX262" s="81"/>
      <c r="AY262" s="81"/>
      <c r="AZ262" s="81"/>
      <c r="BA262" s="81"/>
      <c r="BB262" s="81"/>
      <c r="BC262" s="81">
        <v>2</v>
      </c>
      <c r="BD262" s="80" t="str">
        <f>REPLACE(INDEX(GroupVertices[Group],MATCH(Edges[[#This Row],[Vertex 1]],GroupVertices[Vertex],0)),1,1,"")</f>
        <v>2</v>
      </c>
      <c r="BE262" s="80" t="str">
        <f>REPLACE(INDEX(GroupVertices[Group],MATCH(Edges[[#This Row],[Vertex 2]],GroupVertices[Vertex],0)),1,1,"")</f>
        <v>1</v>
      </c>
      <c r="BF262" s="48">
        <v>0</v>
      </c>
      <c r="BG262" s="49">
        <v>0</v>
      </c>
      <c r="BH262" s="48">
        <v>2</v>
      </c>
      <c r="BI262" s="49">
        <v>4.545454545454546</v>
      </c>
      <c r="BJ262" s="48">
        <v>0</v>
      </c>
      <c r="BK262" s="49">
        <v>0</v>
      </c>
      <c r="BL262" s="48">
        <v>42</v>
      </c>
      <c r="BM262" s="49">
        <v>95.45454545454545</v>
      </c>
      <c r="BN262" s="48">
        <v>44</v>
      </c>
    </row>
    <row r="263" spans="1:66" ht="15">
      <c r="A263" s="66" t="s">
        <v>1320</v>
      </c>
      <c r="B263" s="66" t="s">
        <v>287</v>
      </c>
      <c r="C263" s="67" t="s">
        <v>1267</v>
      </c>
      <c r="D263" s="68">
        <v>3</v>
      </c>
      <c r="E263" s="67" t="s">
        <v>132</v>
      </c>
      <c r="F263" s="70">
        <v>32</v>
      </c>
      <c r="G263" s="67"/>
      <c r="H263" s="71"/>
      <c r="I263" s="72"/>
      <c r="J263" s="72"/>
      <c r="K263" s="34" t="s">
        <v>65</v>
      </c>
      <c r="L263" s="73">
        <v>263</v>
      </c>
      <c r="M263" s="73"/>
      <c r="N263" s="74"/>
      <c r="O263" s="81" t="s">
        <v>315</v>
      </c>
      <c r="P263" s="83">
        <v>43848.75662037037</v>
      </c>
      <c r="Q263" s="81" t="s">
        <v>1364</v>
      </c>
      <c r="R263" s="81"/>
      <c r="S263" s="81"/>
      <c r="T263" s="81"/>
      <c r="U263" s="81"/>
      <c r="V263" s="85" t="s">
        <v>1407</v>
      </c>
      <c r="W263" s="83">
        <v>43848.75662037037</v>
      </c>
      <c r="X263" s="87">
        <v>43848</v>
      </c>
      <c r="Y263" s="89" t="s">
        <v>1498</v>
      </c>
      <c r="Z263" s="85" t="s">
        <v>1595</v>
      </c>
      <c r="AA263" s="81"/>
      <c r="AB263" s="81"/>
      <c r="AC263" s="89" t="s">
        <v>1692</v>
      </c>
      <c r="AD263" s="81"/>
      <c r="AE263" s="81" t="b">
        <v>0</v>
      </c>
      <c r="AF263" s="81">
        <v>0</v>
      </c>
      <c r="AG263" s="89" t="s">
        <v>588</v>
      </c>
      <c r="AH263" s="81" t="b">
        <v>0</v>
      </c>
      <c r="AI263" s="81" t="s">
        <v>591</v>
      </c>
      <c r="AJ263" s="81"/>
      <c r="AK263" s="89" t="s">
        <v>588</v>
      </c>
      <c r="AL263" s="81" t="b">
        <v>0</v>
      </c>
      <c r="AM263" s="81">
        <v>97</v>
      </c>
      <c r="AN263" s="89" t="s">
        <v>593</v>
      </c>
      <c r="AO263" s="81" t="s">
        <v>595</v>
      </c>
      <c r="AP263" s="81" t="b">
        <v>0</v>
      </c>
      <c r="AQ263" s="89" t="s">
        <v>593</v>
      </c>
      <c r="AR263" s="81"/>
      <c r="AS263" s="81">
        <v>0</v>
      </c>
      <c r="AT263" s="81">
        <v>0</v>
      </c>
      <c r="AU263" s="81"/>
      <c r="AV263" s="81"/>
      <c r="AW263" s="81"/>
      <c r="AX263" s="81"/>
      <c r="AY263" s="81"/>
      <c r="AZ263" s="81"/>
      <c r="BA263" s="81"/>
      <c r="BB263" s="81"/>
      <c r="BC263" s="81">
        <v>1</v>
      </c>
      <c r="BD263" s="80" t="str">
        <f>REPLACE(INDEX(GroupVertices[Group],MATCH(Edges[[#This Row],[Vertex 1]],GroupVertices[Vertex],0)),1,1,"")</f>
        <v>1</v>
      </c>
      <c r="BE263" s="80" t="str">
        <f>REPLACE(INDEX(GroupVertices[Group],MATCH(Edges[[#This Row],[Vertex 2]],GroupVertices[Vertex],0)),1,1,"")</f>
        <v>1</v>
      </c>
      <c r="BF263" s="48"/>
      <c r="BG263" s="49"/>
      <c r="BH263" s="48"/>
      <c r="BI263" s="49"/>
      <c r="BJ263" s="48"/>
      <c r="BK263" s="49"/>
      <c r="BL263" s="48"/>
      <c r="BM263" s="49"/>
      <c r="BN263" s="48"/>
    </row>
    <row r="264" spans="1:66" ht="15">
      <c r="A264" s="66" t="s">
        <v>1320</v>
      </c>
      <c r="B264" s="66" t="s">
        <v>304</v>
      </c>
      <c r="C264" s="67" t="s">
        <v>1267</v>
      </c>
      <c r="D264" s="68">
        <v>3</v>
      </c>
      <c r="E264" s="67" t="s">
        <v>132</v>
      </c>
      <c r="F264" s="70">
        <v>32</v>
      </c>
      <c r="G264" s="67"/>
      <c r="H264" s="71"/>
      <c r="I264" s="72"/>
      <c r="J264" s="72"/>
      <c r="K264" s="34" t="s">
        <v>65</v>
      </c>
      <c r="L264" s="73">
        <v>264</v>
      </c>
      <c r="M264" s="73"/>
      <c r="N264" s="74"/>
      <c r="O264" s="81" t="s">
        <v>315</v>
      </c>
      <c r="P264" s="83">
        <v>43848.75662037037</v>
      </c>
      <c r="Q264" s="81" t="s">
        <v>1364</v>
      </c>
      <c r="R264" s="81"/>
      <c r="S264" s="81"/>
      <c r="T264" s="81"/>
      <c r="U264" s="81"/>
      <c r="V264" s="85" t="s">
        <v>1407</v>
      </c>
      <c r="W264" s="83">
        <v>43848.75662037037</v>
      </c>
      <c r="X264" s="87">
        <v>43848</v>
      </c>
      <c r="Y264" s="89" t="s">
        <v>1498</v>
      </c>
      <c r="Z264" s="85" t="s">
        <v>1595</v>
      </c>
      <c r="AA264" s="81"/>
      <c r="AB264" s="81"/>
      <c r="AC264" s="89" t="s">
        <v>1692</v>
      </c>
      <c r="AD264" s="81"/>
      <c r="AE264" s="81" t="b">
        <v>0</v>
      </c>
      <c r="AF264" s="81">
        <v>0</v>
      </c>
      <c r="AG264" s="89" t="s">
        <v>588</v>
      </c>
      <c r="AH264" s="81" t="b">
        <v>0</v>
      </c>
      <c r="AI264" s="81" t="s">
        <v>591</v>
      </c>
      <c r="AJ264" s="81"/>
      <c r="AK264" s="89" t="s">
        <v>588</v>
      </c>
      <c r="AL264" s="81" t="b">
        <v>0</v>
      </c>
      <c r="AM264" s="81">
        <v>97</v>
      </c>
      <c r="AN264" s="89" t="s">
        <v>593</v>
      </c>
      <c r="AO264" s="81" t="s">
        <v>595</v>
      </c>
      <c r="AP264" s="81" t="b">
        <v>0</v>
      </c>
      <c r="AQ264" s="89" t="s">
        <v>593</v>
      </c>
      <c r="AR264" s="81"/>
      <c r="AS264" s="81">
        <v>0</v>
      </c>
      <c r="AT264" s="81">
        <v>0</v>
      </c>
      <c r="AU264" s="81"/>
      <c r="AV264" s="81"/>
      <c r="AW264" s="81"/>
      <c r="AX264" s="81"/>
      <c r="AY264" s="81"/>
      <c r="AZ264" s="81"/>
      <c r="BA264" s="81"/>
      <c r="BB264" s="81"/>
      <c r="BC264" s="81">
        <v>1</v>
      </c>
      <c r="BD264" s="80" t="str">
        <f>REPLACE(INDEX(GroupVertices[Group],MATCH(Edges[[#This Row],[Vertex 1]],GroupVertices[Vertex],0)),1,1,"")</f>
        <v>1</v>
      </c>
      <c r="BE264" s="80" t="str">
        <f>REPLACE(INDEX(GroupVertices[Group],MATCH(Edges[[#This Row],[Vertex 2]],GroupVertices[Vertex],0)),1,1,"")</f>
        <v>1</v>
      </c>
      <c r="BF264" s="48"/>
      <c r="BG264" s="49"/>
      <c r="BH264" s="48"/>
      <c r="BI264" s="49"/>
      <c r="BJ264" s="48"/>
      <c r="BK264" s="49"/>
      <c r="BL264" s="48"/>
      <c r="BM264" s="49"/>
      <c r="BN264" s="48"/>
    </row>
    <row r="265" spans="1:66" ht="15">
      <c r="A265" s="66" t="s">
        <v>1320</v>
      </c>
      <c r="B265" s="66" t="s">
        <v>307</v>
      </c>
      <c r="C265" s="67" t="s">
        <v>1267</v>
      </c>
      <c r="D265" s="68">
        <v>3</v>
      </c>
      <c r="E265" s="67" t="s">
        <v>132</v>
      </c>
      <c r="F265" s="70">
        <v>32</v>
      </c>
      <c r="G265" s="67"/>
      <c r="H265" s="71"/>
      <c r="I265" s="72"/>
      <c r="J265" s="72"/>
      <c r="K265" s="34" t="s">
        <v>65</v>
      </c>
      <c r="L265" s="73">
        <v>265</v>
      </c>
      <c r="M265" s="73"/>
      <c r="N265" s="74"/>
      <c r="O265" s="81" t="s">
        <v>315</v>
      </c>
      <c r="P265" s="83">
        <v>43848.75662037037</v>
      </c>
      <c r="Q265" s="81" t="s">
        <v>1364</v>
      </c>
      <c r="R265" s="81"/>
      <c r="S265" s="81"/>
      <c r="T265" s="81"/>
      <c r="U265" s="81"/>
      <c r="V265" s="85" t="s">
        <v>1407</v>
      </c>
      <c r="W265" s="83">
        <v>43848.75662037037</v>
      </c>
      <c r="X265" s="87">
        <v>43848</v>
      </c>
      <c r="Y265" s="89" t="s">
        <v>1498</v>
      </c>
      <c r="Z265" s="85" t="s">
        <v>1595</v>
      </c>
      <c r="AA265" s="81"/>
      <c r="AB265" s="81"/>
      <c r="AC265" s="89" t="s">
        <v>1692</v>
      </c>
      <c r="AD265" s="81"/>
      <c r="AE265" s="81" t="b">
        <v>0</v>
      </c>
      <c r="AF265" s="81">
        <v>0</v>
      </c>
      <c r="AG265" s="89" t="s">
        <v>588</v>
      </c>
      <c r="AH265" s="81" t="b">
        <v>0</v>
      </c>
      <c r="AI265" s="81" t="s">
        <v>591</v>
      </c>
      <c r="AJ265" s="81"/>
      <c r="AK265" s="89" t="s">
        <v>588</v>
      </c>
      <c r="AL265" s="81" t="b">
        <v>0</v>
      </c>
      <c r="AM265" s="81">
        <v>97</v>
      </c>
      <c r="AN265" s="89" t="s">
        <v>593</v>
      </c>
      <c r="AO265" s="81" t="s">
        <v>595</v>
      </c>
      <c r="AP265" s="81" t="b">
        <v>0</v>
      </c>
      <c r="AQ265" s="89" t="s">
        <v>593</v>
      </c>
      <c r="AR265" s="81"/>
      <c r="AS265" s="81">
        <v>0</v>
      </c>
      <c r="AT265" s="81">
        <v>0</v>
      </c>
      <c r="AU265" s="81"/>
      <c r="AV265" s="81"/>
      <c r="AW265" s="81"/>
      <c r="AX265" s="81"/>
      <c r="AY265" s="81"/>
      <c r="AZ265" s="81"/>
      <c r="BA265" s="81"/>
      <c r="BB265" s="81"/>
      <c r="BC265" s="81">
        <v>1</v>
      </c>
      <c r="BD265" s="80" t="str">
        <f>REPLACE(INDEX(GroupVertices[Group],MATCH(Edges[[#This Row],[Vertex 1]],GroupVertices[Vertex],0)),1,1,"")</f>
        <v>1</v>
      </c>
      <c r="BE265" s="80" t="str">
        <f>REPLACE(INDEX(GroupVertices[Group],MATCH(Edges[[#This Row],[Vertex 2]],GroupVertices[Vertex],0)),1,1,"")</f>
        <v>1</v>
      </c>
      <c r="BF265" s="48">
        <v>0</v>
      </c>
      <c r="BG265" s="49">
        <v>0</v>
      </c>
      <c r="BH265" s="48">
        <v>2</v>
      </c>
      <c r="BI265" s="49">
        <v>4.545454545454546</v>
      </c>
      <c r="BJ265" s="48">
        <v>0</v>
      </c>
      <c r="BK265" s="49">
        <v>0</v>
      </c>
      <c r="BL265" s="48">
        <v>42</v>
      </c>
      <c r="BM265" s="49">
        <v>95.45454545454545</v>
      </c>
      <c r="BN265" s="48">
        <v>44</v>
      </c>
    </row>
    <row r="266" spans="1:66" ht="15">
      <c r="A266" s="66" t="s">
        <v>289</v>
      </c>
      <c r="B266" s="66" t="s">
        <v>287</v>
      </c>
      <c r="C266" s="67" t="s">
        <v>1267</v>
      </c>
      <c r="D266" s="68">
        <v>3</v>
      </c>
      <c r="E266" s="67" t="s">
        <v>132</v>
      </c>
      <c r="F266" s="70">
        <v>32</v>
      </c>
      <c r="G266" s="67"/>
      <c r="H266" s="71"/>
      <c r="I266" s="72"/>
      <c r="J266" s="72"/>
      <c r="K266" s="34" t="s">
        <v>65</v>
      </c>
      <c r="L266" s="73">
        <v>266</v>
      </c>
      <c r="M266" s="73"/>
      <c r="N266" s="74"/>
      <c r="O266" s="81" t="s">
        <v>315</v>
      </c>
      <c r="P266" s="83">
        <v>43849.37658564815</v>
      </c>
      <c r="Q266" s="81" t="s">
        <v>1364</v>
      </c>
      <c r="R266" s="81"/>
      <c r="S266" s="81"/>
      <c r="T266" s="81"/>
      <c r="U266" s="81"/>
      <c r="V266" s="85" t="s">
        <v>382</v>
      </c>
      <c r="W266" s="83">
        <v>43849.37658564815</v>
      </c>
      <c r="X266" s="87">
        <v>43849</v>
      </c>
      <c r="Y266" s="89" t="s">
        <v>1499</v>
      </c>
      <c r="Z266" s="85" t="s">
        <v>1596</v>
      </c>
      <c r="AA266" s="81"/>
      <c r="AB266" s="81"/>
      <c r="AC266" s="89" t="s">
        <v>1693</v>
      </c>
      <c r="AD266" s="81"/>
      <c r="AE266" s="81" t="b">
        <v>0</v>
      </c>
      <c r="AF266" s="81">
        <v>0</v>
      </c>
      <c r="AG266" s="89" t="s">
        <v>588</v>
      </c>
      <c r="AH266" s="81" t="b">
        <v>0</v>
      </c>
      <c r="AI266" s="81" t="s">
        <v>591</v>
      </c>
      <c r="AJ266" s="81"/>
      <c r="AK266" s="89" t="s">
        <v>588</v>
      </c>
      <c r="AL266" s="81" t="b">
        <v>0</v>
      </c>
      <c r="AM266" s="81">
        <v>97</v>
      </c>
      <c r="AN266" s="89" t="s">
        <v>593</v>
      </c>
      <c r="AO266" s="81" t="s">
        <v>596</v>
      </c>
      <c r="AP266" s="81" t="b">
        <v>0</v>
      </c>
      <c r="AQ266" s="89" t="s">
        <v>593</v>
      </c>
      <c r="AR266" s="81"/>
      <c r="AS266" s="81">
        <v>0</v>
      </c>
      <c r="AT266" s="81">
        <v>0</v>
      </c>
      <c r="AU266" s="81"/>
      <c r="AV266" s="81"/>
      <c r="AW266" s="81"/>
      <c r="AX266" s="81"/>
      <c r="AY266" s="81"/>
      <c r="AZ266" s="81"/>
      <c r="BA266" s="81"/>
      <c r="BB266" s="81"/>
      <c r="BC266" s="81">
        <v>1</v>
      </c>
      <c r="BD266" s="80" t="str">
        <f>REPLACE(INDEX(GroupVertices[Group],MATCH(Edges[[#This Row],[Vertex 1]],GroupVertices[Vertex],0)),1,1,"")</f>
        <v>2</v>
      </c>
      <c r="BE266" s="80" t="str">
        <f>REPLACE(INDEX(GroupVertices[Group],MATCH(Edges[[#This Row],[Vertex 2]],GroupVertices[Vertex],0)),1,1,"")</f>
        <v>1</v>
      </c>
      <c r="BF266" s="48"/>
      <c r="BG266" s="49"/>
      <c r="BH266" s="48"/>
      <c r="BI266" s="49"/>
      <c r="BJ266" s="48"/>
      <c r="BK266" s="49"/>
      <c r="BL266" s="48"/>
      <c r="BM266" s="49"/>
      <c r="BN266" s="48"/>
    </row>
    <row r="267" spans="1:66" ht="15">
      <c r="A267" s="66" t="s">
        <v>289</v>
      </c>
      <c r="B267" s="66" t="s">
        <v>304</v>
      </c>
      <c r="C267" s="67" t="s">
        <v>2273</v>
      </c>
      <c r="D267" s="68">
        <v>3</v>
      </c>
      <c r="E267" s="67" t="s">
        <v>136</v>
      </c>
      <c r="F267" s="70">
        <v>23.333333333333336</v>
      </c>
      <c r="G267" s="67"/>
      <c r="H267" s="71"/>
      <c r="I267" s="72"/>
      <c r="J267" s="72"/>
      <c r="K267" s="34" t="s">
        <v>65</v>
      </c>
      <c r="L267" s="73">
        <v>267</v>
      </c>
      <c r="M267" s="73"/>
      <c r="N267" s="74"/>
      <c r="O267" s="81" t="s">
        <v>315</v>
      </c>
      <c r="P267" s="83">
        <v>43849.37658564815</v>
      </c>
      <c r="Q267" s="81" t="s">
        <v>1364</v>
      </c>
      <c r="R267" s="81"/>
      <c r="S267" s="81"/>
      <c r="T267" s="81"/>
      <c r="U267" s="81"/>
      <c r="V267" s="85" t="s">
        <v>382</v>
      </c>
      <c r="W267" s="83">
        <v>43849.37658564815</v>
      </c>
      <c r="X267" s="87">
        <v>43849</v>
      </c>
      <c r="Y267" s="89" t="s">
        <v>1499</v>
      </c>
      <c r="Z267" s="85" t="s">
        <v>1596</v>
      </c>
      <c r="AA267" s="81"/>
      <c r="AB267" s="81"/>
      <c r="AC267" s="89" t="s">
        <v>1693</v>
      </c>
      <c r="AD267" s="81"/>
      <c r="AE267" s="81" t="b">
        <v>0</v>
      </c>
      <c r="AF267" s="81">
        <v>0</v>
      </c>
      <c r="AG267" s="89" t="s">
        <v>588</v>
      </c>
      <c r="AH267" s="81" t="b">
        <v>0</v>
      </c>
      <c r="AI267" s="81" t="s">
        <v>591</v>
      </c>
      <c r="AJ267" s="81"/>
      <c r="AK267" s="89" t="s">
        <v>588</v>
      </c>
      <c r="AL267" s="81" t="b">
        <v>0</v>
      </c>
      <c r="AM267" s="81">
        <v>97</v>
      </c>
      <c r="AN267" s="89" t="s">
        <v>593</v>
      </c>
      <c r="AO267" s="81" t="s">
        <v>596</v>
      </c>
      <c r="AP267" s="81" t="b">
        <v>0</v>
      </c>
      <c r="AQ267" s="89" t="s">
        <v>593</v>
      </c>
      <c r="AR267" s="81"/>
      <c r="AS267" s="81">
        <v>0</v>
      </c>
      <c r="AT267" s="81">
        <v>0</v>
      </c>
      <c r="AU267" s="81"/>
      <c r="AV267" s="81"/>
      <c r="AW267" s="81"/>
      <c r="AX267" s="81"/>
      <c r="AY267" s="81"/>
      <c r="AZ267" s="81"/>
      <c r="BA267" s="81"/>
      <c r="BB267" s="81"/>
      <c r="BC267" s="81">
        <v>2</v>
      </c>
      <c r="BD267" s="80" t="str">
        <f>REPLACE(INDEX(GroupVertices[Group],MATCH(Edges[[#This Row],[Vertex 1]],GroupVertices[Vertex],0)),1,1,"")</f>
        <v>2</v>
      </c>
      <c r="BE267" s="80" t="str">
        <f>REPLACE(INDEX(GroupVertices[Group],MATCH(Edges[[#This Row],[Vertex 2]],GroupVertices[Vertex],0)),1,1,"")</f>
        <v>1</v>
      </c>
      <c r="BF267" s="48"/>
      <c r="BG267" s="49"/>
      <c r="BH267" s="48"/>
      <c r="BI267" s="49"/>
      <c r="BJ267" s="48"/>
      <c r="BK267" s="49"/>
      <c r="BL267" s="48"/>
      <c r="BM267" s="49"/>
      <c r="BN267" s="48"/>
    </row>
    <row r="268" spans="1:66" ht="15">
      <c r="A268" s="66" t="s">
        <v>289</v>
      </c>
      <c r="B268" s="66" t="s">
        <v>307</v>
      </c>
      <c r="C268" s="67" t="s">
        <v>2273</v>
      </c>
      <c r="D268" s="68">
        <v>3</v>
      </c>
      <c r="E268" s="67" t="s">
        <v>136</v>
      </c>
      <c r="F268" s="70">
        <v>23.333333333333336</v>
      </c>
      <c r="G268" s="67"/>
      <c r="H268" s="71"/>
      <c r="I268" s="72"/>
      <c r="J268" s="72"/>
      <c r="K268" s="34" t="s">
        <v>65</v>
      </c>
      <c r="L268" s="73">
        <v>268</v>
      </c>
      <c r="M268" s="73"/>
      <c r="N268" s="74"/>
      <c r="O268" s="81" t="s">
        <v>315</v>
      </c>
      <c r="P268" s="83">
        <v>43849.37658564815</v>
      </c>
      <c r="Q268" s="81" t="s">
        <v>1364</v>
      </c>
      <c r="R268" s="81"/>
      <c r="S268" s="81"/>
      <c r="T268" s="81"/>
      <c r="U268" s="81"/>
      <c r="V268" s="85" t="s">
        <v>382</v>
      </c>
      <c r="W268" s="83">
        <v>43849.37658564815</v>
      </c>
      <c r="X268" s="87">
        <v>43849</v>
      </c>
      <c r="Y268" s="89" t="s">
        <v>1499</v>
      </c>
      <c r="Z268" s="85" t="s">
        <v>1596</v>
      </c>
      <c r="AA268" s="81"/>
      <c r="AB268" s="81"/>
      <c r="AC268" s="89" t="s">
        <v>1693</v>
      </c>
      <c r="AD268" s="81"/>
      <c r="AE268" s="81" t="b">
        <v>0</v>
      </c>
      <c r="AF268" s="81">
        <v>0</v>
      </c>
      <c r="AG268" s="89" t="s">
        <v>588</v>
      </c>
      <c r="AH268" s="81" t="b">
        <v>0</v>
      </c>
      <c r="AI268" s="81" t="s">
        <v>591</v>
      </c>
      <c r="AJ268" s="81"/>
      <c r="AK268" s="89" t="s">
        <v>588</v>
      </c>
      <c r="AL268" s="81" t="b">
        <v>0</v>
      </c>
      <c r="AM268" s="81">
        <v>97</v>
      </c>
      <c r="AN268" s="89" t="s">
        <v>593</v>
      </c>
      <c r="AO268" s="81" t="s">
        <v>596</v>
      </c>
      <c r="AP268" s="81" t="b">
        <v>0</v>
      </c>
      <c r="AQ268" s="89" t="s">
        <v>593</v>
      </c>
      <c r="AR268" s="81"/>
      <c r="AS268" s="81">
        <v>0</v>
      </c>
      <c r="AT268" s="81">
        <v>0</v>
      </c>
      <c r="AU268" s="81"/>
      <c r="AV268" s="81"/>
      <c r="AW268" s="81"/>
      <c r="AX268" s="81"/>
      <c r="AY268" s="81"/>
      <c r="AZ268" s="81"/>
      <c r="BA268" s="81"/>
      <c r="BB268" s="81"/>
      <c r="BC268" s="81">
        <v>2</v>
      </c>
      <c r="BD268" s="80" t="str">
        <f>REPLACE(INDEX(GroupVertices[Group],MATCH(Edges[[#This Row],[Vertex 1]],GroupVertices[Vertex],0)),1,1,"")</f>
        <v>2</v>
      </c>
      <c r="BE268" s="80" t="str">
        <f>REPLACE(INDEX(GroupVertices[Group],MATCH(Edges[[#This Row],[Vertex 2]],GroupVertices[Vertex],0)),1,1,"")</f>
        <v>1</v>
      </c>
      <c r="BF268" s="48">
        <v>0</v>
      </c>
      <c r="BG268" s="49">
        <v>0</v>
      </c>
      <c r="BH268" s="48">
        <v>2</v>
      </c>
      <c r="BI268" s="49">
        <v>4.545454545454546</v>
      </c>
      <c r="BJ268" s="48">
        <v>0</v>
      </c>
      <c r="BK268" s="49">
        <v>0</v>
      </c>
      <c r="BL268" s="48">
        <v>42</v>
      </c>
      <c r="BM268" s="49">
        <v>95.45454545454545</v>
      </c>
      <c r="BN268" s="48">
        <v>44</v>
      </c>
    </row>
    <row r="269" spans="1:66" ht="15">
      <c r="A269" s="66" t="s">
        <v>1321</v>
      </c>
      <c r="B269" s="66" t="s">
        <v>287</v>
      </c>
      <c r="C269" s="67" t="s">
        <v>1267</v>
      </c>
      <c r="D269" s="68">
        <v>3</v>
      </c>
      <c r="E269" s="67" t="s">
        <v>132</v>
      </c>
      <c r="F269" s="70">
        <v>32</v>
      </c>
      <c r="G269" s="67"/>
      <c r="H269" s="71"/>
      <c r="I269" s="72"/>
      <c r="J269" s="72"/>
      <c r="K269" s="34" t="s">
        <v>65</v>
      </c>
      <c r="L269" s="73">
        <v>269</v>
      </c>
      <c r="M269" s="73"/>
      <c r="N269" s="74"/>
      <c r="O269" s="81" t="s">
        <v>315</v>
      </c>
      <c r="P269" s="83">
        <v>43848.98814814815</v>
      </c>
      <c r="Q269" s="81" t="s">
        <v>1364</v>
      </c>
      <c r="R269" s="81"/>
      <c r="S269" s="81"/>
      <c r="T269" s="81"/>
      <c r="U269" s="81"/>
      <c r="V269" s="85" t="s">
        <v>1408</v>
      </c>
      <c r="W269" s="83">
        <v>43848.98814814815</v>
      </c>
      <c r="X269" s="87">
        <v>43848</v>
      </c>
      <c r="Y269" s="89" t="s">
        <v>1500</v>
      </c>
      <c r="Z269" s="85" t="s">
        <v>1597</v>
      </c>
      <c r="AA269" s="81"/>
      <c r="AB269" s="81"/>
      <c r="AC269" s="89" t="s">
        <v>1694</v>
      </c>
      <c r="AD269" s="81"/>
      <c r="AE269" s="81" t="b">
        <v>0</v>
      </c>
      <c r="AF269" s="81">
        <v>0</v>
      </c>
      <c r="AG269" s="89" t="s">
        <v>588</v>
      </c>
      <c r="AH269" s="81" t="b">
        <v>0</v>
      </c>
      <c r="AI269" s="81" t="s">
        <v>591</v>
      </c>
      <c r="AJ269" s="81"/>
      <c r="AK269" s="89" t="s">
        <v>588</v>
      </c>
      <c r="AL269" s="81" t="b">
        <v>0</v>
      </c>
      <c r="AM269" s="81">
        <v>97</v>
      </c>
      <c r="AN269" s="89" t="s">
        <v>593</v>
      </c>
      <c r="AO269" s="81" t="s">
        <v>606</v>
      </c>
      <c r="AP269" s="81" t="b">
        <v>0</v>
      </c>
      <c r="AQ269" s="89" t="s">
        <v>593</v>
      </c>
      <c r="AR269" s="81"/>
      <c r="AS269" s="81">
        <v>0</v>
      </c>
      <c r="AT269" s="81">
        <v>0</v>
      </c>
      <c r="AU269" s="81"/>
      <c r="AV269" s="81"/>
      <c r="AW269" s="81"/>
      <c r="AX269" s="81"/>
      <c r="AY269" s="81"/>
      <c r="AZ269" s="81"/>
      <c r="BA269" s="81"/>
      <c r="BB269" s="81"/>
      <c r="BC269" s="81">
        <v>1</v>
      </c>
      <c r="BD269" s="80" t="str">
        <f>REPLACE(INDEX(GroupVertices[Group],MATCH(Edges[[#This Row],[Vertex 1]],GroupVertices[Vertex],0)),1,1,"")</f>
        <v>1</v>
      </c>
      <c r="BE269" s="80" t="str">
        <f>REPLACE(INDEX(GroupVertices[Group],MATCH(Edges[[#This Row],[Vertex 2]],GroupVertices[Vertex],0)),1,1,"")</f>
        <v>1</v>
      </c>
      <c r="BF269" s="48"/>
      <c r="BG269" s="49"/>
      <c r="BH269" s="48"/>
      <c r="BI269" s="49"/>
      <c r="BJ269" s="48"/>
      <c r="BK269" s="49"/>
      <c r="BL269" s="48"/>
      <c r="BM269" s="49"/>
      <c r="BN269" s="48"/>
    </row>
    <row r="270" spans="1:66" ht="15">
      <c r="A270" s="66" t="s">
        <v>1321</v>
      </c>
      <c r="B270" s="66" t="s">
        <v>304</v>
      </c>
      <c r="C270" s="67" t="s">
        <v>1267</v>
      </c>
      <c r="D270" s="68">
        <v>3</v>
      </c>
      <c r="E270" s="67" t="s">
        <v>132</v>
      </c>
      <c r="F270" s="70">
        <v>32</v>
      </c>
      <c r="G270" s="67"/>
      <c r="H270" s="71"/>
      <c r="I270" s="72"/>
      <c r="J270" s="72"/>
      <c r="K270" s="34" t="s">
        <v>65</v>
      </c>
      <c r="L270" s="73">
        <v>270</v>
      </c>
      <c r="M270" s="73"/>
      <c r="N270" s="74"/>
      <c r="O270" s="81" t="s">
        <v>315</v>
      </c>
      <c r="P270" s="83">
        <v>43848.98814814815</v>
      </c>
      <c r="Q270" s="81" t="s">
        <v>1364</v>
      </c>
      <c r="R270" s="81"/>
      <c r="S270" s="81"/>
      <c r="T270" s="81"/>
      <c r="U270" s="81"/>
      <c r="V270" s="85" t="s">
        <v>1408</v>
      </c>
      <c r="W270" s="83">
        <v>43848.98814814815</v>
      </c>
      <c r="X270" s="87">
        <v>43848</v>
      </c>
      <c r="Y270" s="89" t="s">
        <v>1500</v>
      </c>
      <c r="Z270" s="85" t="s">
        <v>1597</v>
      </c>
      <c r="AA270" s="81"/>
      <c r="AB270" s="81"/>
      <c r="AC270" s="89" t="s">
        <v>1694</v>
      </c>
      <c r="AD270" s="81"/>
      <c r="AE270" s="81" t="b">
        <v>0</v>
      </c>
      <c r="AF270" s="81">
        <v>0</v>
      </c>
      <c r="AG270" s="89" t="s">
        <v>588</v>
      </c>
      <c r="AH270" s="81" t="b">
        <v>0</v>
      </c>
      <c r="AI270" s="81" t="s">
        <v>591</v>
      </c>
      <c r="AJ270" s="81"/>
      <c r="AK270" s="89" t="s">
        <v>588</v>
      </c>
      <c r="AL270" s="81" t="b">
        <v>0</v>
      </c>
      <c r="AM270" s="81">
        <v>97</v>
      </c>
      <c r="AN270" s="89" t="s">
        <v>593</v>
      </c>
      <c r="AO270" s="81" t="s">
        <v>606</v>
      </c>
      <c r="AP270" s="81" t="b">
        <v>0</v>
      </c>
      <c r="AQ270" s="89" t="s">
        <v>593</v>
      </c>
      <c r="AR270" s="81"/>
      <c r="AS270" s="81">
        <v>0</v>
      </c>
      <c r="AT270" s="81">
        <v>0</v>
      </c>
      <c r="AU270" s="81"/>
      <c r="AV270" s="81"/>
      <c r="AW270" s="81"/>
      <c r="AX270" s="81"/>
      <c r="AY270" s="81"/>
      <c r="AZ270" s="81"/>
      <c r="BA270" s="81"/>
      <c r="BB270" s="81"/>
      <c r="BC270" s="81">
        <v>1</v>
      </c>
      <c r="BD270" s="80" t="str">
        <f>REPLACE(INDEX(GroupVertices[Group],MATCH(Edges[[#This Row],[Vertex 1]],GroupVertices[Vertex],0)),1,1,"")</f>
        <v>1</v>
      </c>
      <c r="BE270" s="80" t="str">
        <f>REPLACE(INDEX(GroupVertices[Group],MATCH(Edges[[#This Row],[Vertex 2]],GroupVertices[Vertex],0)),1,1,"")</f>
        <v>1</v>
      </c>
      <c r="BF270" s="48"/>
      <c r="BG270" s="49"/>
      <c r="BH270" s="48"/>
      <c r="BI270" s="49"/>
      <c r="BJ270" s="48"/>
      <c r="BK270" s="49"/>
      <c r="BL270" s="48"/>
      <c r="BM270" s="49"/>
      <c r="BN270" s="48"/>
    </row>
    <row r="271" spans="1:66" ht="15">
      <c r="A271" s="66" t="s">
        <v>1321</v>
      </c>
      <c r="B271" s="66" t="s">
        <v>307</v>
      </c>
      <c r="C271" s="67" t="s">
        <v>1267</v>
      </c>
      <c r="D271" s="68">
        <v>3</v>
      </c>
      <c r="E271" s="67" t="s">
        <v>132</v>
      </c>
      <c r="F271" s="70">
        <v>32</v>
      </c>
      <c r="G271" s="67"/>
      <c r="H271" s="71"/>
      <c r="I271" s="72"/>
      <c r="J271" s="72"/>
      <c r="K271" s="34" t="s">
        <v>65</v>
      </c>
      <c r="L271" s="73">
        <v>271</v>
      </c>
      <c r="M271" s="73"/>
      <c r="N271" s="74"/>
      <c r="O271" s="81" t="s">
        <v>315</v>
      </c>
      <c r="P271" s="83">
        <v>43848.98814814815</v>
      </c>
      <c r="Q271" s="81" t="s">
        <v>1364</v>
      </c>
      <c r="R271" s="81"/>
      <c r="S271" s="81"/>
      <c r="T271" s="81"/>
      <c r="U271" s="81"/>
      <c r="V271" s="85" t="s">
        <v>1408</v>
      </c>
      <c r="W271" s="83">
        <v>43848.98814814815</v>
      </c>
      <c r="X271" s="87">
        <v>43848</v>
      </c>
      <c r="Y271" s="89" t="s">
        <v>1500</v>
      </c>
      <c r="Z271" s="85" t="s">
        <v>1597</v>
      </c>
      <c r="AA271" s="81"/>
      <c r="AB271" s="81"/>
      <c r="AC271" s="89" t="s">
        <v>1694</v>
      </c>
      <c r="AD271" s="81"/>
      <c r="AE271" s="81" t="b">
        <v>0</v>
      </c>
      <c r="AF271" s="81">
        <v>0</v>
      </c>
      <c r="AG271" s="89" t="s">
        <v>588</v>
      </c>
      <c r="AH271" s="81" t="b">
        <v>0</v>
      </c>
      <c r="AI271" s="81" t="s">
        <v>591</v>
      </c>
      <c r="AJ271" s="81"/>
      <c r="AK271" s="89" t="s">
        <v>588</v>
      </c>
      <c r="AL271" s="81" t="b">
        <v>0</v>
      </c>
      <c r="AM271" s="81">
        <v>97</v>
      </c>
      <c r="AN271" s="89" t="s">
        <v>593</v>
      </c>
      <c r="AO271" s="81" t="s">
        <v>606</v>
      </c>
      <c r="AP271" s="81" t="b">
        <v>0</v>
      </c>
      <c r="AQ271" s="89" t="s">
        <v>593</v>
      </c>
      <c r="AR271" s="81"/>
      <c r="AS271" s="81">
        <v>0</v>
      </c>
      <c r="AT271" s="81">
        <v>0</v>
      </c>
      <c r="AU271" s="81"/>
      <c r="AV271" s="81"/>
      <c r="AW271" s="81"/>
      <c r="AX271" s="81"/>
      <c r="AY271" s="81"/>
      <c r="AZ271" s="81"/>
      <c r="BA271" s="81"/>
      <c r="BB271" s="81"/>
      <c r="BC271" s="81">
        <v>1</v>
      </c>
      <c r="BD271" s="80" t="str">
        <f>REPLACE(INDEX(GroupVertices[Group],MATCH(Edges[[#This Row],[Vertex 1]],GroupVertices[Vertex],0)),1,1,"")</f>
        <v>1</v>
      </c>
      <c r="BE271" s="80" t="str">
        <f>REPLACE(INDEX(GroupVertices[Group],MATCH(Edges[[#This Row],[Vertex 2]],GroupVertices[Vertex],0)),1,1,"")</f>
        <v>1</v>
      </c>
      <c r="BF271" s="48">
        <v>0</v>
      </c>
      <c r="BG271" s="49">
        <v>0</v>
      </c>
      <c r="BH271" s="48">
        <v>2</v>
      </c>
      <c r="BI271" s="49">
        <v>4.545454545454546</v>
      </c>
      <c r="BJ271" s="48">
        <v>0</v>
      </c>
      <c r="BK271" s="49">
        <v>0</v>
      </c>
      <c r="BL271" s="48">
        <v>42</v>
      </c>
      <c r="BM271" s="49">
        <v>95.45454545454545</v>
      </c>
      <c r="BN271" s="48">
        <v>44</v>
      </c>
    </row>
    <row r="272" spans="1:66" ht="15">
      <c r="A272" s="66" t="s">
        <v>1322</v>
      </c>
      <c r="B272" s="66" t="s">
        <v>287</v>
      </c>
      <c r="C272" s="67" t="s">
        <v>1267</v>
      </c>
      <c r="D272" s="68">
        <v>3</v>
      </c>
      <c r="E272" s="67" t="s">
        <v>132</v>
      </c>
      <c r="F272" s="70">
        <v>32</v>
      </c>
      <c r="G272" s="67"/>
      <c r="H272" s="71"/>
      <c r="I272" s="72"/>
      <c r="J272" s="72"/>
      <c r="K272" s="34" t="s">
        <v>65</v>
      </c>
      <c r="L272" s="73">
        <v>272</v>
      </c>
      <c r="M272" s="73"/>
      <c r="N272" s="74"/>
      <c r="O272" s="81" t="s">
        <v>315</v>
      </c>
      <c r="P272" s="83">
        <v>43848.818449074075</v>
      </c>
      <c r="Q272" s="81" t="s">
        <v>1364</v>
      </c>
      <c r="R272" s="81"/>
      <c r="S272" s="81"/>
      <c r="T272" s="81"/>
      <c r="U272" s="81"/>
      <c r="V272" s="85" t="s">
        <v>1409</v>
      </c>
      <c r="W272" s="83">
        <v>43848.818449074075</v>
      </c>
      <c r="X272" s="87">
        <v>43848</v>
      </c>
      <c r="Y272" s="89" t="s">
        <v>1501</v>
      </c>
      <c r="Z272" s="85" t="s">
        <v>1598</v>
      </c>
      <c r="AA272" s="81"/>
      <c r="AB272" s="81"/>
      <c r="AC272" s="89" t="s">
        <v>1695</v>
      </c>
      <c r="AD272" s="81"/>
      <c r="AE272" s="81" t="b">
        <v>0</v>
      </c>
      <c r="AF272" s="81">
        <v>0</v>
      </c>
      <c r="AG272" s="89" t="s">
        <v>588</v>
      </c>
      <c r="AH272" s="81" t="b">
        <v>0</v>
      </c>
      <c r="AI272" s="81" t="s">
        <v>591</v>
      </c>
      <c r="AJ272" s="81"/>
      <c r="AK272" s="89" t="s">
        <v>588</v>
      </c>
      <c r="AL272" s="81" t="b">
        <v>0</v>
      </c>
      <c r="AM272" s="81">
        <v>97</v>
      </c>
      <c r="AN272" s="89" t="s">
        <v>593</v>
      </c>
      <c r="AO272" s="81" t="s">
        <v>594</v>
      </c>
      <c r="AP272" s="81" t="b">
        <v>0</v>
      </c>
      <c r="AQ272" s="89" t="s">
        <v>593</v>
      </c>
      <c r="AR272" s="81"/>
      <c r="AS272" s="81">
        <v>0</v>
      </c>
      <c r="AT272" s="81">
        <v>0</v>
      </c>
      <c r="AU272" s="81"/>
      <c r="AV272" s="81"/>
      <c r="AW272" s="81"/>
      <c r="AX272" s="81"/>
      <c r="AY272" s="81"/>
      <c r="AZ272" s="81"/>
      <c r="BA272" s="81"/>
      <c r="BB272" s="81"/>
      <c r="BC272" s="81">
        <v>1</v>
      </c>
      <c r="BD272" s="80" t="str">
        <f>REPLACE(INDEX(GroupVertices[Group],MATCH(Edges[[#This Row],[Vertex 1]],GroupVertices[Vertex],0)),1,1,"")</f>
        <v>1</v>
      </c>
      <c r="BE272" s="80" t="str">
        <f>REPLACE(INDEX(GroupVertices[Group],MATCH(Edges[[#This Row],[Vertex 2]],GroupVertices[Vertex],0)),1,1,"")</f>
        <v>1</v>
      </c>
      <c r="BF272" s="48"/>
      <c r="BG272" s="49"/>
      <c r="BH272" s="48"/>
      <c r="BI272" s="49"/>
      <c r="BJ272" s="48"/>
      <c r="BK272" s="49"/>
      <c r="BL272" s="48"/>
      <c r="BM272" s="49"/>
      <c r="BN272" s="48"/>
    </row>
    <row r="273" spans="1:66" ht="15">
      <c r="A273" s="66" t="s">
        <v>1322</v>
      </c>
      <c r="B273" s="66" t="s">
        <v>304</v>
      </c>
      <c r="C273" s="67" t="s">
        <v>1267</v>
      </c>
      <c r="D273" s="68">
        <v>3</v>
      </c>
      <c r="E273" s="67" t="s">
        <v>132</v>
      </c>
      <c r="F273" s="70">
        <v>32</v>
      </c>
      <c r="G273" s="67"/>
      <c r="H273" s="71"/>
      <c r="I273" s="72"/>
      <c r="J273" s="72"/>
      <c r="K273" s="34" t="s">
        <v>65</v>
      </c>
      <c r="L273" s="73">
        <v>273</v>
      </c>
      <c r="M273" s="73"/>
      <c r="N273" s="74"/>
      <c r="O273" s="81" t="s">
        <v>315</v>
      </c>
      <c r="P273" s="83">
        <v>43848.818449074075</v>
      </c>
      <c r="Q273" s="81" t="s">
        <v>1364</v>
      </c>
      <c r="R273" s="81"/>
      <c r="S273" s="81"/>
      <c r="T273" s="81"/>
      <c r="U273" s="81"/>
      <c r="V273" s="85" t="s">
        <v>1409</v>
      </c>
      <c r="W273" s="83">
        <v>43848.818449074075</v>
      </c>
      <c r="X273" s="87">
        <v>43848</v>
      </c>
      <c r="Y273" s="89" t="s">
        <v>1501</v>
      </c>
      <c r="Z273" s="85" t="s">
        <v>1598</v>
      </c>
      <c r="AA273" s="81"/>
      <c r="AB273" s="81"/>
      <c r="AC273" s="89" t="s">
        <v>1695</v>
      </c>
      <c r="AD273" s="81"/>
      <c r="AE273" s="81" t="b">
        <v>0</v>
      </c>
      <c r="AF273" s="81">
        <v>0</v>
      </c>
      <c r="AG273" s="89" t="s">
        <v>588</v>
      </c>
      <c r="AH273" s="81" t="b">
        <v>0</v>
      </c>
      <c r="AI273" s="81" t="s">
        <v>591</v>
      </c>
      <c r="AJ273" s="81"/>
      <c r="AK273" s="89" t="s">
        <v>588</v>
      </c>
      <c r="AL273" s="81" t="b">
        <v>0</v>
      </c>
      <c r="AM273" s="81">
        <v>97</v>
      </c>
      <c r="AN273" s="89" t="s">
        <v>593</v>
      </c>
      <c r="AO273" s="81" t="s">
        <v>594</v>
      </c>
      <c r="AP273" s="81" t="b">
        <v>0</v>
      </c>
      <c r="AQ273" s="89" t="s">
        <v>593</v>
      </c>
      <c r="AR273" s="81"/>
      <c r="AS273" s="81">
        <v>0</v>
      </c>
      <c r="AT273" s="81">
        <v>0</v>
      </c>
      <c r="AU273" s="81"/>
      <c r="AV273" s="81"/>
      <c r="AW273" s="81"/>
      <c r="AX273" s="81"/>
      <c r="AY273" s="81"/>
      <c r="AZ273" s="81"/>
      <c r="BA273" s="81"/>
      <c r="BB273" s="81"/>
      <c r="BC273" s="81">
        <v>1</v>
      </c>
      <c r="BD273" s="80" t="str">
        <f>REPLACE(INDEX(GroupVertices[Group],MATCH(Edges[[#This Row],[Vertex 1]],GroupVertices[Vertex],0)),1,1,"")</f>
        <v>1</v>
      </c>
      <c r="BE273" s="80" t="str">
        <f>REPLACE(INDEX(GroupVertices[Group],MATCH(Edges[[#This Row],[Vertex 2]],GroupVertices[Vertex],0)),1,1,"")</f>
        <v>1</v>
      </c>
      <c r="BF273" s="48"/>
      <c r="BG273" s="49"/>
      <c r="BH273" s="48"/>
      <c r="BI273" s="49"/>
      <c r="BJ273" s="48"/>
      <c r="BK273" s="49"/>
      <c r="BL273" s="48"/>
      <c r="BM273" s="49"/>
      <c r="BN273" s="48"/>
    </row>
    <row r="274" spans="1:66" ht="15">
      <c r="A274" s="66" t="s">
        <v>1322</v>
      </c>
      <c r="B274" s="66" t="s">
        <v>307</v>
      </c>
      <c r="C274" s="67" t="s">
        <v>1267</v>
      </c>
      <c r="D274" s="68">
        <v>3</v>
      </c>
      <c r="E274" s="67" t="s">
        <v>132</v>
      </c>
      <c r="F274" s="70">
        <v>32</v>
      </c>
      <c r="G274" s="67"/>
      <c r="H274" s="71"/>
      <c r="I274" s="72"/>
      <c r="J274" s="72"/>
      <c r="K274" s="34" t="s">
        <v>65</v>
      </c>
      <c r="L274" s="73">
        <v>274</v>
      </c>
      <c r="M274" s="73"/>
      <c r="N274" s="74"/>
      <c r="O274" s="81" t="s">
        <v>315</v>
      </c>
      <c r="P274" s="83">
        <v>43848.818449074075</v>
      </c>
      <c r="Q274" s="81" t="s">
        <v>1364</v>
      </c>
      <c r="R274" s="81"/>
      <c r="S274" s="81"/>
      <c r="T274" s="81"/>
      <c r="U274" s="81"/>
      <c r="V274" s="85" t="s">
        <v>1409</v>
      </c>
      <c r="W274" s="83">
        <v>43848.818449074075</v>
      </c>
      <c r="X274" s="87">
        <v>43848</v>
      </c>
      <c r="Y274" s="89" t="s">
        <v>1501</v>
      </c>
      <c r="Z274" s="85" t="s">
        <v>1598</v>
      </c>
      <c r="AA274" s="81"/>
      <c r="AB274" s="81"/>
      <c r="AC274" s="89" t="s">
        <v>1695</v>
      </c>
      <c r="AD274" s="81"/>
      <c r="AE274" s="81" t="b">
        <v>0</v>
      </c>
      <c r="AF274" s="81">
        <v>0</v>
      </c>
      <c r="AG274" s="89" t="s">
        <v>588</v>
      </c>
      <c r="AH274" s="81" t="b">
        <v>0</v>
      </c>
      <c r="AI274" s="81" t="s">
        <v>591</v>
      </c>
      <c r="AJ274" s="81"/>
      <c r="AK274" s="89" t="s">
        <v>588</v>
      </c>
      <c r="AL274" s="81" t="b">
        <v>0</v>
      </c>
      <c r="AM274" s="81">
        <v>97</v>
      </c>
      <c r="AN274" s="89" t="s">
        <v>593</v>
      </c>
      <c r="AO274" s="81" t="s">
        <v>594</v>
      </c>
      <c r="AP274" s="81" t="b">
        <v>0</v>
      </c>
      <c r="AQ274" s="89" t="s">
        <v>593</v>
      </c>
      <c r="AR274" s="81"/>
      <c r="AS274" s="81">
        <v>0</v>
      </c>
      <c r="AT274" s="81">
        <v>0</v>
      </c>
      <c r="AU274" s="81"/>
      <c r="AV274" s="81"/>
      <c r="AW274" s="81"/>
      <c r="AX274" s="81"/>
      <c r="AY274" s="81"/>
      <c r="AZ274" s="81"/>
      <c r="BA274" s="81"/>
      <c r="BB274" s="81"/>
      <c r="BC274" s="81">
        <v>1</v>
      </c>
      <c r="BD274" s="80" t="str">
        <f>REPLACE(INDEX(GroupVertices[Group],MATCH(Edges[[#This Row],[Vertex 1]],GroupVertices[Vertex],0)),1,1,"")</f>
        <v>1</v>
      </c>
      <c r="BE274" s="80" t="str">
        <f>REPLACE(INDEX(GroupVertices[Group],MATCH(Edges[[#This Row],[Vertex 2]],GroupVertices[Vertex],0)),1,1,"")</f>
        <v>1</v>
      </c>
      <c r="BF274" s="48">
        <v>0</v>
      </c>
      <c r="BG274" s="49">
        <v>0</v>
      </c>
      <c r="BH274" s="48">
        <v>2</v>
      </c>
      <c r="BI274" s="49">
        <v>4.545454545454546</v>
      </c>
      <c r="BJ274" s="48">
        <v>0</v>
      </c>
      <c r="BK274" s="49">
        <v>0</v>
      </c>
      <c r="BL274" s="48">
        <v>42</v>
      </c>
      <c r="BM274" s="49">
        <v>95.45454545454545</v>
      </c>
      <c r="BN274" s="48">
        <v>44</v>
      </c>
    </row>
    <row r="275" spans="1:66" ht="15">
      <c r="A275" s="66" t="s">
        <v>1323</v>
      </c>
      <c r="B275" s="66" t="s">
        <v>287</v>
      </c>
      <c r="C275" s="67" t="s">
        <v>1267</v>
      </c>
      <c r="D275" s="68">
        <v>3</v>
      </c>
      <c r="E275" s="67" t="s">
        <v>132</v>
      </c>
      <c r="F275" s="70">
        <v>32</v>
      </c>
      <c r="G275" s="67"/>
      <c r="H275" s="71"/>
      <c r="I275" s="72"/>
      <c r="J275" s="72"/>
      <c r="K275" s="34" t="s">
        <v>65</v>
      </c>
      <c r="L275" s="73">
        <v>275</v>
      </c>
      <c r="M275" s="73"/>
      <c r="N275" s="74"/>
      <c r="O275" s="81" t="s">
        <v>315</v>
      </c>
      <c r="P275" s="83">
        <v>43848.80401620371</v>
      </c>
      <c r="Q275" s="81" t="s">
        <v>1364</v>
      </c>
      <c r="R275" s="81"/>
      <c r="S275" s="81"/>
      <c r="T275" s="81"/>
      <c r="U275" s="81"/>
      <c r="V275" s="85" t="s">
        <v>1410</v>
      </c>
      <c r="W275" s="83">
        <v>43848.80401620371</v>
      </c>
      <c r="X275" s="87">
        <v>43848</v>
      </c>
      <c r="Y275" s="89" t="s">
        <v>1502</v>
      </c>
      <c r="Z275" s="85" t="s">
        <v>1599</v>
      </c>
      <c r="AA275" s="81"/>
      <c r="AB275" s="81"/>
      <c r="AC275" s="89" t="s">
        <v>1696</v>
      </c>
      <c r="AD275" s="81"/>
      <c r="AE275" s="81" t="b">
        <v>0</v>
      </c>
      <c r="AF275" s="81">
        <v>0</v>
      </c>
      <c r="AG275" s="89" t="s">
        <v>588</v>
      </c>
      <c r="AH275" s="81" t="b">
        <v>0</v>
      </c>
      <c r="AI275" s="81" t="s">
        <v>591</v>
      </c>
      <c r="AJ275" s="81"/>
      <c r="AK275" s="89" t="s">
        <v>588</v>
      </c>
      <c r="AL275" s="81" t="b">
        <v>0</v>
      </c>
      <c r="AM275" s="81">
        <v>97</v>
      </c>
      <c r="AN275" s="89" t="s">
        <v>593</v>
      </c>
      <c r="AO275" s="81" t="s">
        <v>595</v>
      </c>
      <c r="AP275" s="81" t="b">
        <v>0</v>
      </c>
      <c r="AQ275" s="89" t="s">
        <v>593</v>
      </c>
      <c r="AR275" s="81"/>
      <c r="AS275" s="81">
        <v>0</v>
      </c>
      <c r="AT275" s="81">
        <v>0</v>
      </c>
      <c r="AU275" s="81"/>
      <c r="AV275" s="81"/>
      <c r="AW275" s="81"/>
      <c r="AX275" s="81"/>
      <c r="AY275" s="81"/>
      <c r="AZ275" s="81"/>
      <c r="BA275" s="81"/>
      <c r="BB275" s="81"/>
      <c r="BC275" s="81">
        <v>1</v>
      </c>
      <c r="BD275" s="80" t="str">
        <f>REPLACE(INDEX(GroupVertices[Group],MATCH(Edges[[#This Row],[Vertex 1]],GroupVertices[Vertex],0)),1,1,"")</f>
        <v>1</v>
      </c>
      <c r="BE275" s="80" t="str">
        <f>REPLACE(INDEX(GroupVertices[Group],MATCH(Edges[[#This Row],[Vertex 2]],GroupVertices[Vertex],0)),1,1,"")</f>
        <v>1</v>
      </c>
      <c r="BF275" s="48"/>
      <c r="BG275" s="49"/>
      <c r="BH275" s="48"/>
      <c r="BI275" s="49"/>
      <c r="BJ275" s="48"/>
      <c r="BK275" s="49"/>
      <c r="BL275" s="48"/>
      <c r="BM275" s="49"/>
      <c r="BN275" s="48"/>
    </row>
    <row r="276" spans="1:66" ht="15">
      <c r="A276" s="66" t="s">
        <v>1323</v>
      </c>
      <c r="B276" s="66" t="s">
        <v>304</v>
      </c>
      <c r="C276" s="67" t="s">
        <v>1267</v>
      </c>
      <c r="D276" s="68">
        <v>3</v>
      </c>
      <c r="E276" s="67" t="s">
        <v>132</v>
      </c>
      <c r="F276" s="70">
        <v>32</v>
      </c>
      <c r="G276" s="67"/>
      <c r="H276" s="71"/>
      <c r="I276" s="72"/>
      <c r="J276" s="72"/>
      <c r="K276" s="34" t="s">
        <v>65</v>
      </c>
      <c r="L276" s="73">
        <v>276</v>
      </c>
      <c r="M276" s="73"/>
      <c r="N276" s="74"/>
      <c r="O276" s="81" t="s">
        <v>315</v>
      </c>
      <c r="P276" s="83">
        <v>43848.80401620371</v>
      </c>
      <c r="Q276" s="81" t="s">
        <v>1364</v>
      </c>
      <c r="R276" s="81"/>
      <c r="S276" s="81"/>
      <c r="T276" s="81"/>
      <c r="U276" s="81"/>
      <c r="V276" s="85" t="s">
        <v>1410</v>
      </c>
      <c r="W276" s="83">
        <v>43848.80401620371</v>
      </c>
      <c r="X276" s="87">
        <v>43848</v>
      </c>
      <c r="Y276" s="89" t="s">
        <v>1502</v>
      </c>
      <c r="Z276" s="85" t="s">
        <v>1599</v>
      </c>
      <c r="AA276" s="81"/>
      <c r="AB276" s="81"/>
      <c r="AC276" s="89" t="s">
        <v>1696</v>
      </c>
      <c r="AD276" s="81"/>
      <c r="AE276" s="81" t="b">
        <v>0</v>
      </c>
      <c r="AF276" s="81">
        <v>0</v>
      </c>
      <c r="AG276" s="89" t="s">
        <v>588</v>
      </c>
      <c r="AH276" s="81" t="b">
        <v>0</v>
      </c>
      <c r="AI276" s="81" t="s">
        <v>591</v>
      </c>
      <c r="AJ276" s="81"/>
      <c r="AK276" s="89" t="s">
        <v>588</v>
      </c>
      <c r="AL276" s="81" t="b">
        <v>0</v>
      </c>
      <c r="AM276" s="81">
        <v>97</v>
      </c>
      <c r="AN276" s="89" t="s">
        <v>593</v>
      </c>
      <c r="AO276" s="81" t="s">
        <v>595</v>
      </c>
      <c r="AP276" s="81" t="b">
        <v>0</v>
      </c>
      <c r="AQ276" s="89" t="s">
        <v>593</v>
      </c>
      <c r="AR276" s="81"/>
      <c r="AS276" s="81">
        <v>0</v>
      </c>
      <c r="AT276" s="81">
        <v>0</v>
      </c>
      <c r="AU276" s="81"/>
      <c r="AV276" s="81"/>
      <c r="AW276" s="81"/>
      <c r="AX276" s="81"/>
      <c r="AY276" s="81"/>
      <c r="AZ276" s="81"/>
      <c r="BA276" s="81"/>
      <c r="BB276" s="81"/>
      <c r="BC276" s="81">
        <v>1</v>
      </c>
      <c r="BD276" s="80" t="str">
        <f>REPLACE(INDEX(GroupVertices[Group],MATCH(Edges[[#This Row],[Vertex 1]],GroupVertices[Vertex],0)),1,1,"")</f>
        <v>1</v>
      </c>
      <c r="BE276" s="80" t="str">
        <f>REPLACE(INDEX(GroupVertices[Group],MATCH(Edges[[#This Row],[Vertex 2]],GroupVertices[Vertex],0)),1,1,"")</f>
        <v>1</v>
      </c>
      <c r="BF276" s="48"/>
      <c r="BG276" s="49"/>
      <c r="BH276" s="48"/>
      <c r="BI276" s="49"/>
      <c r="BJ276" s="48"/>
      <c r="BK276" s="49"/>
      <c r="BL276" s="48"/>
      <c r="BM276" s="49"/>
      <c r="BN276" s="48"/>
    </row>
    <row r="277" spans="1:66" ht="15">
      <c r="A277" s="66" t="s">
        <v>1323</v>
      </c>
      <c r="B277" s="66" t="s">
        <v>307</v>
      </c>
      <c r="C277" s="67" t="s">
        <v>1267</v>
      </c>
      <c r="D277" s="68">
        <v>3</v>
      </c>
      <c r="E277" s="67" t="s">
        <v>132</v>
      </c>
      <c r="F277" s="70">
        <v>32</v>
      </c>
      <c r="G277" s="67"/>
      <c r="H277" s="71"/>
      <c r="I277" s="72"/>
      <c r="J277" s="72"/>
      <c r="K277" s="34" t="s">
        <v>65</v>
      </c>
      <c r="L277" s="73">
        <v>277</v>
      </c>
      <c r="M277" s="73"/>
      <c r="N277" s="74"/>
      <c r="O277" s="81" t="s">
        <v>315</v>
      </c>
      <c r="P277" s="83">
        <v>43848.80401620371</v>
      </c>
      <c r="Q277" s="81" t="s">
        <v>1364</v>
      </c>
      <c r="R277" s="81"/>
      <c r="S277" s="81"/>
      <c r="T277" s="81"/>
      <c r="U277" s="81"/>
      <c r="V277" s="85" t="s">
        <v>1410</v>
      </c>
      <c r="W277" s="83">
        <v>43848.80401620371</v>
      </c>
      <c r="X277" s="87">
        <v>43848</v>
      </c>
      <c r="Y277" s="89" t="s">
        <v>1502</v>
      </c>
      <c r="Z277" s="85" t="s">
        <v>1599</v>
      </c>
      <c r="AA277" s="81"/>
      <c r="AB277" s="81"/>
      <c r="AC277" s="89" t="s">
        <v>1696</v>
      </c>
      <c r="AD277" s="81"/>
      <c r="AE277" s="81" t="b">
        <v>0</v>
      </c>
      <c r="AF277" s="81">
        <v>0</v>
      </c>
      <c r="AG277" s="89" t="s">
        <v>588</v>
      </c>
      <c r="AH277" s="81" t="b">
        <v>0</v>
      </c>
      <c r="AI277" s="81" t="s">
        <v>591</v>
      </c>
      <c r="AJ277" s="81"/>
      <c r="AK277" s="89" t="s">
        <v>588</v>
      </c>
      <c r="AL277" s="81" t="b">
        <v>0</v>
      </c>
      <c r="AM277" s="81">
        <v>97</v>
      </c>
      <c r="AN277" s="89" t="s">
        <v>593</v>
      </c>
      <c r="AO277" s="81" t="s">
        <v>595</v>
      </c>
      <c r="AP277" s="81" t="b">
        <v>0</v>
      </c>
      <c r="AQ277" s="89" t="s">
        <v>593</v>
      </c>
      <c r="AR277" s="81"/>
      <c r="AS277" s="81">
        <v>0</v>
      </c>
      <c r="AT277" s="81">
        <v>0</v>
      </c>
      <c r="AU277" s="81"/>
      <c r="AV277" s="81"/>
      <c r="AW277" s="81"/>
      <c r="AX277" s="81"/>
      <c r="AY277" s="81"/>
      <c r="AZ277" s="81"/>
      <c r="BA277" s="81"/>
      <c r="BB277" s="81"/>
      <c r="BC277" s="81">
        <v>1</v>
      </c>
      <c r="BD277" s="80" t="str">
        <f>REPLACE(INDEX(GroupVertices[Group],MATCH(Edges[[#This Row],[Vertex 1]],GroupVertices[Vertex],0)),1,1,"")</f>
        <v>1</v>
      </c>
      <c r="BE277" s="80" t="str">
        <f>REPLACE(INDEX(GroupVertices[Group],MATCH(Edges[[#This Row],[Vertex 2]],GroupVertices[Vertex],0)),1,1,"")</f>
        <v>1</v>
      </c>
      <c r="BF277" s="48">
        <v>0</v>
      </c>
      <c r="BG277" s="49">
        <v>0</v>
      </c>
      <c r="BH277" s="48">
        <v>2</v>
      </c>
      <c r="BI277" s="49">
        <v>4.545454545454546</v>
      </c>
      <c r="BJ277" s="48">
        <v>0</v>
      </c>
      <c r="BK277" s="49">
        <v>0</v>
      </c>
      <c r="BL277" s="48">
        <v>42</v>
      </c>
      <c r="BM277" s="49">
        <v>95.45454545454545</v>
      </c>
      <c r="BN277" s="48">
        <v>44</v>
      </c>
    </row>
    <row r="278" spans="1:66" ht="15">
      <c r="A278" s="66" t="s">
        <v>1324</v>
      </c>
      <c r="B278" s="66" t="s">
        <v>287</v>
      </c>
      <c r="C278" s="67" t="s">
        <v>1267</v>
      </c>
      <c r="D278" s="68">
        <v>3</v>
      </c>
      <c r="E278" s="67" t="s">
        <v>132</v>
      </c>
      <c r="F278" s="70">
        <v>32</v>
      </c>
      <c r="G278" s="67"/>
      <c r="H278" s="71"/>
      <c r="I278" s="72"/>
      <c r="J278" s="72"/>
      <c r="K278" s="34" t="s">
        <v>65</v>
      </c>
      <c r="L278" s="73">
        <v>278</v>
      </c>
      <c r="M278" s="73"/>
      <c r="N278" s="74"/>
      <c r="O278" s="81" t="s">
        <v>315</v>
      </c>
      <c r="P278" s="83">
        <v>43849.51675925926</v>
      </c>
      <c r="Q278" s="81" t="s">
        <v>1364</v>
      </c>
      <c r="R278" s="81"/>
      <c r="S278" s="81"/>
      <c r="T278" s="81"/>
      <c r="U278" s="81"/>
      <c r="V278" s="85" t="s">
        <v>1411</v>
      </c>
      <c r="W278" s="83">
        <v>43849.51675925926</v>
      </c>
      <c r="X278" s="87">
        <v>43849</v>
      </c>
      <c r="Y278" s="89" t="s">
        <v>1503</v>
      </c>
      <c r="Z278" s="85" t="s">
        <v>1600</v>
      </c>
      <c r="AA278" s="81"/>
      <c r="AB278" s="81"/>
      <c r="AC278" s="89" t="s">
        <v>1697</v>
      </c>
      <c r="AD278" s="81"/>
      <c r="AE278" s="81" t="b">
        <v>0</v>
      </c>
      <c r="AF278" s="81">
        <v>0</v>
      </c>
      <c r="AG278" s="89" t="s">
        <v>588</v>
      </c>
      <c r="AH278" s="81" t="b">
        <v>0</v>
      </c>
      <c r="AI278" s="81" t="s">
        <v>591</v>
      </c>
      <c r="AJ278" s="81"/>
      <c r="AK278" s="89" t="s">
        <v>588</v>
      </c>
      <c r="AL278" s="81" t="b">
        <v>0</v>
      </c>
      <c r="AM278" s="81">
        <v>97</v>
      </c>
      <c r="AN278" s="89" t="s">
        <v>593</v>
      </c>
      <c r="AO278" s="81" t="s">
        <v>595</v>
      </c>
      <c r="AP278" s="81" t="b">
        <v>0</v>
      </c>
      <c r="AQ278" s="89" t="s">
        <v>593</v>
      </c>
      <c r="AR278" s="81"/>
      <c r="AS278" s="81">
        <v>0</v>
      </c>
      <c r="AT278" s="81">
        <v>0</v>
      </c>
      <c r="AU278" s="81"/>
      <c r="AV278" s="81"/>
      <c r="AW278" s="81"/>
      <c r="AX278" s="81"/>
      <c r="AY278" s="81"/>
      <c r="AZ278" s="81"/>
      <c r="BA278" s="81"/>
      <c r="BB278" s="81"/>
      <c r="BC278" s="81">
        <v>1</v>
      </c>
      <c r="BD278" s="80" t="str">
        <f>REPLACE(INDEX(GroupVertices[Group],MATCH(Edges[[#This Row],[Vertex 1]],GroupVertices[Vertex],0)),1,1,"")</f>
        <v>1</v>
      </c>
      <c r="BE278" s="80" t="str">
        <f>REPLACE(INDEX(GroupVertices[Group],MATCH(Edges[[#This Row],[Vertex 2]],GroupVertices[Vertex],0)),1,1,"")</f>
        <v>1</v>
      </c>
      <c r="BF278" s="48"/>
      <c r="BG278" s="49"/>
      <c r="BH278" s="48"/>
      <c r="BI278" s="49"/>
      <c r="BJ278" s="48"/>
      <c r="BK278" s="49"/>
      <c r="BL278" s="48"/>
      <c r="BM278" s="49"/>
      <c r="BN278" s="48"/>
    </row>
    <row r="279" spans="1:66" ht="15">
      <c r="A279" s="66" t="s">
        <v>1324</v>
      </c>
      <c r="B279" s="66" t="s">
        <v>304</v>
      </c>
      <c r="C279" s="67" t="s">
        <v>1267</v>
      </c>
      <c r="D279" s="68">
        <v>3</v>
      </c>
      <c r="E279" s="67" t="s">
        <v>132</v>
      </c>
      <c r="F279" s="70">
        <v>32</v>
      </c>
      <c r="G279" s="67"/>
      <c r="H279" s="71"/>
      <c r="I279" s="72"/>
      <c r="J279" s="72"/>
      <c r="K279" s="34" t="s">
        <v>65</v>
      </c>
      <c r="L279" s="73">
        <v>279</v>
      </c>
      <c r="M279" s="73"/>
      <c r="N279" s="74"/>
      <c r="O279" s="81" t="s">
        <v>315</v>
      </c>
      <c r="P279" s="83">
        <v>43849.51675925926</v>
      </c>
      <c r="Q279" s="81" t="s">
        <v>1364</v>
      </c>
      <c r="R279" s="81"/>
      <c r="S279" s="81"/>
      <c r="T279" s="81"/>
      <c r="U279" s="81"/>
      <c r="V279" s="85" t="s">
        <v>1411</v>
      </c>
      <c r="W279" s="83">
        <v>43849.51675925926</v>
      </c>
      <c r="X279" s="87">
        <v>43849</v>
      </c>
      <c r="Y279" s="89" t="s">
        <v>1503</v>
      </c>
      <c r="Z279" s="85" t="s">
        <v>1600</v>
      </c>
      <c r="AA279" s="81"/>
      <c r="AB279" s="81"/>
      <c r="AC279" s="89" t="s">
        <v>1697</v>
      </c>
      <c r="AD279" s="81"/>
      <c r="AE279" s="81" t="b">
        <v>0</v>
      </c>
      <c r="AF279" s="81">
        <v>0</v>
      </c>
      <c r="AG279" s="89" t="s">
        <v>588</v>
      </c>
      <c r="AH279" s="81" t="b">
        <v>0</v>
      </c>
      <c r="AI279" s="81" t="s">
        <v>591</v>
      </c>
      <c r="AJ279" s="81"/>
      <c r="AK279" s="89" t="s">
        <v>588</v>
      </c>
      <c r="AL279" s="81" t="b">
        <v>0</v>
      </c>
      <c r="AM279" s="81">
        <v>97</v>
      </c>
      <c r="AN279" s="89" t="s">
        <v>593</v>
      </c>
      <c r="AO279" s="81" t="s">
        <v>595</v>
      </c>
      <c r="AP279" s="81" t="b">
        <v>0</v>
      </c>
      <c r="AQ279" s="89" t="s">
        <v>593</v>
      </c>
      <c r="AR279" s="81"/>
      <c r="AS279" s="81">
        <v>0</v>
      </c>
      <c r="AT279" s="81">
        <v>0</v>
      </c>
      <c r="AU279" s="81"/>
      <c r="AV279" s="81"/>
      <c r="AW279" s="81"/>
      <c r="AX279" s="81"/>
      <c r="AY279" s="81"/>
      <c r="AZ279" s="81"/>
      <c r="BA279" s="81"/>
      <c r="BB279" s="81"/>
      <c r="BC279" s="81">
        <v>1</v>
      </c>
      <c r="BD279" s="80" t="str">
        <f>REPLACE(INDEX(GroupVertices[Group],MATCH(Edges[[#This Row],[Vertex 1]],GroupVertices[Vertex],0)),1,1,"")</f>
        <v>1</v>
      </c>
      <c r="BE279" s="80" t="str">
        <f>REPLACE(INDEX(GroupVertices[Group],MATCH(Edges[[#This Row],[Vertex 2]],GroupVertices[Vertex],0)),1,1,"")</f>
        <v>1</v>
      </c>
      <c r="BF279" s="48"/>
      <c r="BG279" s="49"/>
      <c r="BH279" s="48"/>
      <c r="BI279" s="49"/>
      <c r="BJ279" s="48"/>
      <c r="BK279" s="49"/>
      <c r="BL279" s="48"/>
      <c r="BM279" s="49"/>
      <c r="BN279" s="48"/>
    </row>
    <row r="280" spans="1:66" ht="15">
      <c r="A280" s="66" t="s">
        <v>1324</v>
      </c>
      <c r="B280" s="66" t="s">
        <v>307</v>
      </c>
      <c r="C280" s="67" t="s">
        <v>1267</v>
      </c>
      <c r="D280" s="68">
        <v>3</v>
      </c>
      <c r="E280" s="67" t="s">
        <v>132</v>
      </c>
      <c r="F280" s="70">
        <v>32</v>
      </c>
      <c r="G280" s="67"/>
      <c r="H280" s="71"/>
      <c r="I280" s="72"/>
      <c r="J280" s="72"/>
      <c r="K280" s="34" t="s">
        <v>65</v>
      </c>
      <c r="L280" s="73">
        <v>280</v>
      </c>
      <c r="M280" s="73"/>
      <c r="N280" s="74"/>
      <c r="O280" s="81" t="s">
        <v>315</v>
      </c>
      <c r="P280" s="83">
        <v>43849.51675925926</v>
      </c>
      <c r="Q280" s="81" t="s">
        <v>1364</v>
      </c>
      <c r="R280" s="81"/>
      <c r="S280" s="81"/>
      <c r="T280" s="81"/>
      <c r="U280" s="81"/>
      <c r="V280" s="85" t="s">
        <v>1411</v>
      </c>
      <c r="W280" s="83">
        <v>43849.51675925926</v>
      </c>
      <c r="X280" s="87">
        <v>43849</v>
      </c>
      <c r="Y280" s="89" t="s">
        <v>1503</v>
      </c>
      <c r="Z280" s="85" t="s">
        <v>1600</v>
      </c>
      <c r="AA280" s="81"/>
      <c r="AB280" s="81"/>
      <c r="AC280" s="89" t="s">
        <v>1697</v>
      </c>
      <c r="AD280" s="81"/>
      <c r="AE280" s="81" t="b">
        <v>0</v>
      </c>
      <c r="AF280" s="81">
        <v>0</v>
      </c>
      <c r="AG280" s="89" t="s">
        <v>588</v>
      </c>
      <c r="AH280" s="81" t="b">
        <v>0</v>
      </c>
      <c r="AI280" s="81" t="s">
        <v>591</v>
      </c>
      <c r="AJ280" s="81"/>
      <c r="AK280" s="89" t="s">
        <v>588</v>
      </c>
      <c r="AL280" s="81" t="b">
        <v>0</v>
      </c>
      <c r="AM280" s="81">
        <v>97</v>
      </c>
      <c r="AN280" s="89" t="s">
        <v>593</v>
      </c>
      <c r="AO280" s="81" t="s">
        <v>595</v>
      </c>
      <c r="AP280" s="81" t="b">
        <v>0</v>
      </c>
      <c r="AQ280" s="89" t="s">
        <v>593</v>
      </c>
      <c r="AR280" s="81"/>
      <c r="AS280" s="81">
        <v>0</v>
      </c>
      <c r="AT280" s="81">
        <v>0</v>
      </c>
      <c r="AU280" s="81"/>
      <c r="AV280" s="81"/>
      <c r="AW280" s="81"/>
      <c r="AX280" s="81"/>
      <c r="AY280" s="81"/>
      <c r="AZ280" s="81"/>
      <c r="BA280" s="81"/>
      <c r="BB280" s="81"/>
      <c r="BC280" s="81">
        <v>1</v>
      </c>
      <c r="BD280" s="80" t="str">
        <f>REPLACE(INDEX(GroupVertices[Group],MATCH(Edges[[#This Row],[Vertex 1]],GroupVertices[Vertex],0)),1,1,"")</f>
        <v>1</v>
      </c>
      <c r="BE280" s="80" t="str">
        <f>REPLACE(INDEX(GroupVertices[Group],MATCH(Edges[[#This Row],[Vertex 2]],GroupVertices[Vertex],0)),1,1,"")</f>
        <v>1</v>
      </c>
      <c r="BF280" s="48">
        <v>0</v>
      </c>
      <c r="BG280" s="49">
        <v>0</v>
      </c>
      <c r="BH280" s="48">
        <v>2</v>
      </c>
      <c r="BI280" s="49">
        <v>4.545454545454546</v>
      </c>
      <c r="BJ280" s="48">
        <v>0</v>
      </c>
      <c r="BK280" s="49">
        <v>0</v>
      </c>
      <c r="BL280" s="48">
        <v>42</v>
      </c>
      <c r="BM280" s="49">
        <v>95.45454545454545</v>
      </c>
      <c r="BN280" s="48">
        <v>44</v>
      </c>
    </row>
    <row r="281" spans="1:66" ht="15">
      <c r="A281" s="66" t="s">
        <v>1325</v>
      </c>
      <c r="B281" s="66" t="s">
        <v>287</v>
      </c>
      <c r="C281" s="67" t="s">
        <v>1267</v>
      </c>
      <c r="D281" s="68">
        <v>3</v>
      </c>
      <c r="E281" s="67" t="s">
        <v>132</v>
      </c>
      <c r="F281" s="70">
        <v>32</v>
      </c>
      <c r="G281" s="67"/>
      <c r="H281" s="71"/>
      <c r="I281" s="72"/>
      <c r="J281" s="72"/>
      <c r="K281" s="34" t="s">
        <v>65</v>
      </c>
      <c r="L281" s="73">
        <v>281</v>
      </c>
      <c r="M281" s="73"/>
      <c r="N281" s="74"/>
      <c r="O281" s="81" t="s">
        <v>315</v>
      </c>
      <c r="P281" s="83">
        <v>43850.2658912037</v>
      </c>
      <c r="Q281" s="81" t="s">
        <v>1364</v>
      </c>
      <c r="R281" s="81"/>
      <c r="S281" s="81"/>
      <c r="T281" s="81"/>
      <c r="U281" s="81"/>
      <c r="V281" s="85" t="s">
        <v>1412</v>
      </c>
      <c r="W281" s="83">
        <v>43850.2658912037</v>
      </c>
      <c r="X281" s="87">
        <v>43850</v>
      </c>
      <c r="Y281" s="89" t="s">
        <v>1504</v>
      </c>
      <c r="Z281" s="85" t="s">
        <v>1601</v>
      </c>
      <c r="AA281" s="81"/>
      <c r="AB281" s="81"/>
      <c r="AC281" s="89" t="s">
        <v>1698</v>
      </c>
      <c r="AD281" s="81"/>
      <c r="AE281" s="81" t="b">
        <v>0</v>
      </c>
      <c r="AF281" s="81">
        <v>0</v>
      </c>
      <c r="AG281" s="89" t="s">
        <v>588</v>
      </c>
      <c r="AH281" s="81" t="b">
        <v>0</v>
      </c>
      <c r="AI281" s="81" t="s">
        <v>591</v>
      </c>
      <c r="AJ281" s="81"/>
      <c r="AK281" s="89" t="s">
        <v>588</v>
      </c>
      <c r="AL281" s="81" t="b">
        <v>0</v>
      </c>
      <c r="AM281" s="81">
        <v>97</v>
      </c>
      <c r="AN281" s="89" t="s">
        <v>593</v>
      </c>
      <c r="AO281" s="81" t="s">
        <v>596</v>
      </c>
      <c r="AP281" s="81" t="b">
        <v>0</v>
      </c>
      <c r="AQ281" s="89" t="s">
        <v>593</v>
      </c>
      <c r="AR281" s="81"/>
      <c r="AS281" s="81">
        <v>0</v>
      </c>
      <c r="AT281" s="81">
        <v>0</v>
      </c>
      <c r="AU281" s="81"/>
      <c r="AV281" s="81"/>
      <c r="AW281" s="81"/>
      <c r="AX281" s="81"/>
      <c r="AY281" s="81"/>
      <c r="AZ281" s="81"/>
      <c r="BA281" s="81"/>
      <c r="BB281" s="81"/>
      <c r="BC281" s="81">
        <v>1</v>
      </c>
      <c r="BD281" s="80" t="str">
        <f>REPLACE(INDEX(GroupVertices[Group],MATCH(Edges[[#This Row],[Vertex 1]],GroupVertices[Vertex],0)),1,1,"")</f>
        <v>1</v>
      </c>
      <c r="BE281" s="80" t="str">
        <f>REPLACE(INDEX(GroupVertices[Group],MATCH(Edges[[#This Row],[Vertex 2]],GroupVertices[Vertex],0)),1,1,"")</f>
        <v>1</v>
      </c>
      <c r="BF281" s="48"/>
      <c r="BG281" s="49"/>
      <c r="BH281" s="48"/>
      <c r="BI281" s="49"/>
      <c r="BJ281" s="48"/>
      <c r="BK281" s="49"/>
      <c r="BL281" s="48"/>
      <c r="BM281" s="49"/>
      <c r="BN281" s="48"/>
    </row>
    <row r="282" spans="1:66" ht="15">
      <c r="A282" s="66" t="s">
        <v>1325</v>
      </c>
      <c r="B282" s="66" t="s">
        <v>304</v>
      </c>
      <c r="C282" s="67" t="s">
        <v>1267</v>
      </c>
      <c r="D282" s="68">
        <v>3</v>
      </c>
      <c r="E282" s="67" t="s">
        <v>132</v>
      </c>
      <c r="F282" s="70">
        <v>32</v>
      </c>
      <c r="G282" s="67"/>
      <c r="H282" s="71"/>
      <c r="I282" s="72"/>
      <c r="J282" s="72"/>
      <c r="K282" s="34" t="s">
        <v>65</v>
      </c>
      <c r="L282" s="73">
        <v>282</v>
      </c>
      <c r="M282" s="73"/>
      <c r="N282" s="74"/>
      <c r="O282" s="81" t="s">
        <v>315</v>
      </c>
      <c r="P282" s="83">
        <v>43850.2658912037</v>
      </c>
      <c r="Q282" s="81" t="s">
        <v>1364</v>
      </c>
      <c r="R282" s="81"/>
      <c r="S282" s="81"/>
      <c r="T282" s="81"/>
      <c r="U282" s="81"/>
      <c r="V282" s="85" t="s">
        <v>1412</v>
      </c>
      <c r="W282" s="83">
        <v>43850.2658912037</v>
      </c>
      <c r="X282" s="87">
        <v>43850</v>
      </c>
      <c r="Y282" s="89" t="s">
        <v>1504</v>
      </c>
      <c r="Z282" s="85" t="s">
        <v>1601</v>
      </c>
      <c r="AA282" s="81"/>
      <c r="AB282" s="81"/>
      <c r="AC282" s="89" t="s">
        <v>1698</v>
      </c>
      <c r="AD282" s="81"/>
      <c r="AE282" s="81" t="b">
        <v>0</v>
      </c>
      <c r="AF282" s="81">
        <v>0</v>
      </c>
      <c r="AG282" s="89" t="s">
        <v>588</v>
      </c>
      <c r="AH282" s="81" t="b">
        <v>0</v>
      </c>
      <c r="AI282" s="81" t="s">
        <v>591</v>
      </c>
      <c r="AJ282" s="81"/>
      <c r="AK282" s="89" t="s">
        <v>588</v>
      </c>
      <c r="AL282" s="81" t="b">
        <v>0</v>
      </c>
      <c r="AM282" s="81">
        <v>97</v>
      </c>
      <c r="AN282" s="89" t="s">
        <v>593</v>
      </c>
      <c r="AO282" s="81" t="s">
        <v>596</v>
      </c>
      <c r="AP282" s="81" t="b">
        <v>0</v>
      </c>
      <c r="AQ282" s="89" t="s">
        <v>593</v>
      </c>
      <c r="AR282" s="81"/>
      <c r="AS282" s="81">
        <v>0</v>
      </c>
      <c r="AT282" s="81">
        <v>0</v>
      </c>
      <c r="AU282" s="81"/>
      <c r="AV282" s="81"/>
      <c r="AW282" s="81"/>
      <c r="AX282" s="81"/>
      <c r="AY282" s="81"/>
      <c r="AZ282" s="81"/>
      <c r="BA282" s="81"/>
      <c r="BB282" s="81"/>
      <c r="BC282" s="81">
        <v>1</v>
      </c>
      <c r="BD282" s="80" t="str">
        <f>REPLACE(INDEX(GroupVertices[Group],MATCH(Edges[[#This Row],[Vertex 1]],GroupVertices[Vertex],0)),1,1,"")</f>
        <v>1</v>
      </c>
      <c r="BE282" s="80" t="str">
        <f>REPLACE(INDEX(GroupVertices[Group],MATCH(Edges[[#This Row],[Vertex 2]],GroupVertices[Vertex],0)),1,1,"")</f>
        <v>1</v>
      </c>
      <c r="BF282" s="48"/>
      <c r="BG282" s="49"/>
      <c r="BH282" s="48"/>
      <c r="BI282" s="49"/>
      <c r="BJ282" s="48"/>
      <c r="BK282" s="49"/>
      <c r="BL282" s="48"/>
      <c r="BM282" s="49"/>
      <c r="BN282" s="48"/>
    </row>
    <row r="283" spans="1:66" ht="15">
      <c r="A283" s="66" t="s">
        <v>1325</v>
      </c>
      <c r="B283" s="66" t="s">
        <v>307</v>
      </c>
      <c r="C283" s="67" t="s">
        <v>1267</v>
      </c>
      <c r="D283" s="68">
        <v>3</v>
      </c>
      <c r="E283" s="67" t="s">
        <v>132</v>
      </c>
      <c r="F283" s="70">
        <v>32</v>
      </c>
      <c r="G283" s="67"/>
      <c r="H283" s="71"/>
      <c r="I283" s="72"/>
      <c r="J283" s="72"/>
      <c r="K283" s="34" t="s">
        <v>65</v>
      </c>
      <c r="L283" s="73">
        <v>283</v>
      </c>
      <c r="M283" s="73"/>
      <c r="N283" s="74"/>
      <c r="O283" s="81" t="s">
        <v>315</v>
      </c>
      <c r="P283" s="83">
        <v>43850.2658912037</v>
      </c>
      <c r="Q283" s="81" t="s">
        <v>1364</v>
      </c>
      <c r="R283" s="81"/>
      <c r="S283" s="81"/>
      <c r="T283" s="81"/>
      <c r="U283" s="81"/>
      <c r="V283" s="85" t="s">
        <v>1412</v>
      </c>
      <c r="W283" s="83">
        <v>43850.2658912037</v>
      </c>
      <c r="X283" s="87">
        <v>43850</v>
      </c>
      <c r="Y283" s="89" t="s">
        <v>1504</v>
      </c>
      <c r="Z283" s="85" t="s">
        <v>1601</v>
      </c>
      <c r="AA283" s="81"/>
      <c r="AB283" s="81"/>
      <c r="AC283" s="89" t="s">
        <v>1698</v>
      </c>
      <c r="AD283" s="81"/>
      <c r="AE283" s="81" t="b">
        <v>0</v>
      </c>
      <c r="AF283" s="81">
        <v>0</v>
      </c>
      <c r="AG283" s="89" t="s">
        <v>588</v>
      </c>
      <c r="AH283" s="81" t="b">
        <v>0</v>
      </c>
      <c r="AI283" s="81" t="s">
        <v>591</v>
      </c>
      <c r="AJ283" s="81"/>
      <c r="AK283" s="89" t="s">
        <v>588</v>
      </c>
      <c r="AL283" s="81" t="b">
        <v>0</v>
      </c>
      <c r="AM283" s="81">
        <v>97</v>
      </c>
      <c r="AN283" s="89" t="s">
        <v>593</v>
      </c>
      <c r="AO283" s="81" t="s">
        <v>596</v>
      </c>
      <c r="AP283" s="81" t="b">
        <v>0</v>
      </c>
      <c r="AQ283" s="89" t="s">
        <v>593</v>
      </c>
      <c r="AR283" s="81"/>
      <c r="AS283" s="81">
        <v>0</v>
      </c>
      <c r="AT283" s="81">
        <v>0</v>
      </c>
      <c r="AU283" s="81"/>
      <c r="AV283" s="81"/>
      <c r="AW283" s="81"/>
      <c r="AX283" s="81"/>
      <c r="AY283" s="81"/>
      <c r="AZ283" s="81"/>
      <c r="BA283" s="81"/>
      <c r="BB283" s="81"/>
      <c r="BC283" s="81">
        <v>1</v>
      </c>
      <c r="BD283" s="80" t="str">
        <f>REPLACE(INDEX(GroupVertices[Group],MATCH(Edges[[#This Row],[Vertex 1]],GroupVertices[Vertex],0)),1,1,"")</f>
        <v>1</v>
      </c>
      <c r="BE283" s="80" t="str">
        <f>REPLACE(INDEX(GroupVertices[Group],MATCH(Edges[[#This Row],[Vertex 2]],GroupVertices[Vertex],0)),1,1,"")</f>
        <v>1</v>
      </c>
      <c r="BF283" s="48">
        <v>0</v>
      </c>
      <c r="BG283" s="49">
        <v>0</v>
      </c>
      <c r="BH283" s="48">
        <v>2</v>
      </c>
      <c r="BI283" s="49">
        <v>4.545454545454546</v>
      </c>
      <c r="BJ283" s="48">
        <v>0</v>
      </c>
      <c r="BK283" s="49">
        <v>0</v>
      </c>
      <c r="BL283" s="48">
        <v>42</v>
      </c>
      <c r="BM283" s="49">
        <v>95.45454545454545</v>
      </c>
      <c r="BN283" s="48">
        <v>44</v>
      </c>
    </row>
    <row r="284" spans="1:66" ht="15">
      <c r="A284" s="66" t="s">
        <v>1326</v>
      </c>
      <c r="B284" s="66" t="s">
        <v>287</v>
      </c>
      <c r="C284" s="67" t="s">
        <v>1267</v>
      </c>
      <c r="D284" s="68">
        <v>3</v>
      </c>
      <c r="E284" s="67" t="s">
        <v>132</v>
      </c>
      <c r="F284" s="70">
        <v>32</v>
      </c>
      <c r="G284" s="67"/>
      <c r="H284" s="71"/>
      <c r="I284" s="72"/>
      <c r="J284" s="72"/>
      <c r="K284" s="34" t="s">
        <v>65</v>
      </c>
      <c r="L284" s="73">
        <v>284</v>
      </c>
      <c r="M284" s="73"/>
      <c r="N284" s="74"/>
      <c r="O284" s="81" t="s">
        <v>315</v>
      </c>
      <c r="P284" s="83">
        <v>43850.77706018519</v>
      </c>
      <c r="Q284" s="81" t="s">
        <v>1364</v>
      </c>
      <c r="R284" s="81"/>
      <c r="S284" s="81"/>
      <c r="T284" s="81"/>
      <c r="U284" s="81"/>
      <c r="V284" s="85" t="s">
        <v>1413</v>
      </c>
      <c r="W284" s="83">
        <v>43850.77706018519</v>
      </c>
      <c r="X284" s="87">
        <v>43850</v>
      </c>
      <c r="Y284" s="89" t="s">
        <v>1505</v>
      </c>
      <c r="Z284" s="85" t="s">
        <v>1602</v>
      </c>
      <c r="AA284" s="81"/>
      <c r="AB284" s="81"/>
      <c r="AC284" s="89" t="s">
        <v>1699</v>
      </c>
      <c r="AD284" s="81"/>
      <c r="AE284" s="81" t="b">
        <v>0</v>
      </c>
      <c r="AF284" s="81">
        <v>0</v>
      </c>
      <c r="AG284" s="89" t="s">
        <v>588</v>
      </c>
      <c r="AH284" s="81" t="b">
        <v>0</v>
      </c>
      <c r="AI284" s="81" t="s">
        <v>591</v>
      </c>
      <c r="AJ284" s="81"/>
      <c r="AK284" s="89" t="s">
        <v>588</v>
      </c>
      <c r="AL284" s="81" t="b">
        <v>0</v>
      </c>
      <c r="AM284" s="81">
        <v>97</v>
      </c>
      <c r="AN284" s="89" t="s">
        <v>593</v>
      </c>
      <c r="AO284" s="81" t="s">
        <v>595</v>
      </c>
      <c r="AP284" s="81" t="b">
        <v>0</v>
      </c>
      <c r="AQ284" s="89" t="s">
        <v>593</v>
      </c>
      <c r="AR284" s="81"/>
      <c r="AS284" s="81">
        <v>0</v>
      </c>
      <c r="AT284" s="81">
        <v>0</v>
      </c>
      <c r="AU284" s="81"/>
      <c r="AV284" s="81"/>
      <c r="AW284" s="81"/>
      <c r="AX284" s="81"/>
      <c r="AY284" s="81"/>
      <c r="AZ284" s="81"/>
      <c r="BA284" s="81"/>
      <c r="BB284" s="81"/>
      <c r="BC284" s="81">
        <v>1</v>
      </c>
      <c r="BD284" s="80" t="str">
        <f>REPLACE(INDEX(GroupVertices[Group],MATCH(Edges[[#This Row],[Vertex 1]],GroupVertices[Vertex],0)),1,1,"")</f>
        <v>1</v>
      </c>
      <c r="BE284" s="80" t="str">
        <f>REPLACE(INDEX(GroupVertices[Group],MATCH(Edges[[#This Row],[Vertex 2]],GroupVertices[Vertex],0)),1,1,"")</f>
        <v>1</v>
      </c>
      <c r="BF284" s="48"/>
      <c r="BG284" s="49"/>
      <c r="BH284" s="48"/>
      <c r="BI284" s="49"/>
      <c r="BJ284" s="48"/>
      <c r="BK284" s="49"/>
      <c r="BL284" s="48"/>
      <c r="BM284" s="49"/>
      <c r="BN284" s="48"/>
    </row>
    <row r="285" spans="1:66" ht="15">
      <c r="A285" s="66" t="s">
        <v>1326</v>
      </c>
      <c r="B285" s="66" t="s">
        <v>304</v>
      </c>
      <c r="C285" s="67" t="s">
        <v>1267</v>
      </c>
      <c r="D285" s="68">
        <v>3</v>
      </c>
      <c r="E285" s="67" t="s">
        <v>132</v>
      </c>
      <c r="F285" s="70">
        <v>32</v>
      </c>
      <c r="G285" s="67"/>
      <c r="H285" s="71"/>
      <c r="I285" s="72"/>
      <c r="J285" s="72"/>
      <c r="K285" s="34" t="s">
        <v>65</v>
      </c>
      <c r="L285" s="73">
        <v>285</v>
      </c>
      <c r="M285" s="73"/>
      <c r="N285" s="74"/>
      <c r="O285" s="81" t="s">
        <v>315</v>
      </c>
      <c r="P285" s="83">
        <v>43850.77706018519</v>
      </c>
      <c r="Q285" s="81" t="s">
        <v>1364</v>
      </c>
      <c r="R285" s="81"/>
      <c r="S285" s="81"/>
      <c r="T285" s="81"/>
      <c r="U285" s="81"/>
      <c r="V285" s="85" t="s">
        <v>1413</v>
      </c>
      <c r="W285" s="83">
        <v>43850.77706018519</v>
      </c>
      <c r="X285" s="87">
        <v>43850</v>
      </c>
      <c r="Y285" s="89" t="s">
        <v>1505</v>
      </c>
      <c r="Z285" s="85" t="s">
        <v>1602</v>
      </c>
      <c r="AA285" s="81"/>
      <c r="AB285" s="81"/>
      <c r="AC285" s="89" t="s">
        <v>1699</v>
      </c>
      <c r="AD285" s="81"/>
      <c r="AE285" s="81" t="b">
        <v>0</v>
      </c>
      <c r="AF285" s="81">
        <v>0</v>
      </c>
      <c r="AG285" s="89" t="s">
        <v>588</v>
      </c>
      <c r="AH285" s="81" t="b">
        <v>0</v>
      </c>
      <c r="AI285" s="81" t="s">
        <v>591</v>
      </c>
      <c r="AJ285" s="81"/>
      <c r="AK285" s="89" t="s">
        <v>588</v>
      </c>
      <c r="AL285" s="81" t="b">
        <v>0</v>
      </c>
      <c r="AM285" s="81">
        <v>97</v>
      </c>
      <c r="AN285" s="89" t="s">
        <v>593</v>
      </c>
      <c r="AO285" s="81" t="s">
        <v>595</v>
      </c>
      <c r="AP285" s="81" t="b">
        <v>0</v>
      </c>
      <c r="AQ285" s="89" t="s">
        <v>593</v>
      </c>
      <c r="AR285" s="81"/>
      <c r="AS285" s="81">
        <v>0</v>
      </c>
      <c r="AT285" s="81">
        <v>0</v>
      </c>
      <c r="AU285" s="81"/>
      <c r="AV285" s="81"/>
      <c r="AW285" s="81"/>
      <c r="AX285" s="81"/>
      <c r="AY285" s="81"/>
      <c r="AZ285" s="81"/>
      <c r="BA285" s="81"/>
      <c r="BB285" s="81"/>
      <c r="BC285" s="81">
        <v>1</v>
      </c>
      <c r="BD285" s="80" t="str">
        <f>REPLACE(INDEX(GroupVertices[Group],MATCH(Edges[[#This Row],[Vertex 1]],GroupVertices[Vertex],0)),1,1,"")</f>
        <v>1</v>
      </c>
      <c r="BE285" s="80" t="str">
        <f>REPLACE(INDEX(GroupVertices[Group],MATCH(Edges[[#This Row],[Vertex 2]],GroupVertices[Vertex],0)),1,1,"")</f>
        <v>1</v>
      </c>
      <c r="BF285" s="48"/>
      <c r="BG285" s="49"/>
      <c r="BH285" s="48"/>
      <c r="BI285" s="49"/>
      <c r="BJ285" s="48"/>
      <c r="BK285" s="49"/>
      <c r="BL285" s="48"/>
      <c r="BM285" s="49"/>
      <c r="BN285" s="48"/>
    </row>
    <row r="286" spans="1:66" ht="15">
      <c r="A286" s="66" t="s">
        <v>1326</v>
      </c>
      <c r="B286" s="66" t="s">
        <v>307</v>
      </c>
      <c r="C286" s="67" t="s">
        <v>1267</v>
      </c>
      <c r="D286" s="68">
        <v>3</v>
      </c>
      <c r="E286" s="67" t="s">
        <v>132</v>
      </c>
      <c r="F286" s="70">
        <v>32</v>
      </c>
      <c r="G286" s="67"/>
      <c r="H286" s="71"/>
      <c r="I286" s="72"/>
      <c r="J286" s="72"/>
      <c r="K286" s="34" t="s">
        <v>65</v>
      </c>
      <c r="L286" s="73">
        <v>286</v>
      </c>
      <c r="M286" s="73"/>
      <c r="N286" s="74"/>
      <c r="O286" s="81" t="s">
        <v>315</v>
      </c>
      <c r="P286" s="83">
        <v>43850.77706018519</v>
      </c>
      <c r="Q286" s="81" t="s">
        <v>1364</v>
      </c>
      <c r="R286" s="81"/>
      <c r="S286" s="81"/>
      <c r="T286" s="81"/>
      <c r="U286" s="81"/>
      <c r="V286" s="85" t="s">
        <v>1413</v>
      </c>
      <c r="W286" s="83">
        <v>43850.77706018519</v>
      </c>
      <c r="X286" s="87">
        <v>43850</v>
      </c>
      <c r="Y286" s="89" t="s">
        <v>1505</v>
      </c>
      <c r="Z286" s="85" t="s">
        <v>1602</v>
      </c>
      <c r="AA286" s="81"/>
      <c r="AB286" s="81"/>
      <c r="AC286" s="89" t="s">
        <v>1699</v>
      </c>
      <c r="AD286" s="81"/>
      <c r="AE286" s="81" t="b">
        <v>0</v>
      </c>
      <c r="AF286" s="81">
        <v>0</v>
      </c>
      <c r="AG286" s="89" t="s">
        <v>588</v>
      </c>
      <c r="AH286" s="81" t="b">
        <v>0</v>
      </c>
      <c r="AI286" s="81" t="s">
        <v>591</v>
      </c>
      <c r="AJ286" s="81"/>
      <c r="AK286" s="89" t="s">
        <v>588</v>
      </c>
      <c r="AL286" s="81" t="b">
        <v>0</v>
      </c>
      <c r="AM286" s="81">
        <v>97</v>
      </c>
      <c r="AN286" s="89" t="s">
        <v>593</v>
      </c>
      <c r="AO286" s="81" t="s">
        <v>595</v>
      </c>
      <c r="AP286" s="81" t="b">
        <v>0</v>
      </c>
      <c r="AQ286" s="89" t="s">
        <v>593</v>
      </c>
      <c r="AR286" s="81"/>
      <c r="AS286" s="81">
        <v>0</v>
      </c>
      <c r="AT286" s="81">
        <v>0</v>
      </c>
      <c r="AU286" s="81"/>
      <c r="AV286" s="81"/>
      <c r="AW286" s="81"/>
      <c r="AX286" s="81"/>
      <c r="AY286" s="81"/>
      <c r="AZ286" s="81"/>
      <c r="BA286" s="81"/>
      <c r="BB286" s="81"/>
      <c r="BC286" s="81">
        <v>1</v>
      </c>
      <c r="BD286" s="80" t="str">
        <f>REPLACE(INDEX(GroupVertices[Group],MATCH(Edges[[#This Row],[Vertex 1]],GroupVertices[Vertex],0)),1,1,"")</f>
        <v>1</v>
      </c>
      <c r="BE286" s="80" t="str">
        <f>REPLACE(INDEX(GroupVertices[Group],MATCH(Edges[[#This Row],[Vertex 2]],GroupVertices[Vertex],0)),1,1,"")</f>
        <v>1</v>
      </c>
      <c r="BF286" s="48">
        <v>0</v>
      </c>
      <c r="BG286" s="49">
        <v>0</v>
      </c>
      <c r="BH286" s="48">
        <v>2</v>
      </c>
      <c r="BI286" s="49">
        <v>4.545454545454546</v>
      </c>
      <c r="BJ286" s="48">
        <v>0</v>
      </c>
      <c r="BK286" s="49">
        <v>0</v>
      </c>
      <c r="BL286" s="48">
        <v>42</v>
      </c>
      <c r="BM286" s="49">
        <v>95.45454545454545</v>
      </c>
      <c r="BN286" s="48">
        <v>44</v>
      </c>
    </row>
    <row r="287" spans="1:66" ht="15">
      <c r="A287" s="66" t="s">
        <v>1327</v>
      </c>
      <c r="B287" s="66" t="s">
        <v>287</v>
      </c>
      <c r="C287" s="67" t="s">
        <v>1267</v>
      </c>
      <c r="D287" s="68">
        <v>3</v>
      </c>
      <c r="E287" s="67" t="s">
        <v>132</v>
      </c>
      <c r="F287" s="70">
        <v>32</v>
      </c>
      <c r="G287" s="67"/>
      <c r="H287" s="71"/>
      <c r="I287" s="72"/>
      <c r="J287" s="72"/>
      <c r="K287" s="34" t="s">
        <v>65</v>
      </c>
      <c r="L287" s="73">
        <v>287</v>
      </c>
      <c r="M287" s="73"/>
      <c r="N287" s="74"/>
      <c r="O287" s="81" t="s">
        <v>315</v>
      </c>
      <c r="P287" s="83">
        <v>43848.920324074075</v>
      </c>
      <c r="Q287" s="81" t="s">
        <v>1364</v>
      </c>
      <c r="R287" s="81"/>
      <c r="S287" s="81"/>
      <c r="T287" s="81"/>
      <c r="U287" s="81"/>
      <c r="V287" s="85" t="s">
        <v>1414</v>
      </c>
      <c r="W287" s="83">
        <v>43848.920324074075</v>
      </c>
      <c r="X287" s="87">
        <v>43848</v>
      </c>
      <c r="Y287" s="89" t="s">
        <v>1506</v>
      </c>
      <c r="Z287" s="85" t="s">
        <v>1603</v>
      </c>
      <c r="AA287" s="81"/>
      <c r="AB287" s="81"/>
      <c r="AC287" s="89" t="s">
        <v>1700</v>
      </c>
      <c r="AD287" s="81"/>
      <c r="AE287" s="81" t="b">
        <v>0</v>
      </c>
      <c r="AF287" s="81">
        <v>0</v>
      </c>
      <c r="AG287" s="89" t="s">
        <v>588</v>
      </c>
      <c r="AH287" s="81" t="b">
        <v>0</v>
      </c>
      <c r="AI287" s="81" t="s">
        <v>591</v>
      </c>
      <c r="AJ287" s="81"/>
      <c r="AK287" s="89" t="s">
        <v>588</v>
      </c>
      <c r="AL287" s="81" t="b">
        <v>0</v>
      </c>
      <c r="AM287" s="81">
        <v>97</v>
      </c>
      <c r="AN287" s="89" t="s">
        <v>593</v>
      </c>
      <c r="AO287" s="81" t="s">
        <v>594</v>
      </c>
      <c r="AP287" s="81" t="b">
        <v>0</v>
      </c>
      <c r="AQ287" s="89" t="s">
        <v>593</v>
      </c>
      <c r="AR287" s="81"/>
      <c r="AS287" s="81">
        <v>0</v>
      </c>
      <c r="AT287" s="81">
        <v>0</v>
      </c>
      <c r="AU287" s="81"/>
      <c r="AV287" s="81"/>
      <c r="AW287" s="81"/>
      <c r="AX287" s="81"/>
      <c r="AY287" s="81"/>
      <c r="AZ287" s="81"/>
      <c r="BA287" s="81"/>
      <c r="BB287" s="81"/>
      <c r="BC287" s="81">
        <v>1</v>
      </c>
      <c r="BD287" s="80" t="str">
        <f>REPLACE(INDEX(GroupVertices[Group],MATCH(Edges[[#This Row],[Vertex 1]],GroupVertices[Vertex],0)),1,1,"")</f>
        <v>1</v>
      </c>
      <c r="BE287" s="80" t="str">
        <f>REPLACE(INDEX(GroupVertices[Group],MATCH(Edges[[#This Row],[Vertex 2]],GroupVertices[Vertex],0)),1,1,"")</f>
        <v>1</v>
      </c>
      <c r="BF287" s="48"/>
      <c r="BG287" s="49"/>
      <c r="BH287" s="48"/>
      <c r="BI287" s="49"/>
      <c r="BJ287" s="48"/>
      <c r="BK287" s="49"/>
      <c r="BL287" s="48"/>
      <c r="BM287" s="49"/>
      <c r="BN287" s="48"/>
    </row>
    <row r="288" spans="1:66" ht="15">
      <c r="A288" s="66" t="s">
        <v>1327</v>
      </c>
      <c r="B288" s="66" t="s">
        <v>304</v>
      </c>
      <c r="C288" s="67" t="s">
        <v>1267</v>
      </c>
      <c r="D288" s="68">
        <v>3</v>
      </c>
      <c r="E288" s="67" t="s">
        <v>132</v>
      </c>
      <c r="F288" s="70">
        <v>32</v>
      </c>
      <c r="G288" s="67"/>
      <c r="H288" s="71"/>
      <c r="I288" s="72"/>
      <c r="J288" s="72"/>
      <c r="K288" s="34" t="s">
        <v>65</v>
      </c>
      <c r="L288" s="73">
        <v>288</v>
      </c>
      <c r="M288" s="73"/>
      <c r="N288" s="74"/>
      <c r="O288" s="81" t="s">
        <v>315</v>
      </c>
      <c r="P288" s="83">
        <v>43848.920324074075</v>
      </c>
      <c r="Q288" s="81" t="s">
        <v>1364</v>
      </c>
      <c r="R288" s="81"/>
      <c r="S288" s="81"/>
      <c r="T288" s="81"/>
      <c r="U288" s="81"/>
      <c r="V288" s="85" t="s">
        <v>1414</v>
      </c>
      <c r="W288" s="83">
        <v>43848.920324074075</v>
      </c>
      <c r="X288" s="87">
        <v>43848</v>
      </c>
      <c r="Y288" s="89" t="s">
        <v>1506</v>
      </c>
      <c r="Z288" s="85" t="s">
        <v>1603</v>
      </c>
      <c r="AA288" s="81"/>
      <c r="AB288" s="81"/>
      <c r="AC288" s="89" t="s">
        <v>1700</v>
      </c>
      <c r="AD288" s="81"/>
      <c r="AE288" s="81" t="b">
        <v>0</v>
      </c>
      <c r="AF288" s="81">
        <v>0</v>
      </c>
      <c r="AG288" s="89" t="s">
        <v>588</v>
      </c>
      <c r="AH288" s="81" t="b">
        <v>0</v>
      </c>
      <c r="AI288" s="81" t="s">
        <v>591</v>
      </c>
      <c r="AJ288" s="81"/>
      <c r="AK288" s="89" t="s">
        <v>588</v>
      </c>
      <c r="AL288" s="81" t="b">
        <v>0</v>
      </c>
      <c r="AM288" s="81">
        <v>97</v>
      </c>
      <c r="AN288" s="89" t="s">
        <v>593</v>
      </c>
      <c r="AO288" s="81" t="s">
        <v>594</v>
      </c>
      <c r="AP288" s="81" t="b">
        <v>0</v>
      </c>
      <c r="AQ288" s="89" t="s">
        <v>593</v>
      </c>
      <c r="AR288" s="81"/>
      <c r="AS288" s="81">
        <v>0</v>
      </c>
      <c r="AT288" s="81">
        <v>0</v>
      </c>
      <c r="AU288" s="81"/>
      <c r="AV288" s="81"/>
      <c r="AW288" s="81"/>
      <c r="AX288" s="81"/>
      <c r="AY288" s="81"/>
      <c r="AZ288" s="81"/>
      <c r="BA288" s="81"/>
      <c r="BB288" s="81"/>
      <c r="BC288" s="81">
        <v>1</v>
      </c>
      <c r="BD288" s="80" t="str">
        <f>REPLACE(INDEX(GroupVertices[Group],MATCH(Edges[[#This Row],[Vertex 1]],GroupVertices[Vertex],0)),1,1,"")</f>
        <v>1</v>
      </c>
      <c r="BE288" s="80" t="str">
        <f>REPLACE(INDEX(GroupVertices[Group],MATCH(Edges[[#This Row],[Vertex 2]],GroupVertices[Vertex],0)),1,1,"")</f>
        <v>1</v>
      </c>
      <c r="BF288" s="48"/>
      <c r="BG288" s="49"/>
      <c r="BH288" s="48"/>
      <c r="BI288" s="49"/>
      <c r="BJ288" s="48"/>
      <c r="BK288" s="49"/>
      <c r="BL288" s="48"/>
      <c r="BM288" s="49"/>
      <c r="BN288" s="48"/>
    </row>
    <row r="289" spans="1:66" ht="15">
      <c r="A289" s="66" t="s">
        <v>1327</v>
      </c>
      <c r="B289" s="66" t="s">
        <v>307</v>
      </c>
      <c r="C289" s="67" t="s">
        <v>1267</v>
      </c>
      <c r="D289" s="68">
        <v>3</v>
      </c>
      <c r="E289" s="67" t="s">
        <v>132</v>
      </c>
      <c r="F289" s="70">
        <v>32</v>
      </c>
      <c r="G289" s="67"/>
      <c r="H289" s="71"/>
      <c r="I289" s="72"/>
      <c r="J289" s="72"/>
      <c r="K289" s="34" t="s">
        <v>65</v>
      </c>
      <c r="L289" s="73">
        <v>289</v>
      </c>
      <c r="M289" s="73"/>
      <c r="N289" s="74"/>
      <c r="O289" s="81" t="s">
        <v>315</v>
      </c>
      <c r="P289" s="83">
        <v>43848.920324074075</v>
      </c>
      <c r="Q289" s="81" t="s">
        <v>1364</v>
      </c>
      <c r="R289" s="81"/>
      <c r="S289" s="81"/>
      <c r="T289" s="81"/>
      <c r="U289" s="81"/>
      <c r="V289" s="85" t="s">
        <v>1414</v>
      </c>
      <c r="W289" s="83">
        <v>43848.920324074075</v>
      </c>
      <c r="X289" s="87">
        <v>43848</v>
      </c>
      <c r="Y289" s="89" t="s">
        <v>1506</v>
      </c>
      <c r="Z289" s="85" t="s">
        <v>1603</v>
      </c>
      <c r="AA289" s="81"/>
      <c r="AB289" s="81"/>
      <c r="AC289" s="89" t="s">
        <v>1700</v>
      </c>
      <c r="AD289" s="81"/>
      <c r="AE289" s="81" t="b">
        <v>0</v>
      </c>
      <c r="AF289" s="81">
        <v>0</v>
      </c>
      <c r="AG289" s="89" t="s">
        <v>588</v>
      </c>
      <c r="AH289" s="81" t="b">
        <v>0</v>
      </c>
      <c r="AI289" s="81" t="s">
        <v>591</v>
      </c>
      <c r="AJ289" s="81"/>
      <c r="AK289" s="89" t="s">
        <v>588</v>
      </c>
      <c r="AL289" s="81" t="b">
        <v>0</v>
      </c>
      <c r="AM289" s="81">
        <v>97</v>
      </c>
      <c r="AN289" s="89" t="s">
        <v>593</v>
      </c>
      <c r="AO289" s="81" t="s">
        <v>594</v>
      </c>
      <c r="AP289" s="81" t="b">
        <v>0</v>
      </c>
      <c r="AQ289" s="89" t="s">
        <v>593</v>
      </c>
      <c r="AR289" s="81"/>
      <c r="AS289" s="81">
        <v>0</v>
      </c>
      <c r="AT289" s="81">
        <v>0</v>
      </c>
      <c r="AU289" s="81"/>
      <c r="AV289" s="81"/>
      <c r="AW289" s="81"/>
      <c r="AX289" s="81"/>
      <c r="AY289" s="81"/>
      <c r="AZ289" s="81"/>
      <c r="BA289" s="81"/>
      <c r="BB289" s="81"/>
      <c r="BC289" s="81">
        <v>1</v>
      </c>
      <c r="BD289" s="80" t="str">
        <f>REPLACE(INDEX(GroupVertices[Group],MATCH(Edges[[#This Row],[Vertex 1]],GroupVertices[Vertex],0)),1,1,"")</f>
        <v>1</v>
      </c>
      <c r="BE289" s="80" t="str">
        <f>REPLACE(INDEX(GroupVertices[Group],MATCH(Edges[[#This Row],[Vertex 2]],GroupVertices[Vertex],0)),1,1,"")</f>
        <v>1</v>
      </c>
      <c r="BF289" s="48">
        <v>0</v>
      </c>
      <c r="BG289" s="49">
        <v>0</v>
      </c>
      <c r="BH289" s="48">
        <v>2</v>
      </c>
      <c r="BI289" s="49">
        <v>4.545454545454546</v>
      </c>
      <c r="BJ289" s="48">
        <v>0</v>
      </c>
      <c r="BK289" s="49">
        <v>0</v>
      </c>
      <c r="BL289" s="48">
        <v>42</v>
      </c>
      <c r="BM289" s="49">
        <v>95.45454545454545</v>
      </c>
      <c r="BN289" s="48">
        <v>44</v>
      </c>
    </row>
    <row r="290" spans="1:66" ht="15">
      <c r="A290" s="66" t="s">
        <v>1328</v>
      </c>
      <c r="B290" s="66" t="s">
        <v>287</v>
      </c>
      <c r="C290" s="67" t="s">
        <v>1267</v>
      </c>
      <c r="D290" s="68">
        <v>3</v>
      </c>
      <c r="E290" s="67" t="s">
        <v>132</v>
      </c>
      <c r="F290" s="70">
        <v>32</v>
      </c>
      <c r="G290" s="67"/>
      <c r="H290" s="71"/>
      <c r="I290" s="72"/>
      <c r="J290" s="72"/>
      <c r="K290" s="34" t="s">
        <v>65</v>
      </c>
      <c r="L290" s="73">
        <v>290</v>
      </c>
      <c r="M290" s="73"/>
      <c r="N290" s="74"/>
      <c r="O290" s="81" t="s">
        <v>315</v>
      </c>
      <c r="P290" s="83">
        <v>43848.75784722222</v>
      </c>
      <c r="Q290" s="81" t="s">
        <v>1364</v>
      </c>
      <c r="R290" s="81"/>
      <c r="S290" s="81"/>
      <c r="T290" s="81"/>
      <c r="U290" s="81"/>
      <c r="V290" s="85" t="s">
        <v>1415</v>
      </c>
      <c r="W290" s="83">
        <v>43848.75784722222</v>
      </c>
      <c r="X290" s="87">
        <v>43848</v>
      </c>
      <c r="Y290" s="89" t="s">
        <v>1507</v>
      </c>
      <c r="Z290" s="85" t="s">
        <v>1604</v>
      </c>
      <c r="AA290" s="81"/>
      <c r="AB290" s="81"/>
      <c r="AC290" s="89" t="s">
        <v>1701</v>
      </c>
      <c r="AD290" s="81"/>
      <c r="AE290" s="81" t="b">
        <v>0</v>
      </c>
      <c r="AF290" s="81">
        <v>0</v>
      </c>
      <c r="AG290" s="89" t="s">
        <v>588</v>
      </c>
      <c r="AH290" s="81" t="b">
        <v>0</v>
      </c>
      <c r="AI290" s="81" t="s">
        <v>591</v>
      </c>
      <c r="AJ290" s="81"/>
      <c r="AK290" s="89" t="s">
        <v>588</v>
      </c>
      <c r="AL290" s="81" t="b">
        <v>0</v>
      </c>
      <c r="AM290" s="81">
        <v>97</v>
      </c>
      <c r="AN290" s="89" t="s">
        <v>593</v>
      </c>
      <c r="AO290" s="81" t="s">
        <v>595</v>
      </c>
      <c r="AP290" s="81" t="b">
        <v>0</v>
      </c>
      <c r="AQ290" s="89" t="s">
        <v>593</v>
      </c>
      <c r="AR290" s="81"/>
      <c r="AS290" s="81">
        <v>0</v>
      </c>
      <c r="AT290" s="81">
        <v>0</v>
      </c>
      <c r="AU290" s="81"/>
      <c r="AV290" s="81"/>
      <c r="AW290" s="81"/>
      <c r="AX290" s="81"/>
      <c r="AY290" s="81"/>
      <c r="AZ290" s="81"/>
      <c r="BA290" s="81"/>
      <c r="BB290" s="81"/>
      <c r="BC290" s="81">
        <v>1</v>
      </c>
      <c r="BD290" s="80" t="str">
        <f>REPLACE(INDEX(GroupVertices[Group],MATCH(Edges[[#This Row],[Vertex 1]],GroupVertices[Vertex],0)),1,1,"")</f>
        <v>1</v>
      </c>
      <c r="BE290" s="80" t="str">
        <f>REPLACE(INDEX(GroupVertices[Group],MATCH(Edges[[#This Row],[Vertex 2]],GroupVertices[Vertex],0)),1,1,"")</f>
        <v>1</v>
      </c>
      <c r="BF290" s="48"/>
      <c r="BG290" s="49"/>
      <c r="BH290" s="48"/>
      <c r="BI290" s="49"/>
      <c r="BJ290" s="48"/>
      <c r="BK290" s="49"/>
      <c r="BL290" s="48"/>
      <c r="BM290" s="49"/>
      <c r="BN290" s="48"/>
    </row>
    <row r="291" spans="1:66" ht="15">
      <c r="A291" s="66" t="s">
        <v>1328</v>
      </c>
      <c r="B291" s="66" t="s">
        <v>304</v>
      </c>
      <c r="C291" s="67" t="s">
        <v>1267</v>
      </c>
      <c r="D291" s="68">
        <v>3</v>
      </c>
      <c r="E291" s="67" t="s">
        <v>132</v>
      </c>
      <c r="F291" s="70">
        <v>32</v>
      </c>
      <c r="G291" s="67"/>
      <c r="H291" s="71"/>
      <c r="I291" s="72"/>
      <c r="J291" s="72"/>
      <c r="K291" s="34" t="s">
        <v>65</v>
      </c>
      <c r="L291" s="73">
        <v>291</v>
      </c>
      <c r="M291" s="73"/>
      <c r="N291" s="74"/>
      <c r="O291" s="81" t="s">
        <v>315</v>
      </c>
      <c r="P291" s="83">
        <v>43848.75784722222</v>
      </c>
      <c r="Q291" s="81" t="s">
        <v>1364</v>
      </c>
      <c r="R291" s="81"/>
      <c r="S291" s="81"/>
      <c r="T291" s="81"/>
      <c r="U291" s="81"/>
      <c r="V291" s="85" t="s">
        <v>1415</v>
      </c>
      <c r="W291" s="83">
        <v>43848.75784722222</v>
      </c>
      <c r="X291" s="87">
        <v>43848</v>
      </c>
      <c r="Y291" s="89" t="s">
        <v>1507</v>
      </c>
      <c r="Z291" s="85" t="s">
        <v>1604</v>
      </c>
      <c r="AA291" s="81"/>
      <c r="AB291" s="81"/>
      <c r="AC291" s="89" t="s">
        <v>1701</v>
      </c>
      <c r="AD291" s="81"/>
      <c r="AE291" s="81" t="b">
        <v>0</v>
      </c>
      <c r="AF291" s="81">
        <v>0</v>
      </c>
      <c r="AG291" s="89" t="s">
        <v>588</v>
      </c>
      <c r="AH291" s="81" t="b">
        <v>0</v>
      </c>
      <c r="AI291" s="81" t="s">
        <v>591</v>
      </c>
      <c r="AJ291" s="81"/>
      <c r="AK291" s="89" t="s">
        <v>588</v>
      </c>
      <c r="AL291" s="81" t="b">
        <v>0</v>
      </c>
      <c r="AM291" s="81">
        <v>97</v>
      </c>
      <c r="AN291" s="89" t="s">
        <v>593</v>
      </c>
      <c r="AO291" s="81" t="s">
        <v>595</v>
      </c>
      <c r="AP291" s="81" t="b">
        <v>0</v>
      </c>
      <c r="AQ291" s="89" t="s">
        <v>593</v>
      </c>
      <c r="AR291" s="81"/>
      <c r="AS291" s="81">
        <v>0</v>
      </c>
      <c r="AT291" s="81">
        <v>0</v>
      </c>
      <c r="AU291" s="81"/>
      <c r="AV291" s="81"/>
      <c r="AW291" s="81"/>
      <c r="AX291" s="81"/>
      <c r="AY291" s="81"/>
      <c r="AZ291" s="81"/>
      <c r="BA291" s="81"/>
      <c r="BB291" s="81"/>
      <c r="BC291" s="81">
        <v>1</v>
      </c>
      <c r="BD291" s="80" t="str">
        <f>REPLACE(INDEX(GroupVertices[Group],MATCH(Edges[[#This Row],[Vertex 1]],GroupVertices[Vertex],0)),1,1,"")</f>
        <v>1</v>
      </c>
      <c r="BE291" s="80" t="str">
        <f>REPLACE(INDEX(GroupVertices[Group],MATCH(Edges[[#This Row],[Vertex 2]],GroupVertices[Vertex],0)),1,1,"")</f>
        <v>1</v>
      </c>
      <c r="BF291" s="48"/>
      <c r="BG291" s="49"/>
      <c r="BH291" s="48"/>
      <c r="BI291" s="49"/>
      <c r="BJ291" s="48"/>
      <c r="BK291" s="49"/>
      <c r="BL291" s="48"/>
      <c r="BM291" s="49"/>
      <c r="BN291" s="48"/>
    </row>
    <row r="292" spans="1:66" ht="15">
      <c r="A292" s="66" t="s">
        <v>1328</v>
      </c>
      <c r="B292" s="66" t="s">
        <v>307</v>
      </c>
      <c r="C292" s="67" t="s">
        <v>1267</v>
      </c>
      <c r="D292" s="68">
        <v>3</v>
      </c>
      <c r="E292" s="67" t="s">
        <v>132</v>
      </c>
      <c r="F292" s="70">
        <v>32</v>
      </c>
      <c r="G292" s="67"/>
      <c r="H292" s="71"/>
      <c r="I292" s="72"/>
      <c r="J292" s="72"/>
      <c r="K292" s="34" t="s">
        <v>65</v>
      </c>
      <c r="L292" s="73">
        <v>292</v>
      </c>
      <c r="M292" s="73"/>
      <c r="N292" s="74"/>
      <c r="O292" s="81" t="s">
        <v>315</v>
      </c>
      <c r="P292" s="83">
        <v>43848.75784722222</v>
      </c>
      <c r="Q292" s="81" t="s">
        <v>1364</v>
      </c>
      <c r="R292" s="81"/>
      <c r="S292" s="81"/>
      <c r="T292" s="81"/>
      <c r="U292" s="81"/>
      <c r="V292" s="85" t="s">
        <v>1415</v>
      </c>
      <c r="W292" s="83">
        <v>43848.75784722222</v>
      </c>
      <c r="X292" s="87">
        <v>43848</v>
      </c>
      <c r="Y292" s="89" t="s">
        <v>1507</v>
      </c>
      <c r="Z292" s="85" t="s">
        <v>1604</v>
      </c>
      <c r="AA292" s="81"/>
      <c r="AB292" s="81"/>
      <c r="AC292" s="89" t="s">
        <v>1701</v>
      </c>
      <c r="AD292" s="81"/>
      <c r="AE292" s="81" t="b">
        <v>0</v>
      </c>
      <c r="AF292" s="81">
        <v>0</v>
      </c>
      <c r="AG292" s="89" t="s">
        <v>588</v>
      </c>
      <c r="AH292" s="81" t="b">
        <v>0</v>
      </c>
      <c r="AI292" s="81" t="s">
        <v>591</v>
      </c>
      <c r="AJ292" s="81"/>
      <c r="AK292" s="89" t="s">
        <v>588</v>
      </c>
      <c r="AL292" s="81" t="b">
        <v>0</v>
      </c>
      <c r="AM292" s="81">
        <v>97</v>
      </c>
      <c r="AN292" s="89" t="s">
        <v>593</v>
      </c>
      <c r="AO292" s="81" t="s">
        <v>595</v>
      </c>
      <c r="AP292" s="81" t="b">
        <v>0</v>
      </c>
      <c r="AQ292" s="89" t="s">
        <v>593</v>
      </c>
      <c r="AR292" s="81"/>
      <c r="AS292" s="81">
        <v>0</v>
      </c>
      <c r="AT292" s="81">
        <v>0</v>
      </c>
      <c r="AU292" s="81"/>
      <c r="AV292" s="81"/>
      <c r="AW292" s="81"/>
      <c r="AX292" s="81"/>
      <c r="AY292" s="81"/>
      <c r="AZ292" s="81"/>
      <c r="BA292" s="81"/>
      <c r="BB292" s="81"/>
      <c r="BC292" s="81">
        <v>1</v>
      </c>
      <c r="BD292" s="80" t="str">
        <f>REPLACE(INDEX(GroupVertices[Group],MATCH(Edges[[#This Row],[Vertex 1]],GroupVertices[Vertex],0)),1,1,"")</f>
        <v>1</v>
      </c>
      <c r="BE292" s="80" t="str">
        <f>REPLACE(INDEX(GroupVertices[Group],MATCH(Edges[[#This Row],[Vertex 2]],GroupVertices[Vertex],0)),1,1,"")</f>
        <v>1</v>
      </c>
      <c r="BF292" s="48">
        <v>0</v>
      </c>
      <c r="BG292" s="49">
        <v>0</v>
      </c>
      <c r="BH292" s="48">
        <v>2</v>
      </c>
      <c r="BI292" s="49">
        <v>4.545454545454546</v>
      </c>
      <c r="BJ292" s="48">
        <v>0</v>
      </c>
      <c r="BK292" s="49">
        <v>0</v>
      </c>
      <c r="BL292" s="48">
        <v>42</v>
      </c>
      <c r="BM292" s="49">
        <v>95.45454545454545</v>
      </c>
      <c r="BN292" s="48">
        <v>44</v>
      </c>
    </row>
    <row r="293" spans="1:66" ht="15">
      <c r="A293" s="66" t="s">
        <v>1329</v>
      </c>
      <c r="B293" s="66" t="s">
        <v>287</v>
      </c>
      <c r="C293" s="67" t="s">
        <v>1267</v>
      </c>
      <c r="D293" s="68">
        <v>3</v>
      </c>
      <c r="E293" s="67" t="s">
        <v>132</v>
      </c>
      <c r="F293" s="70">
        <v>32</v>
      </c>
      <c r="G293" s="67"/>
      <c r="H293" s="71"/>
      <c r="I293" s="72"/>
      <c r="J293" s="72"/>
      <c r="K293" s="34" t="s">
        <v>65</v>
      </c>
      <c r="L293" s="73">
        <v>293</v>
      </c>
      <c r="M293" s="73"/>
      <c r="N293" s="74"/>
      <c r="O293" s="81" t="s">
        <v>315</v>
      </c>
      <c r="P293" s="83">
        <v>43848.7956712963</v>
      </c>
      <c r="Q293" s="81" t="s">
        <v>1364</v>
      </c>
      <c r="R293" s="81"/>
      <c r="S293" s="81"/>
      <c r="T293" s="81"/>
      <c r="U293" s="81"/>
      <c r="V293" s="85" t="s">
        <v>1416</v>
      </c>
      <c r="W293" s="83">
        <v>43848.7956712963</v>
      </c>
      <c r="X293" s="87">
        <v>43848</v>
      </c>
      <c r="Y293" s="89" t="s">
        <v>1508</v>
      </c>
      <c r="Z293" s="85" t="s">
        <v>1605</v>
      </c>
      <c r="AA293" s="81"/>
      <c r="AB293" s="81"/>
      <c r="AC293" s="89" t="s">
        <v>1702</v>
      </c>
      <c r="AD293" s="81"/>
      <c r="AE293" s="81" t="b">
        <v>0</v>
      </c>
      <c r="AF293" s="81">
        <v>0</v>
      </c>
      <c r="AG293" s="89" t="s">
        <v>588</v>
      </c>
      <c r="AH293" s="81" t="b">
        <v>0</v>
      </c>
      <c r="AI293" s="81" t="s">
        <v>591</v>
      </c>
      <c r="AJ293" s="81"/>
      <c r="AK293" s="89" t="s">
        <v>588</v>
      </c>
      <c r="AL293" s="81" t="b">
        <v>0</v>
      </c>
      <c r="AM293" s="81">
        <v>97</v>
      </c>
      <c r="AN293" s="89" t="s">
        <v>593</v>
      </c>
      <c r="AO293" s="81" t="s">
        <v>606</v>
      </c>
      <c r="AP293" s="81" t="b">
        <v>0</v>
      </c>
      <c r="AQ293" s="89" t="s">
        <v>593</v>
      </c>
      <c r="AR293" s="81"/>
      <c r="AS293" s="81">
        <v>0</v>
      </c>
      <c r="AT293" s="81">
        <v>0</v>
      </c>
      <c r="AU293" s="81"/>
      <c r="AV293" s="81"/>
      <c r="AW293" s="81"/>
      <c r="AX293" s="81"/>
      <c r="AY293" s="81"/>
      <c r="AZ293" s="81"/>
      <c r="BA293" s="81"/>
      <c r="BB293" s="81"/>
      <c r="BC293" s="81">
        <v>1</v>
      </c>
      <c r="BD293" s="80" t="str">
        <f>REPLACE(INDEX(GroupVertices[Group],MATCH(Edges[[#This Row],[Vertex 1]],GroupVertices[Vertex],0)),1,1,"")</f>
        <v>1</v>
      </c>
      <c r="BE293" s="80" t="str">
        <f>REPLACE(INDEX(GroupVertices[Group],MATCH(Edges[[#This Row],[Vertex 2]],GroupVertices[Vertex],0)),1,1,"")</f>
        <v>1</v>
      </c>
      <c r="BF293" s="48"/>
      <c r="BG293" s="49"/>
      <c r="BH293" s="48"/>
      <c r="BI293" s="49"/>
      <c r="BJ293" s="48"/>
      <c r="BK293" s="49"/>
      <c r="BL293" s="48"/>
      <c r="BM293" s="49"/>
      <c r="BN293" s="48"/>
    </row>
    <row r="294" spans="1:66" ht="15">
      <c r="A294" s="66" t="s">
        <v>1329</v>
      </c>
      <c r="B294" s="66" t="s">
        <v>304</v>
      </c>
      <c r="C294" s="67" t="s">
        <v>1267</v>
      </c>
      <c r="D294" s="68">
        <v>3</v>
      </c>
      <c r="E294" s="67" t="s">
        <v>132</v>
      </c>
      <c r="F294" s="70">
        <v>32</v>
      </c>
      <c r="G294" s="67"/>
      <c r="H294" s="71"/>
      <c r="I294" s="72"/>
      <c r="J294" s="72"/>
      <c r="K294" s="34" t="s">
        <v>65</v>
      </c>
      <c r="L294" s="73">
        <v>294</v>
      </c>
      <c r="M294" s="73"/>
      <c r="N294" s="74"/>
      <c r="O294" s="81" t="s">
        <v>315</v>
      </c>
      <c r="P294" s="83">
        <v>43848.7956712963</v>
      </c>
      <c r="Q294" s="81" t="s">
        <v>1364</v>
      </c>
      <c r="R294" s="81"/>
      <c r="S294" s="81"/>
      <c r="T294" s="81"/>
      <c r="U294" s="81"/>
      <c r="V294" s="85" t="s">
        <v>1416</v>
      </c>
      <c r="W294" s="83">
        <v>43848.7956712963</v>
      </c>
      <c r="X294" s="87">
        <v>43848</v>
      </c>
      <c r="Y294" s="89" t="s">
        <v>1508</v>
      </c>
      <c r="Z294" s="85" t="s">
        <v>1605</v>
      </c>
      <c r="AA294" s="81"/>
      <c r="AB294" s="81"/>
      <c r="AC294" s="89" t="s">
        <v>1702</v>
      </c>
      <c r="AD294" s="81"/>
      <c r="AE294" s="81" t="b">
        <v>0</v>
      </c>
      <c r="AF294" s="81">
        <v>0</v>
      </c>
      <c r="AG294" s="89" t="s">
        <v>588</v>
      </c>
      <c r="AH294" s="81" t="b">
        <v>0</v>
      </c>
      <c r="AI294" s="81" t="s">
        <v>591</v>
      </c>
      <c r="AJ294" s="81"/>
      <c r="AK294" s="89" t="s">
        <v>588</v>
      </c>
      <c r="AL294" s="81" t="b">
        <v>0</v>
      </c>
      <c r="AM294" s="81">
        <v>97</v>
      </c>
      <c r="AN294" s="89" t="s">
        <v>593</v>
      </c>
      <c r="AO294" s="81" t="s">
        <v>606</v>
      </c>
      <c r="AP294" s="81" t="b">
        <v>0</v>
      </c>
      <c r="AQ294" s="89" t="s">
        <v>593</v>
      </c>
      <c r="AR294" s="81"/>
      <c r="AS294" s="81">
        <v>0</v>
      </c>
      <c r="AT294" s="81">
        <v>0</v>
      </c>
      <c r="AU294" s="81"/>
      <c r="AV294" s="81"/>
      <c r="AW294" s="81"/>
      <c r="AX294" s="81"/>
      <c r="AY294" s="81"/>
      <c r="AZ294" s="81"/>
      <c r="BA294" s="81"/>
      <c r="BB294" s="81"/>
      <c r="BC294" s="81">
        <v>1</v>
      </c>
      <c r="BD294" s="80" t="str">
        <f>REPLACE(INDEX(GroupVertices[Group],MATCH(Edges[[#This Row],[Vertex 1]],GroupVertices[Vertex],0)),1,1,"")</f>
        <v>1</v>
      </c>
      <c r="BE294" s="80" t="str">
        <f>REPLACE(INDEX(GroupVertices[Group],MATCH(Edges[[#This Row],[Vertex 2]],GroupVertices[Vertex],0)),1,1,"")</f>
        <v>1</v>
      </c>
      <c r="BF294" s="48"/>
      <c r="BG294" s="49"/>
      <c r="BH294" s="48"/>
      <c r="BI294" s="49"/>
      <c r="BJ294" s="48"/>
      <c r="BK294" s="49"/>
      <c r="BL294" s="48"/>
      <c r="BM294" s="49"/>
      <c r="BN294" s="48"/>
    </row>
    <row r="295" spans="1:66" ht="15">
      <c r="A295" s="66" t="s">
        <v>1329</v>
      </c>
      <c r="B295" s="66" t="s">
        <v>307</v>
      </c>
      <c r="C295" s="67" t="s">
        <v>1267</v>
      </c>
      <c r="D295" s="68">
        <v>3</v>
      </c>
      <c r="E295" s="67" t="s">
        <v>132</v>
      </c>
      <c r="F295" s="70">
        <v>32</v>
      </c>
      <c r="G295" s="67"/>
      <c r="H295" s="71"/>
      <c r="I295" s="72"/>
      <c r="J295" s="72"/>
      <c r="K295" s="34" t="s">
        <v>65</v>
      </c>
      <c r="L295" s="73">
        <v>295</v>
      </c>
      <c r="M295" s="73"/>
      <c r="N295" s="74"/>
      <c r="O295" s="81" t="s">
        <v>315</v>
      </c>
      <c r="P295" s="83">
        <v>43848.7956712963</v>
      </c>
      <c r="Q295" s="81" t="s">
        <v>1364</v>
      </c>
      <c r="R295" s="81"/>
      <c r="S295" s="81"/>
      <c r="T295" s="81"/>
      <c r="U295" s="81"/>
      <c r="V295" s="85" t="s">
        <v>1416</v>
      </c>
      <c r="W295" s="83">
        <v>43848.7956712963</v>
      </c>
      <c r="X295" s="87">
        <v>43848</v>
      </c>
      <c r="Y295" s="89" t="s">
        <v>1508</v>
      </c>
      <c r="Z295" s="85" t="s">
        <v>1605</v>
      </c>
      <c r="AA295" s="81"/>
      <c r="AB295" s="81"/>
      <c r="AC295" s="89" t="s">
        <v>1702</v>
      </c>
      <c r="AD295" s="81"/>
      <c r="AE295" s="81" t="b">
        <v>0</v>
      </c>
      <c r="AF295" s="81">
        <v>0</v>
      </c>
      <c r="AG295" s="89" t="s">
        <v>588</v>
      </c>
      <c r="AH295" s="81" t="b">
        <v>0</v>
      </c>
      <c r="AI295" s="81" t="s">
        <v>591</v>
      </c>
      <c r="AJ295" s="81"/>
      <c r="AK295" s="89" t="s">
        <v>588</v>
      </c>
      <c r="AL295" s="81" t="b">
        <v>0</v>
      </c>
      <c r="AM295" s="81">
        <v>97</v>
      </c>
      <c r="AN295" s="89" t="s">
        <v>593</v>
      </c>
      <c r="AO295" s="81" t="s">
        <v>606</v>
      </c>
      <c r="AP295" s="81" t="b">
        <v>0</v>
      </c>
      <c r="AQ295" s="89" t="s">
        <v>593</v>
      </c>
      <c r="AR295" s="81"/>
      <c r="AS295" s="81">
        <v>0</v>
      </c>
      <c r="AT295" s="81">
        <v>0</v>
      </c>
      <c r="AU295" s="81"/>
      <c r="AV295" s="81"/>
      <c r="AW295" s="81"/>
      <c r="AX295" s="81"/>
      <c r="AY295" s="81"/>
      <c r="AZ295" s="81"/>
      <c r="BA295" s="81"/>
      <c r="BB295" s="81"/>
      <c r="BC295" s="81">
        <v>1</v>
      </c>
      <c r="BD295" s="80" t="str">
        <f>REPLACE(INDEX(GroupVertices[Group],MATCH(Edges[[#This Row],[Vertex 1]],GroupVertices[Vertex],0)),1,1,"")</f>
        <v>1</v>
      </c>
      <c r="BE295" s="80" t="str">
        <f>REPLACE(INDEX(GroupVertices[Group],MATCH(Edges[[#This Row],[Vertex 2]],GroupVertices[Vertex],0)),1,1,"")</f>
        <v>1</v>
      </c>
      <c r="BF295" s="48">
        <v>0</v>
      </c>
      <c r="BG295" s="49">
        <v>0</v>
      </c>
      <c r="BH295" s="48">
        <v>2</v>
      </c>
      <c r="BI295" s="49">
        <v>4.545454545454546</v>
      </c>
      <c r="BJ295" s="48">
        <v>0</v>
      </c>
      <c r="BK295" s="49">
        <v>0</v>
      </c>
      <c r="BL295" s="48">
        <v>42</v>
      </c>
      <c r="BM295" s="49">
        <v>95.45454545454545</v>
      </c>
      <c r="BN295" s="48">
        <v>44</v>
      </c>
    </row>
    <row r="296" spans="1:66" ht="15">
      <c r="A296" s="66" t="s">
        <v>1330</v>
      </c>
      <c r="B296" s="66" t="s">
        <v>287</v>
      </c>
      <c r="C296" s="67" t="s">
        <v>1267</v>
      </c>
      <c r="D296" s="68">
        <v>3</v>
      </c>
      <c r="E296" s="67" t="s">
        <v>132</v>
      </c>
      <c r="F296" s="70">
        <v>32</v>
      </c>
      <c r="G296" s="67"/>
      <c r="H296" s="71"/>
      <c r="I296" s="72"/>
      <c r="J296" s="72"/>
      <c r="K296" s="34" t="s">
        <v>65</v>
      </c>
      <c r="L296" s="73">
        <v>296</v>
      </c>
      <c r="M296" s="73"/>
      <c r="N296" s="74"/>
      <c r="O296" s="81" t="s">
        <v>315</v>
      </c>
      <c r="P296" s="83">
        <v>43850.94467592592</v>
      </c>
      <c r="Q296" s="81" t="s">
        <v>1364</v>
      </c>
      <c r="R296" s="81"/>
      <c r="S296" s="81"/>
      <c r="T296" s="81"/>
      <c r="U296" s="81"/>
      <c r="V296" s="85" t="s">
        <v>1417</v>
      </c>
      <c r="W296" s="83">
        <v>43850.94467592592</v>
      </c>
      <c r="X296" s="87">
        <v>43850</v>
      </c>
      <c r="Y296" s="89" t="s">
        <v>1509</v>
      </c>
      <c r="Z296" s="85" t="s">
        <v>1606</v>
      </c>
      <c r="AA296" s="81"/>
      <c r="AB296" s="81"/>
      <c r="AC296" s="89" t="s">
        <v>1703</v>
      </c>
      <c r="AD296" s="81"/>
      <c r="AE296" s="81" t="b">
        <v>0</v>
      </c>
      <c r="AF296" s="81">
        <v>0</v>
      </c>
      <c r="AG296" s="89" t="s">
        <v>588</v>
      </c>
      <c r="AH296" s="81" t="b">
        <v>0</v>
      </c>
      <c r="AI296" s="81" t="s">
        <v>591</v>
      </c>
      <c r="AJ296" s="81"/>
      <c r="AK296" s="89" t="s">
        <v>588</v>
      </c>
      <c r="AL296" s="81" t="b">
        <v>0</v>
      </c>
      <c r="AM296" s="81">
        <v>97</v>
      </c>
      <c r="AN296" s="89" t="s">
        <v>593</v>
      </c>
      <c r="AO296" s="81" t="s">
        <v>596</v>
      </c>
      <c r="AP296" s="81" t="b">
        <v>0</v>
      </c>
      <c r="AQ296" s="89" t="s">
        <v>593</v>
      </c>
      <c r="AR296" s="81"/>
      <c r="AS296" s="81">
        <v>0</v>
      </c>
      <c r="AT296" s="81">
        <v>0</v>
      </c>
      <c r="AU296" s="81"/>
      <c r="AV296" s="81"/>
      <c r="AW296" s="81"/>
      <c r="AX296" s="81"/>
      <c r="AY296" s="81"/>
      <c r="AZ296" s="81"/>
      <c r="BA296" s="81"/>
      <c r="BB296" s="81"/>
      <c r="BC296" s="81">
        <v>1</v>
      </c>
      <c r="BD296" s="80" t="str">
        <f>REPLACE(INDEX(GroupVertices[Group],MATCH(Edges[[#This Row],[Vertex 1]],GroupVertices[Vertex],0)),1,1,"")</f>
        <v>1</v>
      </c>
      <c r="BE296" s="80" t="str">
        <f>REPLACE(INDEX(GroupVertices[Group],MATCH(Edges[[#This Row],[Vertex 2]],GroupVertices[Vertex],0)),1,1,"")</f>
        <v>1</v>
      </c>
      <c r="BF296" s="48"/>
      <c r="BG296" s="49"/>
      <c r="BH296" s="48"/>
      <c r="BI296" s="49"/>
      <c r="BJ296" s="48"/>
      <c r="BK296" s="49"/>
      <c r="BL296" s="48"/>
      <c r="BM296" s="49"/>
      <c r="BN296" s="48"/>
    </row>
    <row r="297" spans="1:66" ht="15">
      <c r="A297" s="66" t="s">
        <v>1330</v>
      </c>
      <c r="B297" s="66" t="s">
        <v>304</v>
      </c>
      <c r="C297" s="67" t="s">
        <v>1267</v>
      </c>
      <c r="D297" s="68">
        <v>3</v>
      </c>
      <c r="E297" s="67" t="s">
        <v>132</v>
      </c>
      <c r="F297" s="70">
        <v>32</v>
      </c>
      <c r="G297" s="67"/>
      <c r="H297" s="71"/>
      <c r="I297" s="72"/>
      <c r="J297" s="72"/>
      <c r="K297" s="34" t="s">
        <v>65</v>
      </c>
      <c r="L297" s="73">
        <v>297</v>
      </c>
      <c r="M297" s="73"/>
      <c r="N297" s="74"/>
      <c r="O297" s="81" t="s">
        <v>315</v>
      </c>
      <c r="P297" s="83">
        <v>43850.94467592592</v>
      </c>
      <c r="Q297" s="81" t="s">
        <v>1364</v>
      </c>
      <c r="R297" s="81"/>
      <c r="S297" s="81"/>
      <c r="T297" s="81"/>
      <c r="U297" s="81"/>
      <c r="V297" s="85" t="s">
        <v>1417</v>
      </c>
      <c r="W297" s="83">
        <v>43850.94467592592</v>
      </c>
      <c r="X297" s="87">
        <v>43850</v>
      </c>
      <c r="Y297" s="89" t="s">
        <v>1509</v>
      </c>
      <c r="Z297" s="85" t="s">
        <v>1606</v>
      </c>
      <c r="AA297" s="81"/>
      <c r="AB297" s="81"/>
      <c r="AC297" s="89" t="s">
        <v>1703</v>
      </c>
      <c r="AD297" s="81"/>
      <c r="AE297" s="81" t="b">
        <v>0</v>
      </c>
      <c r="AF297" s="81">
        <v>0</v>
      </c>
      <c r="AG297" s="89" t="s">
        <v>588</v>
      </c>
      <c r="AH297" s="81" t="b">
        <v>0</v>
      </c>
      <c r="AI297" s="81" t="s">
        <v>591</v>
      </c>
      <c r="AJ297" s="81"/>
      <c r="AK297" s="89" t="s">
        <v>588</v>
      </c>
      <c r="AL297" s="81" t="b">
        <v>0</v>
      </c>
      <c r="AM297" s="81">
        <v>97</v>
      </c>
      <c r="AN297" s="89" t="s">
        <v>593</v>
      </c>
      <c r="AO297" s="81" t="s">
        <v>596</v>
      </c>
      <c r="AP297" s="81" t="b">
        <v>0</v>
      </c>
      <c r="AQ297" s="89" t="s">
        <v>593</v>
      </c>
      <c r="AR297" s="81"/>
      <c r="AS297" s="81">
        <v>0</v>
      </c>
      <c r="AT297" s="81">
        <v>0</v>
      </c>
      <c r="AU297" s="81"/>
      <c r="AV297" s="81"/>
      <c r="AW297" s="81"/>
      <c r="AX297" s="81"/>
      <c r="AY297" s="81"/>
      <c r="AZ297" s="81"/>
      <c r="BA297" s="81"/>
      <c r="BB297" s="81"/>
      <c r="BC297" s="81">
        <v>1</v>
      </c>
      <c r="BD297" s="80" t="str">
        <f>REPLACE(INDEX(GroupVertices[Group],MATCH(Edges[[#This Row],[Vertex 1]],GroupVertices[Vertex],0)),1,1,"")</f>
        <v>1</v>
      </c>
      <c r="BE297" s="80" t="str">
        <f>REPLACE(INDEX(GroupVertices[Group],MATCH(Edges[[#This Row],[Vertex 2]],GroupVertices[Vertex],0)),1,1,"")</f>
        <v>1</v>
      </c>
      <c r="BF297" s="48"/>
      <c r="BG297" s="49"/>
      <c r="BH297" s="48"/>
      <c r="BI297" s="49"/>
      <c r="BJ297" s="48"/>
      <c r="BK297" s="49"/>
      <c r="BL297" s="48"/>
      <c r="BM297" s="49"/>
      <c r="BN297" s="48"/>
    </row>
    <row r="298" spans="1:66" ht="15">
      <c r="A298" s="66" t="s">
        <v>1330</v>
      </c>
      <c r="B298" s="66" t="s">
        <v>307</v>
      </c>
      <c r="C298" s="67" t="s">
        <v>1267</v>
      </c>
      <c r="D298" s="68">
        <v>3</v>
      </c>
      <c r="E298" s="67" t="s">
        <v>132</v>
      </c>
      <c r="F298" s="70">
        <v>32</v>
      </c>
      <c r="G298" s="67"/>
      <c r="H298" s="71"/>
      <c r="I298" s="72"/>
      <c r="J298" s="72"/>
      <c r="K298" s="34" t="s">
        <v>65</v>
      </c>
      <c r="L298" s="73">
        <v>298</v>
      </c>
      <c r="M298" s="73"/>
      <c r="N298" s="74"/>
      <c r="O298" s="81" t="s">
        <v>315</v>
      </c>
      <c r="P298" s="83">
        <v>43850.94467592592</v>
      </c>
      <c r="Q298" s="81" t="s">
        <v>1364</v>
      </c>
      <c r="R298" s="81"/>
      <c r="S298" s="81"/>
      <c r="T298" s="81"/>
      <c r="U298" s="81"/>
      <c r="V298" s="85" t="s">
        <v>1417</v>
      </c>
      <c r="W298" s="83">
        <v>43850.94467592592</v>
      </c>
      <c r="X298" s="87">
        <v>43850</v>
      </c>
      <c r="Y298" s="89" t="s">
        <v>1509</v>
      </c>
      <c r="Z298" s="85" t="s">
        <v>1606</v>
      </c>
      <c r="AA298" s="81"/>
      <c r="AB298" s="81"/>
      <c r="AC298" s="89" t="s">
        <v>1703</v>
      </c>
      <c r="AD298" s="81"/>
      <c r="AE298" s="81" t="b">
        <v>0</v>
      </c>
      <c r="AF298" s="81">
        <v>0</v>
      </c>
      <c r="AG298" s="89" t="s">
        <v>588</v>
      </c>
      <c r="AH298" s="81" t="b">
        <v>0</v>
      </c>
      <c r="AI298" s="81" t="s">
        <v>591</v>
      </c>
      <c r="AJ298" s="81"/>
      <c r="AK298" s="89" t="s">
        <v>588</v>
      </c>
      <c r="AL298" s="81" t="b">
        <v>0</v>
      </c>
      <c r="AM298" s="81">
        <v>97</v>
      </c>
      <c r="AN298" s="89" t="s">
        <v>593</v>
      </c>
      <c r="AO298" s="81" t="s">
        <v>596</v>
      </c>
      <c r="AP298" s="81" t="b">
        <v>0</v>
      </c>
      <c r="AQ298" s="89" t="s">
        <v>593</v>
      </c>
      <c r="AR298" s="81"/>
      <c r="AS298" s="81">
        <v>0</v>
      </c>
      <c r="AT298" s="81">
        <v>0</v>
      </c>
      <c r="AU298" s="81"/>
      <c r="AV298" s="81"/>
      <c r="AW298" s="81"/>
      <c r="AX298" s="81"/>
      <c r="AY298" s="81"/>
      <c r="AZ298" s="81"/>
      <c r="BA298" s="81"/>
      <c r="BB298" s="81"/>
      <c r="BC298" s="81">
        <v>1</v>
      </c>
      <c r="BD298" s="80" t="str">
        <f>REPLACE(INDEX(GroupVertices[Group],MATCH(Edges[[#This Row],[Vertex 1]],GroupVertices[Vertex],0)),1,1,"")</f>
        <v>1</v>
      </c>
      <c r="BE298" s="80" t="str">
        <f>REPLACE(INDEX(GroupVertices[Group],MATCH(Edges[[#This Row],[Vertex 2]],GroupVertices[Vertex],0)),1,1,"")</f>
        <v>1</v>
      </c>
      <c r="BF298" s="48">
        <v>0</v>
      </c>
      <c r="BG298" s="49">
        <v>0</v>
      </c>
      <c r="BH298" s="48">
        <v>2</v>
      </c>
      <c r="BI298" s="49">
        <v>4.545454545454546</v>
      </c>
      <c r="BJ298" s="48">
        <v>0</v>
      </c>
      <c r="BK298" s="49">
        <v>0</v>
      </c>
      <c r="BL298" s="48">
        <v>42</v>
      </c>
      <c r="BM298" s="49">
        <v>95.45454545454545</v>
      </c>
      <c r="BN298" s="48">
        <v>44</v>
      </c>
    </row>
    <row r="299" spans="1:66" ht="15">
      <c r="A299" s="66" t="s">
        <v>1331</v>
      </c>
      <c r="B299" s="66" t="s">
        <v>287</v>
      </c>
      <c r="C299" s="67" t="s">
        <v>1267</v>
      </c>
      <c r="D299" s="68">
        <v>3</v>
      </c>
      <c r="E299" s="67" t="s">
        <v>132</v>
      </c>
      <c r="F299" s="70">
        <v>32</v>
      </c>
      <c r="G299" s="67"/>
      <c r="H299" s="71"/>
      <c r="I299" s="72"/>
      <c r="J299" s="72"/>
      <c r="K299" s="34" t="s">
        <v>65</v>
      </c>
      <c r="L299" s="73">
        <v>299</v>
      </c>
      <c r="M299" s="73"/>
      <c r="N299" s="74"/>
      <c r="O299" s="81" t="s">
        <v>315</v>
      </c>
      <c r="P299" s="83">
        <v>43848.968460648146</v>
      </c>
      <c r="Q299" s="81" t="s">
        <v>1364</v>
      </c>
      <c r="R299" s="81"/>
      <c r="S299" s="81"/>
      <c r="T299" s="81"/>
      <c r="U299" s="81"/>
      <c r="V299" s="85" t="s">
        <v>1418</v>
      </c>
      <c r="W299" s="83">
        <v>43848.968460648146</v>
      </c>
      <c r="X299" s="87">
        <v>43848</v>
      </c>
      <c r="Y299" s="89" t="s">
        <v>1510</v>
      </c>
      <c r="Z299" s="85" t="s">
        <v>1607</v>
      </c>
      <c r="AA299" s="81"/>
      <c r="AB299" s="81"/>
      <c r="AC299" s="89" t="s">
        <v>1704</v>
      </c>
      <c r="AD299" s="81"/>
      <c r="AE299" s="81" t="b">
        <v>0</v>
      </c>
      <c r="AF299" s="81">
        <v>0</v>
      </c>
      <c r="AG299" s="89" t="s">
        <v>588</v>
      </c>
      <c r="AH299" s="81" t="b">
        <v>0</v>
      </c>
      <c r="AI299" s="81" t="s">
        <v>591</v>
      </c>
      <c r="AJ299" s="81"/>
      <c r="AK299" s="89" t="s">
        <v>588</v>
      </c>
      <c r="AL299" s="81" t="b">
        <v>0</v>
      </c>
      <c r="AM299" s="81">
        <v>97</v>
      </c>
      <c r="AN299" s="89" t="s">
        <v>593</v>
      </c>
      <c r="AO299" s="81" t="s">
        <v>596</v>
      </c>
      <c r="AP299" s="81" t="b">
        <v>0</v>
      </c>
      <c r="AQ299" s="89" t="s">
        <v>593</v>
      </c>
      <c r="AR299" s="81"/>
      <c r="AS299" s="81">
        <v>0</v>
      </c>
      <c r="AT299" s="81">
        <v>0</v>
      </c>
      <c r="AU299" s="81"/>
      <c r="AV299" s="81"/>
      <c r="AW299" s="81"/>
      <c r="AX299" s="81"/>
      <c r="AY299" s="81"/>
      <c r="AZ299" s="81"/>
      <c r="BA299" s="81"/>
      <c r="BB299" s="81"/>
      <c r="BC299" s="81">
        <v>1</v>
      </c>
      <c r="BD299" s="80" t="str">
        <f>REPLACE(INDEX(GroupVertices[Group],MATCH(Edges[[#This Row],[Vertex 1]],GroupVertices[Vertex],0)),1,1,"")</f>
        <v>1</v>
      </c>
      <c r="BE299" s="80" t="str">
        <f>REPLACE(INDEX(GroupVertices[Group],MATCH(Edges[[#This Row],[Vertex 2]],GroupVertices[Vertex],0)),1,1,"")</f>
        <v>1</v>
      </c>
      <c r="BF299" s="48"/>
      <c r="BG299" s="49"/>
      <c r="BH299" s="48"/>
      <c r="BI299" s="49"/>
      <c r="BJ299" s="48"/>
      <c r="BK299" s="49"/>
      <c r="BL299" s="48"/>
      <c r="BM299" s="49"/>
      <c r="BN299" s="48"/>
    </row>
    <row r="300" spans="1:66" ht="15">
      <c r="A300" s="66" t="s">
        <v>1331</v>
      </c>
      <c r="B300" s="66" t="s">
        <v>304</v>
      </c>
      <c r="C300" s="67" t="s">
        <v>1267</v>
      </c>
      <c r="D300" s="68">
        <v>3</v>
      </c>
      <c r="E300" s="67" t="s">
        <v>132</v>
      </c>
      <c r="F300" s="70">
        <v>32</v>
      </c>
      <c r="G300" s="67"/>
      <c r="H300" s="71"/>
      <c r="I300" s="72"/>
      <c r="J300" s="72"/>
      <c r="K300" s="34" t="s">
        <v>65</v>
      </c>
      <c r="L300" s="73">
        <v>300</v>
      </c>
      <c r="M300" s="73"/>
      <c r="N300" s="74"/>
      <c r="O300" s="81" t="s">
        <v>315</v>
      </c>
      <c r="P300" s="83">
        <v>43848.968460648146</v>
      </c>
      <c r="Q300" s="81" t="s">
        <v>1364</v>
      </c>
      <c r="R300" s="81"/>
      <c r="S300" s="81"/>
      <c r="T300" s="81"/>
      <c r="U300" s="81"/>
      <c r="V300" s="85" t="s">
        <v>1418</v>
      </c>
      <c r="W300" s="83">
        <v>43848.968460648146</v>
      </c>
      <c r="X300" s="87">
        <v>43848</v>
      </c>
      <c r="Y300" s="89" t="s">
        <v>1510</v>
      </c>
      <c r="Z300" s="85" t="s">
        <v>1607</v>
      </c>
      <c r="AA300" s="81"/>
      <c r="AB300" s="81"/>
      <c r="AC300" s="89" t="s">
        <v>1704</v>
      </c>
      <c r="AD300" s="81"/>
      <c r="AE300" s="81" t="b">
        <v>0</v>
      </c>
      <c r="AF300" s="81">
        <v>0</v>
      </c>
      <c r="AG300" s="89" t="s">
        <v>588</v>
      </c>
      <c r="AH300" s="81" t="b">
        <v>0</v>
      </c>
      <c r="AI300" s="81" t="s">
        <v>591</v>
      </c>
      <c r="AJ300" s="81"/>
      <c r="AK300" s="89" t="s">
        <v>588</v>
      </c>
      <c r="AL300" s="81" t="b">
        <v>0</v>
      </c>
      <c r="AM300" s="81">
        <v>97</v>
      </c>
      <c r="AN300" s="89" t="s">
        <v>593</v>
      </c>
      <c r="AO300" s="81" t="s">
        <v>596</v>
      </c>
      <c r="AP300" s="81" t="b">
        <v>0</v>
      </c>
      <c r="AQ300" s="89" t="s">
        <v>593</v>
      </c>
      <c r="AR300" s="81"/>
      <c r="AS300" s="81">
        <v>0</v>
      </c>
      <c r="AT300" s="81">
        <v>0</v>
      </c>
      <c r="AU300" s="81"/>
      <c r="AV300" s="81"/>
      <c r="AW300" s="81"/>
      <c r="AX300" s="81"/>
      <c r="AY300" s="81"/>
      <c r="AZ300" s="81"/>
      <c r="BA300" s="81"/>
      <c r="BB300" s="81"/>
      <c r="BC300" s="81">
        <v>1</v>
      </c>
      <c r="BD300" s="80" t="str">
        <f>REPLACE(INDEX(GroupVertices[Group],MATCH(Edges[[#This Row],[Vertex 1]],GroupVertices[Vertex],0)),1,1,"")</f>
        <v>1</v>
      </c>
      <c r="BE300" s="80" t="str">
        <f>REPLACE(INDEX(GroupVertices[Group],MATCH(Edges[[#This Row],[Vertex 2]],GroupVertices[Vertex],0)),1,1,"")</f>
        <v>1</v>
      </c>
      <c r="BF300" s="48"/>
      <c r="BG300" s="49"/>
      <c r="BH300" s="48"/>
      <c r="BI300" s="49"/>
      <c r="BJ300" s="48"/>
      <c r="BK300" s="49"/>
      <c r="BL300" s="48"/>
      <c r="BM300" s="49"/>
      <c r="BN300" s="48"/>
    </row>
    <row r="301" spans="1:66" ht="15">
      <c r="A301" s="66" t="s">
        <v>1331</v>
      </c>
      <c r="B301" s="66" t="s">
        <v>307</v>
      </c>
      <c r="C301" s="67" t="s">
        <v>1267</v>
      </c>
      <c r="D301" s="68">
        <v>3</v>
      </c>
      <c r="E301" s="67" t="s">
        <v>132</v>
      </c>
      <c r="F301" s="70">
        <v>32</v>
      </c>
      <c r="G301" s="67"/>
      <c r="H301" s="71"/>
      <c r="I301" s="72"/>
      <c r="J301" s="72"/>
      <c r="K301" s="34" t="s">
        <v>65</v>
      </c>
      <c r="L301" s="73">
        <v>301</v>
      </c>
      <c r="M301" s="73"/>
      <c r="N301" s="74"/>
      <c r="O301" s="81" t="s">
        <v>315</v>
      </c>
      <c r="P301" s="83">
        <v>43848.968460648146</v>
      </c>
      <c r="Q301" s="81" t="s">
        <v>1364</v>
      </c>
      <c r="R301" s="81"/>
      <c r="S301" s="81"/>
      <c r="T301" s="81"/>
      <c r="U301" s="81"/>
      <c r="V301" s="85" t="s">
        <v>1418</v>
      </c>
      <c r="W301" s="83">
        <v>43848.968460648146</v>
      </c>
      <c r="X301" s="87">
        <v>43848</v>
      </c>
      <c r="Y301" s="89" t="s">
        <v>1510</v>
      </c>
      <c r="Z301" s="85" t="s">
        <v>1607</v>
      </c>
      <c r="AA301" s="81"/>
      <c r="AB301" s="81"/>
      <c r="AC301" s="89" t="s">
        <v>1704</v>
      </c>
      <c r="AD301" s="81"/>
      <c r="AE301" s="81" t="b">
        <v>0</v>
      </c>
      <c r="AF301" s="81">
        <v>0</v>
      </c>
      <c r="AG301" s="89" t="s">
        <v>588</v>
      </c>
      <c r="AH301" s="81" t="b">
        <v>0</v>
      </c>
      <c r="AI301" s="81" t="s">
        <v>591</v>
      </c>
      <c r="AJ301" s="81"/>
      <c r="AK301" s="89" t="s">
        <v>588</v>
      </c>
      <c r="AL301" s="81" t="b">
        <v>0</v>
      </c>
      <c r="AM301" s="81">
        <v>97</v>
      </c>
      <c r="AN301" s="89" t="s">
        <v>593</v>
      </c>
      <c r="AO301" s="81" t="s">
        <v>596</v>
      </c>
      <c r="AP301" s="81" t="b">
        <v>0</v>
      </c>
      <c r="AQ301" s="89" t="s">
        <v>593</v>
      </c>
      <c r="AR301" s="81"/>
      <c r="AS301" s="81">
        <v>0</v>
      </c>
      <c r="AT301" s="81">
        <v>0</v>
      </c>
      <c r="AU301" s="81"/>
      <c r="AV301" s="81"/>
      <c r="AW301" s="81"/>
      <c r="AX301" s="81"/>
      <c r="AY301" s="81"/>
      <c r="AZ301" s="81"/>
      <c r="BA301" s="81"/>
      <c r="BB301" s="81"/>
      <c r="BC301" s="81">
        <v>1</v>
      </c>
      <c r="BD301" s="80" t="str">
        <f>REPLACE(INDEX(GroupVertices[Group],MATCH(Edges[[#This Row],[Vertex 1]],GroupVertices[Vertex],0)),1,1,"")</f>
        <v>1</v>
      </c>
      <c r="BE301" s="80" t="str">
        <f>REPLACE(INDEX(GroupVertices[Group],MATCH(Edges[[#This Row],[Vertex 2]],GroupVertices[Vertex],0)),1,1,"")</f>
        <v>1</v>
      </c>
      <c r="BF301" s="48">
        <v>0</v>
      </c>
      <c r="BG301" s="49">
        <v>0</v>
      </c>
      <c r="BH301" s="48">
        <v>2</v>
      </c>
      <c r="BI301" s="49">
        <v>4.545454545454546</v>
      </c>
      <c r="BJ301" s="48">
        <v>0</v>
      </c>
      <c r="BK301" s="49">
        <v>0</v>
      </c>
      <c r="BL301" s="48">
        <v>42</v>
      </c>
      <c r="BM301" s="49">
        <v>95.45454545454545</v>
      </c>
      <c r="BN301" s="48">
        <v>44</v>
      </c>
    </row>
    <row r="302" spans="1:66" ht="15">
      <c r="A302" s="66" t="s">
        <v>1332</v>
      </c>
      <c r="B302" s="66" t="s">
        <v>287</v>
      </c>
      <c r="C302" s="67" t="s">
        <v>1267</v>
      </c>
      <c r="D302" s="68">
        <v>3</v>
      </c>
      <c r="E302" s="67" t="s">
        <v>132</v>
      </c>
      <c r="F302" s="70">
        <v>32</v>
      </c>
      <c r="G302" s="67"/>
      <c r="H302" s="71"/>
      <c r="I302" s="72"/>
      <c r="J302" s="72"/>
      <c r="K302" s="34" t="s">
        <v>65</v>
      </c>
      <c r="L302" s="73">
        <v>302</v>
      </c>
      <c r="M302" s="73"/>
      <c r="N302" s="74"/>
      <c r="O302" s="81" t="s">
        <v>315</v>
      </c>
      <c r="P302" s="83">
        <v>43849.44665509259</v>
      </c>
      <c r="Q302" s="81" t="s">
        <v>1364</v>
      </c>
      <c r="R302" s="81"/>
      <c r="S302" s="81"/>
      <c r="T302" s="81"/>
      <c r="U302" s="81"/>
      <c r="V302" s="85" t="s">
        <v>1419</v>
      </c>
      <c r="W302" s="83">
        <v>43849.44665509259</v>
      </c>
      <c r="X302" s="87">
        <v>43849</v>
      </c>
      <c r="Y302" s="89" t="s">
        <v>1511</v>
      </c>
      <c r="Z302" s="85" t="s">
        <v>1608</v>
      </c>
      <c r="AA302" s="81"/>
      <c r="AB302" s="81"/>
      <c r="AC302" s="89" t="s">
        <v>1705</v>
      </c>
      <c r="AD302" s="81"/>
      <c r="AE302" s="81" t="b">
        <v>0</v>
      </c>
      <c r="AF302" s="81">
        <v>0</v>
      </c>
      <c r="AG302" s="89" t="s">
        <v>588</v>
      </c>
      <c r="AH302" s="81" t="b">
        <v>0</v>
      </c>
      <c r="AI302" s="81" t="s">
        <v>591</v>
      </c>
      <c r="AJ302" s="81"/>
      <c r="AK302" s="89" t="s">
        <v>588</v>
      </c>
      <c r="AL302" s="81" t="b">
        <v>0</v>
      </c>
      <c r="AM302" s="81">
        <v>97</v>
      </c>
      <c r="AN302" s="89" t="s">
        <v>593</v>
      </c>
      <c r="AO302" s="81" t="s">
        <v>596</v>
      </c>
      <c r="AP302" s="81" t="b">
        <v>0</v>
      </c>
      <c r="AQ302" s="89" t="s">
        <v>593</v>
      </c>
      <c r="AR302" s="81"/>
      <c r="AS302" s="81">
        <v>0</v>
      </c>
      <c r="AT302" s="81">
        <v>0</v>
      </c>
      <c r="AU302" s="81"/>
      <c r="AV302" s="81"/>
      <c r="AW302" s="81"/>
      <c r="AX302" s="81"/>
      <c r="AY302" s="81"/>
      <c r="AZ302" s="81"/>
      <c r="BA302" s="81"/>
      <c r="BB302" s="81"/>
      <c r="BC302" s="81">
        <v>1</v>
      </c>
      <c r="BD302" s="80" t="str">
        <f>REPLACE(INDEX(GroupVertices[Group],MATCH(Edges[[#This Row],[Vertex 1]],GroupVertices[Vertex],0)),1,1,"")</f>
        <v>1</v>
      </c>
      <c r="BE302" s="80" t="str">
        <f>REPLACE(INDEX(GroupVertices[Group],MATCH(Edges[[#This Row],[Vertex 2]],GroupVertices[Vertex],0)),1,1,"")</f>
        <v>1</v>
      </c>
      <c r="BF302" s="48"/>
      <c r="BG302" s="49"/>
      <c r="BH302" s="48"/>
      <c r="BI302" s="49"/>
      <c r="BJ302" s="48"/>
      <c r="BK302" s="49"/>
      <c r="BL302" s="48"/>
      <c r="BM302" s="49"/>
      <c r="BN302" s="48"/>
    </row>
    <row r="303" spans="1:66" ht="15">
      <c r="A303" s="66" t="s">
        <v>1332</v>
      </c>
      <c r="B303" s="66" t="s">
        <v>304</v>
      </c>
      <c r="C303" s="67" t="s">
        <v>1267</v>
      </c>
      <c r="D303" s="68">
        <v>3</v>
      </c>
      <c r="E303" s="67" t="s">
        <v>132</v>
      </c>
      <c r="F303" s="70">
        <v>32</v>
      </c>
      <c r="G303" s="67"/>
      <c r="H303" s="71"/>
      <c r="I303" s="72"/>
      <c r="J303" s="72"/>
      <c r="K303" s="34" t="s">
        <v>65</v>
      </c>
      <c r="L303" s="73">
        <v>303</v>
      </c>
      <c r="M303" s="73"/>
      <c r="N303" s="74"/>
      <c r="O303" s="81" t="s">
        <v>315</v>
      </c>
      <c r="P303" s="83">
        <v>43849.44665509259</v>
      </c>
      <c r="Q303" s="81" t="s">
        <v>1364</v>
      </c>
      <c r="R303" s="81"/>
      <c r="S303" s="81"/>
      <c r="T303" s="81"/>
      <c r="U303" s="81"/>
      <c r="V303" s="85" t="s">
        <v>1419</v>
      </c>
      <c r="W303" s="83">
        <v>43849.44665509259</v>
      </c>
      <c r="X303" s="87">
        <v>43849</v>
      </c>
      <c r="Y303" s="89" t="s">
        <v>1511</v>
      </c>
      <c r="Z303" s="85" t="s">
        <v>1608</v>
      </c>
      <c r="AA303" s="81"/>
      <c r="AB303" s="81"/>
      <c r="AC303" s="89" t="s">
        <v>1705</v>
      </c>
      <c r="AD303" s="81"/>
      <c r="AE303" s="81" t="b">
        <v>0</v>
      </c>
      <c r="AF303" s="81">
        <v>0</v>
      </c>
      <c r="AG303" s="89" t="s">
        <v>588</v>
      </c>
      <c r="AH303" s="81" t="b">
        <v>0</v>
      </c>
      <c r="AI303" s="81" t="s">
        <v>591</v>
      </c>
      <c r="AJ303" s="81"/>
      <c r="AK303" s="89" t="s">
        <v>588</v>
      </c>
      <c r="AL303" s="81" t="b">
        <v>0</v>
      </c>
      <c r="AM303" s="81">
        <v>97</v>
      </c>
      <c r="AN303" s="89" t="s">
        <v>593</v>
      </c>
      <c r="AO303" s="81" t="s">
        <v>596</v>
      </c>
      <c r="AP303" s="81" t="b">
        <v>0</v>
      </c>
      <c r="AQ303" s="89" t="s">
        <v>593</v>
      </c>
      <c r="AR303" s="81"/>
      <c r="AS303" s="81">
        <v>0</v>
      </c>
      <c r="AT303" s="81">
        <v>0</v>
      </c>
      <c r="AU303" s="81"/>
      <c r="AV303" s="81"/>
      <c r="AW303" s="81"/>
      <c r="AX303" s="81"/>
      <c r="AY303" s="81"/>
      <c r="AZ303" s="81"/>
      <c r="BA303" s="81"/>
      <c r="BB303" s="81"/>
      <c r="BC303" s="81">
        <v>1</v>
      </c>
      <c r="BD303" s="80" t="str">
        <f>REPLACE(INDEX(GroupVertices[Group],MATCH(Edges[[#This Row],[Vertex 1]],GroupVertices[Vertex],0)),1,1,"")</f>
        <v>1</v>
      </c>
      <c r="BE303" s="80" t="str">
        <f>REPLACE(INDEX(GroupVertices[Group],MATCH(Edges[[#This Row],[Vertex 2]],GroupVertices[Vertex],0)),1,1,"")</f>
        <v>1</v>
      </c>
      <c r="BF303" s="48"/>
      <c r="BG303" s="49"/>
      <c r="BH303" s="48"/>
      <c r="BI303" s="49"/>
      <c r="BJ303" s="48"/>
      <c r="BK303" s="49"/>
      <c r="BL303" s="48"/>
      <c r="BM303" s="49"/>
      <c r="BN303" s="48"/>
    </row>
    <row r="304" spans="1:66" ht="15">
      <c r="A304" s="66" t="s">
        <v>1332</v>
      </c>
      <c r="B304" s="66" t="s">
        <v>307</v>
      </c>
      <c r="C304" s="67" t="s">
        <v>1267</v>
      </c>
      <c r="D304" s="68">
        <v>3</v>
      </c>
      <c r="E304" s="67" t="s">
        <v>132</v>
      </c>
      <c r="F304" s="70">
        <v>32</v>
      </c>
      <c r="G304" s="67"/>
      <c r="H304" s="71"/>
      <c r="I304" s="72"/>
      <c r="J304" s="72"/>
      <c r="K304" s="34" t="s">
        <v>65</v>
      </c>
      <c r="L304" s="73">
        <v>304</v>
      </c>
      <c r="M304" s="73"/>
      <c r="N304" s="74"/>
      <c r="O304" s="81" t="s">
        <v>315</v>
      </c>
      <c r="P304" s="83">
        <v>43849.44665509259</v>
      </c>
      <c r="Q304" s="81" t="s">
        <v>1364</v>
      </c>
      <c r="R304" s="81"/>
      <c r="S304" s="81"/>
      <c r="T304" s="81"/>
      <c r="U304" s="81"/>
      <c r="V304" s="85" t="s">
        <v>1419</v>
      </c>
      <c r="W304" s="83">
        <v>43849.44665509259</v>
      </c>
      <c r="X304" s="87">
        <v>43849</v>
      </c>
      <c r="Y304" s="89" t="s">
        <v>1511</v>
      </c>
      <c r="Z304" s="85" t="s">
        <v>1608</v>
      </c>
      <c r="AA304" s="81"/>
      <c r="AB304" s="81"/>
      <c r="AC304" s="89" t="s">
        <v>1705</v>
      </c>
      <c r="AD304" s="81"/>
      <c r="AE304" s="81" t="b">
        <v>0</v>
      </c>
      <c r="AF304" s="81">
        <v>0</v>
      </c>
      <c r="AG304" s="89" t="s">
        <v>588</v>
      </c>
      <c r="AH304" s="81" t="b">
        <v>0</v>
      </c>
      <c r="AI304" s="81" t="s">
        <v>591</v>
      </c>
      <c r="AJ304" s="81"/>
      <c r="AK304" s="89" t="s">
        <v>588</v>
      </c>
      <c r="AL304" s="81" t="b">
        <v>0</v>
      </c>
      <c r="AM304" s="81">
        <v>97</v>
      </c>
      <c r="AN304" s="89" t="s">
        <v>593</v>
      </c>
      <c r="AO304" s="81" t="s">
        <v>596</v>
      </c>
      <c r="AP304" s="81" t="b">
        <v>0</v>
      </c>
      <c r="AQ304" s="89" t="s">
        <v>593</v>
      </c>
      <c r="AR304" s="81"/>
      <c r="AS304" s="81">
        <v>0</v>
      </c>
      <c r="AT304" s="81">
        <v>0</v>
      </c>
      <c r="AU304" s="81"/>
      <c r="AV304" s="81"/>
      <c r="AW304" s="81"/>
      <c r="AX304" s="81"/>
      <c r="AY304" s="81"/>
      <c r="AZ304" s="81"/>
      <c r="BA304" s="81"/>
      <c r="BB304" s="81"/>
      <c r="BC304" s="81">
        <v>1</v>
      </c>
      <c r="BD304" s="80" t="str">
        <f>REPLACE(INDEX(GroupVertices[Group],MATCH(Edges[[#This Row],[Vertex 1]],GroupVertices[Vertex],0)),1,1,"")</f>
        <v>1</v>
      </c>
      <c r="BE304" s="80" t="str">
        <f>REPLACE(INDEX(GroupVertices[Group],MATCH(Edges[[#This Row],[Vertex 2]],GroupVertices[Vertex],0)),1,1,"")</f>
        <v>1</v>
      </c>
      <c r="BF304" s="48">
        <v>0</v>
      </c>
      <c r="BG304" s="49">
        <v>0</v>
      </c>
      <c r="BH304" s="48">
        <v>2</v>
      </c>
      <c r="BI304" s="49">
        <v>4.545454545454546</v>
      </c>
      <c r="BJ304" s="48">
        <v>0</v>
      </c>
      <c r="BK304" s="49">
        <v>0</v>
      </c>
      <c r="BL304" s="48">
        <v>42</v>
      </c>
      <c r="BM304" s="49">
        <v>95.45454545454545</v>
      </c>
      <c r="BN304" s="48">
        <v>44</v>
      </c>
    </row>
    <row r="305" spans="1:66" ht="15">
      <c r="A305" s="66" t="s">
        <v>1333</v>
      </c>
      <c r="B305" s="66" t="s">
        <v>287</v>
      </c>
      <c r="C305" s="67" t="s">
        <v>1267</v>
      </c>
      <c r="D305" s="68">
        <v>3</v>
      </c>
      <c r="E305" s="67" t="s">
        <v>132</v>
      </c>
      <c r="F305" s="70">
        <v>32</v>
      </c>
      <c r="G305" s="67"/>
      <c r="H305" s="71"/>
      <c r="I305" s="72"/>
      <c r="J305" s="72"/>
      <c r="K305" s="34" t="s">
        <v>65</v>
      </c>
      <c r="L305" s="73">
        <v>305</v>
      </c>
      <c r="M305" s="73"/>
      <c r="N305" s="74"/>
      <c r="O305" s="81" t="s">
        <v>315</v>
      </c>
      <c r="P305" s="83">
        <v>43849.51180555556</v>
      </c>
      <c r="Q305" s="81" t="s">
        <v>1364</v>
      </c>
      <c r="R305" s="81"/>
      <c r="S305" s="81"/>
      <c r="T305" s="81"/>
      <c r="U305" s="81"/>
      <c r="V305" s="85" t="s">
        <v>1420</v>
      </c>
      <c r="W305" s="83">
        <v>43849.51180555556</v>
      </c>
      <c r="X305" s="87">
        <v>43849</v>
      </c>
      <c r="Y305" s="89" t="s">
        <v>1512</v>
      </c>
      <c r="Z305" s="85" t="s">
        <v>1609</v>
      </c>
      <c r="AA305" s="81"/>
      <c r="AB305" s="81"/>
      <c r="AC305" s="89" t="s">
        <v>1706</v>
      </c>
      <c r="AD305" s="81"/>
      <c r="AE305" s="81" t="b">
        <v>0</v>
      </c>
      <c r="AF305" s="81">
        <v>0</v>
      </c>
      <c r="AG305" s="89" t="s">
        <v>588</v>
      </c>
      <c r="AH305" s="81" t="b">
        <v>0</v>
      </c>
      <c r="AI305" s="81" t="s">
        <v>591</v>
      </c>
      <c r="AJ305" s="81"/>
      <c r="AK305" s="89" t="s">
        <v>588</v>
      </c>
      <c r="AL305" s="81" t="b">
        <v>0</v>
      </c>
      <c r="AM305" s="81">
        <v>97</v>
      </c>
      <c r="AN305" s="89" t="s">
        <v>593</v>
      </c>
      <c r="AO305" s="81" t="s">
        <v>595</v>
      </c>
      <c r="AP305" s="81" t="b">
        <v>0</v>
      </c>
      <c r="AQ305" s="89" t="s">
        <v>593</v>
      </c>
      <c r="AR305" s="81"/>
      <c r="AS305" s="81">
        <v>0</v>
      </c>
      <c r="AT305" s="81">
        <v>0</v>
      </c>
      <c r="AU305" s="81"/>
      <c r="AV305" s="81"/>
      <c r="AW305" s="81"/>
      <c r="AX305" s="81"/>
      <c r="AY305" s="81"/>
      <c r="AZ305" s="81"/>
      <c r="BA305" s="81"/>
      <c r="BB305" s="81"/>
      <c r="BC305" s="81">
        <v>1</v>
      </c>
      <c r="BD305" s="80" t="str">
        <f>REPLACE(INDEX(GroupVertices[Group],MATCH(Edges[[#This Row],[Vertex 1]],GroupVertices[Vertex],0)),1,1,"")</f>
        <v>1</v>
      </c>
      <c r="BE305" s="80" t="str">
        <f>REPLACE(INDEX(GroupVertices[Group],MATCH(Edges[[#This Row],[Vertex 2]],GroupVertices[Vertex],0)),1,1,"")</f>
        <v>1</v>
      </c>
      <c r="BF305" s="48"/>
      <c r="BG305" s="49"/>
      <c r="BH305" s="48"/>
      <c r="BI305" s="49"/>
      <c r="BJ305" s="48"/>
      <c r="BK305" s="49"/>
      <c r="BL305" s="48"/>
      <c r="BM305" s="49"/>
      <c r="BN305" s="48"/>
    </row>
    <row r="306" spans="1:66" ht="15">
      <c r="A306" s="66" t="s">
        <v>1333</v>
      </c>
      <c r="B306" s="66" t="s">
        <v>304</v>
      </c>
      <c r="C306" s="67" t="s">
        <v>1267</v>
      </c>
      <c r="D306" s="68">
        <v>3</v>
      </c>
      <c r="E306" s="67" t="s">
        <v>132</v>
      </c>
      <c r="F306" s="70">
        <v>32</v>
      </c>
      <c r="G306" s="67"/>
      <c r="H306" s="71"/>
      <c r="I306" s="72"/>
      <c r="J306" s="72"/>
      <c r="K306" s="34" t="s">
        <v>65</v>
      </c>
      <c r="L306" s="73">
        <v>306</v>
      </c>
      <c r="M306" s="73"/>
      <c r="N306" s="74"/>
      <c r="O306" s="81" t="s">
        <v>315</v>
      </c>
      <c r="P306" s="83">
        <v>43849.51180555556</v>
      </c>
      <c r="Q306" s="81" t="s">
        <v>1364</v>
      </c>
      <c r="R306" s="81"/>
      <c r="S306" s="81"/>
      <c r="T306" s="81"/>
      <c r="U306" s="81"/>
      <c r="V306" s="85" t="s">
        <v>1420</v>
      </c>
      <c r="W306" s="83">
        <v>43849.51180555556</v>
      </c>
      <c r="X306" s="87">
        <v>43849</v>
      </c>
      <c r="Y306" s="89" t="s">
        <v>1512</v>
      </c>
      <c r="Z306" s="85" t="s">
        <v>1609</v>
      </c>
      <c r="AA306" s="81"/>
      <c r="AB306" s="81"/>
      <c r="AC306" s="89" t="s">
        <v>1706</v>
      </c>
      <c r="AD306" s="81"/>
      <c r="AE306" s="81" t="b">
        <v>0</v>
      </c>
      <c r="AF306" s="81">
        <v>0</v>
      </c>
      <c r="AG306" s="89" t="s">
        <v>588</v>
      </c>
      <c r="AH306" s="81" t="b">
        <v>0</v>
      </c>
      <c r="AI306" s="81" t="s">
        <v>591</v>
      </c>
      <c r="AJ306" s="81"/>
      <c r="AK306" s="89" t="s">
        <v>588</v>
      </c>
      <c r="AL306" s="81" t="b">
        <v>0</v>
      </c>
      <c r="AM306" s="81">
        <v>97</v>
      </c>
      <c r="AN306" s="89" t="s">
        <v>593</v>
      </c>
      <c r="AO306" s="81" t="s">
        <v>595</v>
      </c>
      <c r="AP306" s="81" t="b">
        <v>0</v>
      </c>
      <c r="AQ306" s="89" t="s">
        <v>593</v>
      </c>
      <c r="AR306" s="81"/>
      <c r="AS306" s="81">
        <v>0</v>
      </c>
      <c r="AT306" s="81">
        <v>0</v>
      </c>
      <c r="AU306" s="81"/>
      <c r="AV306" s="81"/>
      <c r="AW306" s="81"/>
      <c r="AX306" s="81"/>
      <c r="AY306" s="81"/>
      <c r="AZ306" s="81"/>
      <c r="BA306" s="81"/>
      <c r="BB306" s="81"/>
      <c r="BC306" s="81">
        <v>1</v>
      </c>
      <c r="BD306" s="80" t="str">
        <f>REPLACE(INDEX(GroupVertices[Group],MATCH(Edges[[#This Row],[Vertex 1]],GroupVertices[Vertex],0)),1,1,"")</f>
        <v>1</v>
      </c>
      <c r="BE306" s="80" t="str">
        <f>REPLACE(INDEX(GroupVertices[Group],MATCH(Edges[[#This Row],[Vertex 2]],GroupVertices[Vertex],0)),1,1,"")</f>
        <v>1</v>
      </c>
      <c r="BF306" s="48"/>
      <c r="BG306" s="49"/>
      <c r="BH306" s="48"/>
      <c r="BI306" s="49"/>
      <c r="BJ306" s="48"/>
      <c r="BK306" s="49"/>
      <c r="BL306" s="48"/>
      <c r="BM306" s="49"/>
      <c r="BN306" s="48"/>
    </row>
    <row r="307" spans="1:66" ht="15">
      <c r="A307" s="66" t="s">
        <v>1333</v>
      </c>
      <c r="B307" s="66" t="s">
        <v>307</v>
      </c>
      <c r="C307" s="67" t="s">
        <v>1267</v>
      </c>
      <c r="D307" s="68">
        <v>3</v>
      </c>
      <c r="E307" s="67" t="s">
        <v>132</v>
      </c>
      <c r="F307" s="70">
        <v>32</v>
      </c>
      <c r="G307" s="67"/>
      <c r="H307" s="71"/>
      <c r="I307" s="72"/>
      <c r="J307" s="72"/>
      <c r="K307" s="34" t="s">
        <v>65</v>
      </c>
      <c r="L307" s="73">
        <v>307</v>
      </c>
      <c r="M307" s="73"/>
      <c r="N307" s="74"/>
      <c r="O307" s="81" t="s">
        <v>315</v>
      </c>
      <c r="P307" s="83">
        <v>43849.51180555556</v>
      </c>
      <c r="Q307" s="81" t="s">
        <v>1364</v>
      </c>
      <c r="R307" s="81"/>
      <c r="S307" s="81"/>
      <c r="T307" s="81"/>
      <c r="U307" s="81"/>
      <c r="V307" s="85" t="s">
        <v>1420</v>
      </c>
      <c r="W307" s="83">
        <v>43849.51180555556</v>
      </c>
      <c r="X307" s="87">
        <v>43849</v>
      </c>
      <c r="Y307" s="89" t="s">
        <v>1512</v>
      </c>
      <c r="Z307" s="85" t="s">
        <v>1609</v>
      </c>
      <c r="AA307" s="81"/>
      <c r="AB307" s="81"/>
      <c r="AC307" s="89" t="s">
        <v>1706</v>
      </c>
      <c r="AD307" s="81"/>
      <c r="AE307" s="81" t="b">
        <v>0</v>
      </c>
      <c r="AF307" s="81">
        <v>0</v>
      </c>
      <c r="AG307" s="89" t="s">
        <v>588</v>
      </c>
      <c r="AH307" s="81" t="b">
        <v>0</v>
      </c>
      <c r="AI307" s="81" t="s">
        <v>591</v>
      </c>
      <c r="AJ307" s="81"/>
      <c r="AK307" s="89" t="s">
        <v>588</v>
      </c>
      <c r="AL307" s="81" t="b">
        <v>0</v>
      </c>
      <c r="AM307" s="81">
        <v>97</v>
      </c>
      <c r="AN307" s="89" t="s">
        <v>593</v>
      </c>
      <c r="AO307" s="81" t="s">
        <v>595</v>
      </c>
      <c r="AP307" s="81" t="b">
        <v>0</v>
      </c>
      <c r="AQ307" s="89" t="s">
        <v>593</v>
      </c>
      <c r="AR307" s="81"/>
      <c r="AS307" s="81">
        <v>0</v>
      </c>
      <c r="AT307" s="81">
        <v>0</v>
      </c>
      <c r="AU307" s="81"/>
      <c r="AV307" s="81"/>
      <c r="AW307" s="81"/>
      <c r="AX307" s="81"/>
      <c r="AY307" s="81"/>
      <c r="AZ307" s="81"/>
      <c r="BA307" s="81"/>
      <c r="BB307" s="81"/>
      <c r="BC307" s="81">
        <v>1</v>
      </c>
      <c r="BD307" s="80" t="str">
        <f>REPLACE(INDEX(GroupVertices[Group],MATCH(Edges[[#This Row],[Vertex 1]],GroupVertices[Vertex],0)),1,1,"")</f>
        <v>1</v>
      </c>
      <c r="BE307" s="80" t="str">
        <f>REPLACE(INDEX(GroupVertices[Group],MATCH(Edges[[#This Row],[Vertex 2]],GroupVertices[Vertex],0)),1,1,"")</f>
        <v>1</v>
      </c>
      <c r="BF307" s="48">
        <v>0</v>
      </c>
      <c r="BG307" s="49">
        <v>0</v>
      </c>
      <c r="BH307" s="48">
        <v>2</v>
      </c>
      <c r="BI307" s="49">
        <v>4.545454545454546</v>
      </c>
      <c r="BJ307" s="48">
        <v>0</v>
      </c>
      <c r="BK307" s="49">
        <v>0</v>
      </c>
      <c r="BL307" s="48">
        <v>42</v>
      </c>
      <c r="BM307" s="49">
        <v>95.45454545454545</v>
      </c>
      <c r="BN307" s="48">
        <v>44</v>
      </c>
    </row>
    <row r="308" spans="1:66" ht="15">
      <c r="A308" s="66" t="s">
        <v>1334</v>
      </c>
      <c r="B308" s="66" t="s">
        <v>287</v>
      </c>
      <c r="C308" s="67" t="s">
        <v>1267</v>
      </c>
      <c r="D308" s="68">
        <v>3</v>
      </c>
      <c r="E308" s="67" t="s">
        <v>132</v>
      </c>
      <c r="F308" s="70">
        <v>32</v>
      </c>
      <c r="G308" s="67"/>
      <c r="H308" s="71"/>
      <c r="I308" s="72"/>
      <c r="J308" s="72"/>
      <c r="K308" s="34" t="s">
        <v>65</v>
      </c>
      <c r="L308" s="73">
        <v>308</v>
      </c>
      <c r="M308" s="73"/>
      <c r="N308" s="74"/>
      <c r="O308" s="81" t="s">
        <v>315</v>
      </c>
      <c r="P308" s="83">
        <v>43849.290451388886</v>
      </c>
      <c r="Q308" s="81" t="s">
        <v>1364</v>
      </c>
      <c r="R308" s="81"/>
      <c r="S308" s="81"/>
      <c r="T308" s="81"/>
      <c r="U308" s="81"/>
      <c r="V308" s="85" t="s">
        <v>1421</v>
      </c>
      <c r="W308" s="83">
        <v>43849.290451388886</v>
      </c>
      <c r="X308" s="87">
        <v>43849</v>
      </c>
      <c r="Y308" s="89" t="s">
        <v>1513</v>
      </c>
      <c r="Z308" s="85" t="s">
        <v>1610</v>
      </c>
      <c r="AA308" s="81"/>
      <c r="AB308" s="81"/>
      <c r="AC308" s="89" t="s">
        <v>1707</v>
      </c>
      <c r="AD308" s="81"/>
      <c r="AE308" s="81" t="b">
        <v>0</v>
      </c>
      <c r="AF308" s="81">
        <v>0</v>
      </c>
      <c r="AG308" s="89" t="s">
        <v>588</v>
      </c>
      <c r="AH308" s="81" t="b">
        <v>0</v>
      </c>
      <c r="AI308" s="81" t="s">
        <v>591</v>
      </c>
      <c r="AJ308" s="81"/>
      <c r="AK308" s="89" t="s">
        <v>588</v>
      </c>
      <c r="AL308" s="81" t="b">
        <v>0</v>
      </c>
      <c r="AM308" s="81">
        <v>97</v>
      </c>
      <c r="AN308" s="89" t="s">
        <v>593</v>
      </c>
      <c r="AO308" s="81" t="s">
        <v>594</v>
      </c>
      <c r="AP308" s="81" t="b">
        <v>0</v>
      </c>
      <c r="AQ308" s="89" t="s">
        <v>593</v>
      </c>
      <c r="AR308" s="81"/>
      <c r="AS308" s="81">
        <v>0</v>
      </c>
      <c r="AT308" s="81">
        <v>0</v>
      </c>
      <c r="AU308" s="81"/>
      <c r="AV308" s="81"/>
      <c r="AW308" s="81"/>
      <c r="AX308" s="81"/>
      <c r="AY308" s="81"/>
      <c r="AZ308" s="81"/>
      <c r="BA308" s="81"/>
      <c r="BB308" s="81"/>
      <c r="BC308" s="81">
        <v>1</v>
      </c>
      <c r="BD308" s="80" t="str">
        <f>REPLACE(INDEX(GroupVertices[Group],MATCH(Edges[[#This Row],[Vertex 1]],GroupVertices[Vertex],0)),1,1,"")</f>
        <v>1</v>
      </c>
      <c r="BE308" s="80" t="str">
        <f>REPLACE(INDEX(GroupVertices[Group],MATCH(Edges[[#This Row],[Vertex 2]],GroupVertices[Vertex],0)),1,1,"")</f>
        <v>1</v>
      </c>
      <c r="BF308" s="48"/>
      <c r="BG308" s="49"/>
      <c r="BH308" s="48"/>
      <c r="BI308" s="49"/>
      <c r="BJ308" s="48"/>
      <c r="BK308" s="49"/>
      <c r="BL308" s="48"/>
      <c r="BM308" s="49"/>
      <c r="BN308" s="48"/>
    </row>
    <row r="309" spans="1:66" ht="15">
      <c r="A309" s="66" t="s">
        <v>1334</v>
      </c>
      <c r="B309" s="66" t="s">
        <v>304</v>
      </c>
      <c r="C309" s="67" t="s">
        <v>1267</v>
      </c>
      <c r="D309" s="68">
        <v>3</v>
      </c>
      <c r="E309" s="67" t="s">
        <v>132</v>
      </c>
      <c r="F309" s="70">
        <v>32</v>
      </c>
      <c r="G309" s="67"/>
      <c r="H309" s="71"/>
      <c r="I309" s="72"/>
      <c r="J309" s="72"/>
      <c r="K309" s="34" t="s">
        <v>65</v>
      </c>
      <c r="L309" s="73">
        <v>309</v>
      </c>
      <c r="M309" s="73"/>
      <c r="N309" s="74"/>
      <c r="O309" s="81" t="s">
        <v>315</v>
      </c>
      <c r="P309" s="83">
        <v>43849.290451388886</v>
      </c>
      <c r="Q309" s="81" t="s">
        <v>1364</v>
      </c>
      <c r="R309" s="81"/>
      <c r="S309" s="81"/>
      <c r="T309" s="81"/>
      <c r="U309" s="81"/>
      <c r="V309" s="85" t="s">
        <v>1421</v>
      </c>
      <c r="W309" s="83">
        <v>43849.290451388886</v>
      </c>
      <c r="X309" s="87">
        <v>43849</v>
      </c>
      <c r="Y309" s="89" t="s">
        <v>1513</v>
      </c>
      <c r="Z309" s="85" t="s">
        <v>1610</v>
      </c>
      <c r="AA309" s="81"/>
      <c r="AB309" s="81"/>
      <c r="AC309" s="89" t="s">
        <v>1707</v>
      </c>
      <c r="AD309" s="81"/>
      <c r="AE309" s="81" t="b">
        <v>0</v>
      </c>
      <c r="AF309" s="81">
        <v>0</v>
      </c>
      <c r="AG309" s="89" t="s">
        <v>588</v>
      </c>
      <c r="AH309" s="81" t="b">
        <v>0</v>
      </c>
      <c r="AI309" s="81" t="s">
        <v>591</v>
      </c>
      <c r="AJ309" s="81"/>
      <c r="AK309" s="89" t="s">
        <v>588</v>
      </c>
      <c r="AL309" s="81" t="b">
        <v>0</v>
      </c>
      <c r="AM309" s="81">
        <v>97</v>
      </c>
      <c r="AN309" s="89" t="s">
        <v>593</v>
      </c>
      <c r="AO309" s="81" t="s">
        <v>594</v>
      </c>
      <c r="AP309" s="81" t="b">
        <v>0</v>
      </c>
      <c r="AQ309" s="89" t="s">
        <v>593</v>
      </c>
      <c r="AR309" s="81"/>
      <c r="AS309" s="81">
        <v>0</v>
      </c>
      <c r="AT309" s="81">
        <v>0</v>
      </c>
      <c r="AU309" s="81"/>
      <c r="AV309" s="81"/>
      <c r="AW309" s="81"/>
      <c r="AX309" s="81"/>
      <c r="AY309" s="81"/>
      <c r="AZ309" s="81"/>
      <c r="BA309" s="81"/>
      <c r="BB309" s="81"/>
      <c r="BC309" s="81">
        <v>1</v>
      </c>
      <c r="BD309" s="80" t="str">
        <f>REPLACE(INDEX(GroupVertices[Group],MATCH(Edges[[#This Row],[Vertex 1]],GroupVertices[Vertex],0)),1,1,"")</f>
        <v>1</v>
      </c>
      <c r="BE309" s="80" t="str">
        <f>REPLACE(INDEX(GroupVertices[Group],MATCH(Edges[[#This Row],[Vertex 2]],GroupVertices[Vertex],0)),1,1,"")</f>
        <v>1</v>
      </c>
      <c r="BF309" s="48"/>
      <c r="BG309" s="49"/>
      <c r="BH309" s="48"/>
      <c r="BI309" s="49"/>
      <c r="BJ309" s="48"/>
      <c r="BK309" s="49"/>
      <c r="BL309" s="48"/>
      <c r="BM309" s="49"/>
      <c r="BN309" s="48"/>
    </row>
    <row r="310" spans="1:66" ht="15">
      <c r="A310" s="66" t="s">
        <v>1334</v>
      </c>
      <c r="B310" s="66" t="s">
        <v>307</v>
      </c>
      <c r="C310" s="67" t="s">
        <v>1267</v>
      </c>
      <c r="D310" s="68">
        <v>3</v>
      </c>
      <c r="E310" s="67" t="s">
        <v>132</v>
      </c>
      <c r="F310" s="70">
        <v>32</v>
      </c>
      <c r="G310" s="67"/>
      <c r="H310" s="71"/>
      <c r="I310" s="72"/>
      <c r="J310" s="72"/>
      <c r="K310" s="34" t="s">
        <v>65</v>
      </c>
      <c r="L310" s="73">
        <v>310</v>
      </c>
      <c r="M310" s="73"/>
      <c r="N310" s="74"/>
      <c r="O310" s="81" t="s">
        <v>315</v>
      </c>
      <c r="P310" s="83">
        <v>43849.290451388886</v>
      </c>
      <c r="Q310" s="81" t="s">
        <v>1364</v>
      </c>
      <c r="R310" s="81"/>
      <c r="S310" s="81"/>
      <c r="T310" s="81"/>
      <c r="U310" s="81"/>
      <c r="V310" s="85" t="s">
        <v>1421</v>
      </c>
      <c r="W310" s="83">
        <v>43849.290451388886</v>
      </c>
      <c r="X310" s="87">
        <v>43849</v>
      </c>
      <c r="Y310" s="89" t="s">
        <v>1513</v>
      </c>
      <c r="Z310" s="85" t="s">
        <v>1610</v>
      </c>
      <c r="AA310" s="81"/>
      <c r="AB310" s="81"/>
      <c r="AC310" s="89" t="s">
        <v>1707</v>
      </c>
      <c r="AD310" s="81"/>
      <c r="AE310" s="81" t="b">
        <v>0</v>
      </c>
      <c r="AF310" s="81">
        <v>0</v>
      </c>
      <c r="AG310" s="89" t="s">
        <v>588</v>
      </c>
      <c r="AH310" s="81" t="b">
        <v>0</v>
      </c>
      <c r="AI310" s="81" t="s">
        <v>591</v>
      </c>
      <c r="AJ310" s="81"/>
      <c r="AK310" s="89" t="s">
        <v>588</v>
      </c>
      <c r="AL310" s="81" t="b">
        <v>0</v>
      </c>
      <c r="AM310" s="81">
        <v>97</v>
      </c>
      <c r="AN310" s="89" t="s">
        <v>593</v>
      </c>
      <c r="AO310" s="81" t="s">
        <v>594</v>
      </c>
      <c r="AP310" s="81" t="b">
        <v>0</v>
      </c>
      <c r="AQ310" s="89" t="s">
        <v>593</v>
      </c>
      <c r="AR310" s="81"/>
      <c r="AS310" s="81">
        <v>0</v>
      </c>
      <c r="AT310" s="81">
        <v>0</v>
      </c>
      <c r="AU310" s="81"/>
      <c r="AV310" s="81"/>
      <c r="AW310" s="81"/>
      <c r="AX310" s="81"/>
      <c r="AY310" s="81"/>
      <c r="AZ310" s="81"/>
      <c r="BA310" s="81"/>
      <c r="BB310" s="81"/>
      <c r="BC310" s="81">
        <v>1</v>
      </c>
      <c r="BD310" s="80" t="str">
        <f>REPLACE(INDEX(GroupVertices[Group],MATCH(Edges[[#This Row],[Vertex 1]],GroupVertices[Vertex],0)),1,1,"")</f>
        <v>1</v>
      </c>
      <c r="BE310" s="80" t="str">
        <f>REPLACE(INDEX(GroupVertices[Group],MATCH(Edges[[#This Row],[Vertex 2]],GroupVertices[Vertex],0)),1,1,"")</f>
        <v>1</v>
      </c>
      <c r="BF310" s="48">
        <v>0</v>
      </c>
      <c r="BG310" s="49">
        <v>0</v>
      </c>
      <c r="BH310" s="48">
        <v>2</v>
      </c>
      <c r="BI310" s="49">
        <v>4.545454545454546</v>
      </c>
      <c r="BJ310" s="48">
        <v>0</v>
      </c>
      <c r="BK310" s="49">
        <v>0</v>
      </c>
      <c r="BL310" s="48">
        <v>42</v>
      </c>
      <c r="BM310" s="49">
        <v>95.45454545454545</v>
      </c>
      <c r="BN310" s="48">
        <v>44</v>
      </c>
    </row>
    <row r="311" spans="1:66" ht="15">
      <c r="A311" s="66" t="s">
        <v>1335</v>
      </c>
      <c r="B311" s="66" t="s">
        <v>287</v>
      </c>
      <c r="C311" s="67" t="s">
        <v>1267</v>
      </c>
      <c r="D311" s="68">
        <v>3</v>
      </c>
      <c r="E311" s="67" t="s">
        <v>132</v>
      </c>
      <c r="F311" s="70">
        <v>32</v>
      </c>
      <c r="G311" s="67"/>
      <c r="H311" s="71"/>
      <c r="I311" s="72"/>
      <c r="J311" s="72"/>
      <c r="K311" s="34" t="s">
        <v>65</v>
      </c>
      <c r="L311" s="73">
        <v>311</v>
      </c>
      <c r="M311" s="73"/>
      <c r="N311" s="74"/>
      <c r="O311" s="81" t="s">
        <v>315</v>
      </c>
      <c r="P311" s="83">
        <v>43848.77774305556</v>
      </c>
      <c r="Q311" s="81" t="s">
        <v>1364</v>
      </c>
      <c r="R311" s="81"/>
      <c r="S311" s="81"/>
      <c r="T311" s="81"/>
      <c r="U311" s="81"/>
      <c r="V311" s="85" t="s">
        <v>1422</v>
      </c>
      <c r="W311" s="83">
        <v>43848.77774305556</v>
      </c>
      <c r="X311" s="87">
        <v>43848</v>
      </c>
      <c r="Y311" s="89" t="s">
        <v>1514</v>
      </c>
      <c r="Z311" s="85" t="s">
        <v>1611</v>
      </c>
      <c r="AA311" s="81"/>
      <c r="AB311" s="81"/>
      <c r="AC311" s="89" t="s">
        <v>1708</v>
      </c>
      <c r="AD311" s="81"/>
      <c r="AE311" s="81" t="b">
        <v>0</v>
      </c>
      <c r="AF311" s="81">
        <v>0</v>
      </c>
      <c r="AG311" s="89" t="s">
        <v>588</v>
      </c>
      <c r="AH311" s="81" t="b">
        <v>0</v>
      </c>
      <c r="AI311" s="81" t="s">
        <v>591</v>
      </c>
      <c r="AJ311" s="81"/>
      <c r="AK311" s="89" t="s">
        <v>588</v>
      </c>
      <c r="AL311" s="81" t="b">
        <v>0</v>
      </c>
      <c r="AM311" s="81">
        <v>97</v>
      </c>
      <c r="AN311" s="89" t="s">
        <v>593</v>
      </c>
      <c r="AO311" s="81" t="s">
        <v>596</v>
      </c>
      <c r="AP311" s="81" t="b">
        <v>0</v>
      </c>
      <c r="AQ311" s="89" t="s">
        <v>593</v>
      </c>
      <c r="AR311" s="81"/>
      <c r="AS311" s="81">
        <v>0</v>
      </c>
      <c r="AT311" s="81">
        <v>0</v>
      </c>
      <c r="AU311" s="81"/>
      <c r="AV311" s="81"/>
      <c r="AW311" s="81"/>
      <c r="AX311" s="81"/>
      <c r="AY311" s="81"/>
      <c r="AZ311" s="81"/>
      <c r="BA311" s="81"/>
      <c r="BB311" s="81"/>
      <c r="BC311" s="81">
        <v>1</v>
      </c>
      <c r="BD311" s="80" t="str">
        <f>REPLACE(INDEX(GroupVertices[Group],MATCH(Edges[[#This Row],[Vertex 1]],GroupVertices[Vertex],0)),1,1,"")</f>
        <v>1</v>
      </c>
      <c r="BE311" s="80" t="str">
        <f>REPLACE(INDEX(GroupVertices[Group],MATCH(Edges[[#This Row],[Vertex 2]],GroupVertices[Vertex],0)),1,1,"")</f>
        <v>1</v>
      </c>
      <c r="BF311" s="48"/>
      <c r="BG311" s="49"/>
      <c r="BH311" s="48"/>
      <c r="BI311" s="49"/>
      <c r="BJ311" s="48"/>
      <c r="BK311" s="49"/>
      <c r="BL311" s="48"/>
      <c r="BM311" s="49"/>
      <c r="BN311" s="48"/>
    </row>
    <row r="312" spans="1:66" ht="15">
      <c r="A312" s="66" t="s">
        <v>1335</v>
      </c>
      <c r="B312" s="66" t="s">
        <v>304</v>
      </c>
      <c r="C312" s="67" t="s">
        <v>1267</v>
      </c>
      <c r="D312" s="68">
        <v>3</v>
      </c>
      <c r="E312" s="67" t="s">
        <v>132</v>
      </c>
      <c r="F312" s="70">
        <v>32</v>
      </c>
      <c r="G312" s="67"/>
      <c r="H312" s="71"/>
      <c r="I312" s="72"/>
      <c r="J312" s="72"/>
      <c r="K312" s="34" t="s">
        <v>65</v>
      </c>
      <c r="L312" s="73">
        <v>312</v>
      </c>
      <c r="M312" s="73"/>
      <c r="N312" s="74"/>
      <c r="O312" s="81" t="s">
        <v>315</v>
      </c>
      <c r="P312" s="83">
        <v>43848.77774305556</v>
      </c>
      <c r="Q312" s="81" t="s">
        <v>1364</v>
      </c>
      <c r="R312" s="81"/>
      <c r="S312" s="81"/>
      <c r="T312" s="81"/>
      <c r="U312" s="81"/>
      <c r="V312" s="85" t="s">
        <v>1422</v>
      </c>
      <c r="W312" s="83">
        <v>43848.77774305556</v>
      </c>
      <c r="X312" s="87">
        <v>43848</v>
      </c>
      <c r="Y312" s="89" t="s">
        <v>1514</v>
      </c>
      <c r="Z312" s="85" t="s">
        <v>1611</v>
      </c>
      <c r="AA312" s="81"/>
      <c r="AB312" s="81"/>
      <c r="AC312" s="89" t="s">
        <v>1708</v>
      </c>
      <c r="AD312" s="81"/>
      <c r="AE312" s="81" t="b">
        <v>0</v>
      </c>
      <c r="AF312" s="81">
        <v>0</v>
      </c>
      <c r="AG312" s="89" t="s">
        <v>588</v>
      </c>
      <c r="AH312" s="81" t="b">
        <v>0</v>
      </c>
      <c r="AI312" s="81" t="s">
        <v>591</v>
      </c>
      <c r="AJ312" s="81"/>
      <c r="AK312" s="89" t="s">
        <v>588</v>
      </c>
      <c r="AL312" s="81" t="b">
        <v>0</v>
      </c>
      <c r="AM312" s="81">
        <v>97</v>
      </c>
      <c r="AN312" s="89" t="s">
        <v>593</v>
      </c>
      <c r="AO312" s="81" t="s">
        <v>596</v>
      </c>
      <c r="AP312" s="81" t="b">
        <v>0</v>
      </c>
      <c r="AQ312" s="89" t="s">
        <v>593</v>
      </c>
      <c r="AR312" s="81"/>
      <c r="AS312" s="81">
        <v>0</v>
      </c>
      <c r="AT312" s="81">
        <v>0</v>
      </c>
      <c r="AU312" s="81"/>
      <c r="AV312" s="81"/>
      <c r="AW312" s="81"/>
      <c r="AX312" s="81"/>
      <c r="AY312" s="81"/>
      <c r="AZ312" s="81"/>
      <c r="BA312" s="81"/>
      <c r="BB312" s="81"/>
      <c r="BC312" s="81">
        <v>1</v>
      </c>
      <c r="BD312" s="80" t="str">
        <f>REPLACE(INDEX(GroupVertices[Group],MATCH(Edges[[#This Row],[Vertex 1]],GroupVertices[Vertex],0)),1,1,"")</f>
        <v>1</v>
      </c>
      <c r="BE312" s="80" t="str">
        <f>REPLACE(INDEX(GroupVertices[Group],MATCH(Edges[[#This Row],[Vertex 2]],GroupVertices[Vertex],0)),1,1,"")</f>
        <v>1</v>
      </c>
      <c r="BF312" s="48"/>
      <c r="BG312" s="49"/>
      <c r="BH312" s="48"/>
      <c r="BI312" s="49"/>
      <c r="BJ312" s="48"/>
      <c r="BK312" s="49"/>
      <c r="BL312" s="48"/>
      <c r="BM312" s="49"/>
      <c r="BN312" s="48"/>
    </row>
    <row r="313" spans="1:66" ht="15">
      <c r="A313" s="66" t="s">
        <v>1335</v>
      </c>
      <c r="B313" s="66" t="s">
        <v>307</v>
      </c>
      <c r="C313" s="67" t="s">
        <v>1267</v>
      </c>
      <c r="D313" s="68">
        <v>3</v>
      </c>
      <c r="E313" s="67" t="s">
        <v>132</v>
      </c>
      <c r="F313" s="70">
        <v>32</v>
      </c>
      <c r="G313" s="67"/>
      <c r="H313" s="71"/>
      <c r="I313" s="72"/>
      <c r="J313" s="72"/>
      <c r="K313" s="34" t="s">
        <v>65</v>
      </c>
      <c r="L313" s="73">
        <v>313</v>
      </c>
      <c r="M313" s="73"/>
      <c r="N313" s="74"/>
      <c r="O313" s="81" t="s">
        <v>315</v>
      </c>
      <c r="P313" s="83">
        <v>43848.77774305556</v>
      </c>
      <c r="Q313" s="81" t="s">
        <v>1364</v>
      </c>
      <c r="R313" s="81"/>
      <c r="S313" s="81"/>
      <c r="T313" s="81"/>
      <c r="U313" s="81"/>
      <c r="V313" s="85" t="s">
        <v>1422</v>
      </c>
      <c r="W313" s="83">
        <v>43848.77774305556</v>
      </c>
      <c r="X313" s="87">
        <v>43848</v>
      </c>
      <c r="Y313" s="89" t="s">
        <v>1514</v>
      </c>
      <c r="Z313" s="85" t="s">
        <v>1611</v>
      </c>
      <c r="AA313" s="81"/>
      <c r="AB313" s="81"/>
      <c r="AC313" s="89" t="s">
        <v>1708</v>
      </c>
      <c r="AD313" s="81"/>
      <c r="AE313" s="81" t="b">
        <v>0</v>
      </c>
      <c r="AF313" s="81">
        <v>0</v>
      </c>
      <c r="AG313" s="89" t="s">
        <v>588</v>
      </c>
      <c r="AH313" s="81" t="b">
        <v>0</v>
      </c>
      <c r="AI313" s="81" t="s">
        <v>591</v>
      </c>
      <c r="AJ313" s="81"/>
      <c r="AK313" s="89" t="s">
        <v>588</v>
      </c>
      <c r="AL313" s="81" t="b">
        <v>0</v>
      </c>
      <c r="AM313" s="81">
        <v>97</v>
      </c>
      <c r="AN313" s="89" t="s">
        <v>593</v>
      </c>
      <c r="AO313" s="81" t="s">
        <v>596</v>
      </c>
      <c r="AP313" s="81" t="b">
        <v>0</v>
      </c>
      <c r="AQ313" s="89" t="s">
        <v>593</v>
      </c>
      <c r="AR313" s="81"/>
      <c r="AS313" s="81">
        <v>0</v>
      </c>
      <c r="AT313" s="81">
        <v>0</v>
      </c>
      <c r="AU313" s="81"/>
      <c r="AV313" s="81"/>
      <c r="AW313" s="81"/>
      <c r="AX313" s="81"/>
      <c r="AY313" s="81"/>
      <c r="AZ313" s="81"/>
      <c r="BA313" s="81"/>
      <c r="BB313" s="81"/>
      <c r="BC313" s="81">
        <v>1</v>
      </c>
      <c r="BD313" s="80" t="str">
        <f>REPLACE(INDEX(GroupVertices[Group],MATCH(Edges[[#This Row],[Vertex 1]],GroupVertices[Vertex],0)),1,1,"")</f>
        <v>1</v>
      </c>
      <c r="BE313" s="80" t="str">
        <f>REPLACE(INDEX(GroupVertices[Group],MATCH(Edges[[#This Row],[Vertex 2]],GroupVertices[Vertex],0)),1,1,"")</f>
        <v>1</v>
      </c>
      <c r="BF313" s="48">
        <v>0</v>
      </c>
      <c r="BG313" s="49">
        <v>0</v>
      </c>
      <c r="BH313" s="48">
        <v>2</v>
      </c>
      <c r="BI313" s="49">
        <v>4.545454545454546</v>
      </c>
      <c r="BJ313" s="48">
        <v>0</v>
      </c>
      <c r="BK313" s="49">
        <v>0</v>
      </c>
      <c r="BL313" s="48">
        <v>42</v>
      </c>
      <c r="BM313" s="49">
        <v>95.45454545454545</v>
      </c>
      <c r="BN313" s="48">
        <v>44</v>
      </c>
    </row>
    <row r="314" spans="1:66" ht="15">
      <c r="A314" s="66" t="s">
        <v>1336</v>
      </c>
      <c r="B314" s="66" t="s">
        <v>287</v>
      </c>
      <c r="C314" s="67" t="s">
        <v>1267</v>
      </c>
      <c r="D314" s="68">
        <v>3</v>
      </c>
      <c r="E314" s="67" t="s">
        <v>132</v>
      </c>
      <c r="F314" s="70">
        <v>32</v>
      </c>
      <c r="G314" s="67"/>
      <c r="H314" s="71"/>
      <c r="I314" s="72"/>
      <c r="J314" s="72"/>
      <c r="K314" s="34" t="s">
        <v>65</v>
      </c>
      <c r="L314" s="73">
        <v>314</v>
      </c>
      <c r="M314" s="73"/>
      <c r="N314" s="74"/>
      <c r="O314" s="81" t="s">
        <v>315</v>
      </c>
      <c r="P314" s="83">
        <v>43848.83930555556</v>
      </c>
      <c r="Q314" s="81" t="s">
        <v>1364</v>
      </c>
      <c r="R314" s="81"/>
      <c r="S314" s="81"/>
      <c r="T314" s="81"/>
      <c r="U314" s="81"/>
      <c r="V314" s="85" t="s">
        <v>1423</v>
      </c>
      <c r="W314" s="83">
        <v>43848.83930555556</v>
      </c>
      <c r="X314" s="87">
        <v>43848</v>
      </c>
      <c r="Y314" s="89" t="s">
        <v>1515</v>
      </c>
      <c r="Z314" s="85" t="s">
        <v>1612</v>
      </c>
      <c r="AA314" s="81"/>
      <c r="AB314" s="81"/>
      <c r="AC314" s="89" t="s">
        <v>1709</v>
      </c>
      <c r="AD314" s="81"/>
      <c r="AE314" s="81" t="b">
        <v>0</v>
      </c>
      <c r="AF314" s="81">
        <v>0</v>
      </c>
      <c r="AG314" s="89" t="s">
        <v>588</v>
      </c>
      <c r="AH314" s="81" t="b">
        <v>0</v>
      </c>
      <c r="AI314" s="81" t="s">
        <v>591</v>
      </c>
      <c r="AJ314" s="81"/>
      <c r="AK314" s="89" t="s">
        <v>588</v>
      </c>
      <c r="AL314" s="81" t="b">
        <v>0</v>
      </c>
      <c r="AM314" s="81">
        <v>97</v>
      </c>
      <c r="AN314" s="89" t="s">
        <v>593</v>
      </c>
      <c r="AO314" s="81" t="s">
        <v>596</v>
      </c>
      <c r="AP314" s="81" t="b">
        <v>0</v>
      </c>
      <c r="AQ314" s="89" t="s">
        <v>593</v>
      </c>
      <c r="AR314" s="81"/>
      <c r="AS314" s="81">
        <v>0</v>
      </c>
      <c r="AT314" s="81">
        <v>0</v>
      </c>
      <c r="AU314" s="81"/>
      <c r="AV314" s="81"/>
      <c r="AW314" s="81"/>
      <c r="AX314" s="81"/>
      <c r="AY314" s="81"/>
      <c r="AZ314" s="81"/>
      <c r="BA314" s="81"/>
      <c r="BB314" s="81"/>
      <c r="BC314" s="81">
        <v>1</v>
      </c>
      <c r="BD314" s="80" t="str">
        <f>REPLACE(INDEX(GroupVertices[Group],MATCH(Edges[[#This Row],[Vertex 1]],GroupVertices[Vertex],0)),1,1,"")</f>
        <v>1</v>
      </c>
      <c r="BE314" s="80" t="str">
        <f>REPLACE(INDEX(GroupVertices[Group],MATCH(Edges[[#This Row],[Vertex 2]],GroupVertices[Vertex],0)),1,1,"")</f>
        <v>1</v>
      </c>
      <c r="BF314" s="48"/>
      <c r="BG314" s="49"/>
      <c r="BH314" s="48"/>
      <c r="BI314" s="49"/>
      <c r="BJ314" s="48"/>
      <c r="BK314" s="49"/>
      <c r="BL314" s="48"/>
      <c r="BM314" s="49"/>
      <c r="BN314" s="48"/>
    </row>
    <row r="315" spans="1:66" ht="15">
      <c r="A315" s="66" t="s">
        <v>1336</v>
      </c>
      <c r="B315" s="66" t="s">
        <v>304</v>
      </c>
      <c r="C315" s="67" t="s">
        <v>1267</v>
      </c>
      <c r="D315" s="68">
        <v>3</v>
      </c>
      <c r="E315" s="67" t="s">
        <v>132</v>
      </c>
      <c r="F315" s="70">
        <v>32</v>
      </c>
      <c r="G315" s="67"/>
      <c r="H315" s="71"/>
      <c r="I315" s="72"/>
      <c r="J315" s="72"/>
      <c r="K315" s="34" t="s">
        <v>65</v>
      </c>
      <c r="L315" s="73">
        <v>315</v>
      </c>
      <c r="M315" s="73"/>
      <c r="N315" s="74"/>
      <c r="O315" s="81" t="s">
        <v>315</v>
      </c>
      <c r="P315" s="83">
        <v>43848.83930555556</v>
      </c>
      <c r="Q315" s="81" t="s">
        <v>1364</v>
      </c>
      <c r="R315" s="81"/>
      <c r="S315" s="81"/>
      <c r="T315" s="81"/>
      <c r="U315" s="81"/>
      <c r="V315" s="85" t="s">
        <v>1423</v>
      </c>
      <c r="W315" s="83">
        <v>43848.83930555556</v>
      </c>
      <c r="X315" s="87">
        <v>43848</v>
      </c>
      <c r="Y315" s="89" t="s">
        <v>1515</v>
      </c>
      <c r="Z315" s="85" t="s">
        <v>1612</v>
      </c>
      <c r="AA315" s="81"/>
      <c r="AB315" s="81"/>
      <c r="AC315" s="89" t="s">
        <v>1709</v>
      </c>
      <c r="AD315" s="81"/>
      <c r="AE315" s="81" t="b">
        <v>0</v>
      </c>
      <c r="AF315" s="81">
        <v>0</v>
      </c>
      <c r="AG315" s="89" t="s">
        <v>588</v>
      </c>
      <c r="AH315" s="81" t="b">
        <v>0</v>
      </c>
      <c r="AI315" s="81" t="s">
        <v>591</v>
      </c>
      <c r="AJ315" s="81"/>
      <c r="AK315" s="89" t="s">
        <v>588</v>
      </c>
      <c r="AL315" s="81" t="b">
        <v>0</v>
      </c>
      <c r="AM315" s="81">
        <v>97</v>
      </c>
      <c r="AN315" s="89" t="s">
        <v>593</v>
      </c>
      <c r="AO315" s="81" t="s">
        <v>596</v>
      </c>
      <c r="AP315" s="81" t="b">
        <v>0</v>
      </c>
      <c r="AQ315" s="89" t="s">
        <v>593</v>
      </c>
      <c r="AR315" s="81"/>
      <c r="AS315" s="81">
        <v>0</v>
      </c>
      <c r="AT315" s="81">
        <v>0</v>
      </c>
      <c r="AU315" s="81"/>
      <c r="AV315" s="81"/>
      <c r="AW315" s="81"/>
      <c r="AX315" s="81"/>
      <c r="AY315" s="81"/>
      <c r="AZ315" s="81"/>
      <c r="BA315" s="81"/>
      <c r="BB315" s="81"/>
      <c r="BC315" s="81">
        <v>1</v>
      </c>
      <c r="BD315" s="80" t="str">
        <f>REPLACE(INDEX(GroupVertices[Group],MATCH(Edges[[#This Row],[Vertex 1]],GroupVertices[Vertex],0)),1,1,"")</f>
        <v>1</v>
      </c>
      <c r="BE315" s="80" t="str">
        <f>REPLACE(INDEX(GroupVertices[Group],MATCH(Edges[[#This Row],[Vertex 2]],GroupVertices[Vertex],0)),1,1,"")</f>
        <v>1</v>
      </c>
      <c r="BF315" s="48"/>
      <c r="BG315" s="49"/>
      <c r="BH315" s="48"/>
      <c r="BI315" s="49"/>
      <c r="BJ315" s="48"/>
      <c r="BK315" s="49"/>
      <c r="BL315" s="48"/>
      <c r="BM315" s="49"/>
      <c r="BN315" s="48"/>
    </row>
    <row r="316" spans="1:66" ht="15">
      <c r="A316" s="66" t="s">
        <v>1336</v>
      </c>
      <c r="B316" s="66" t="s">
        <v>307</v>
      </c>
      <c r="C316" s="67" t="s">
        <v>1267</v>
      </c>
      <c r="D316" s="68">
        <v>3</v>
      </c>
      <c r="E316" s="67" t="s">
        <v>132</v>
      </c>
      <c r="F316" s="70">
        <v>32</v>
      </c>
      <c r="G316" s="67"/>
      <c r="H316" s="71"/>
      <c r="I316" s="72"/>
      <c r="J316" s="72"/>
      <c r="K316" s="34" t="s">
        <v>65</v>
      </c>
      <c r="L316" s="73">
        <v>316</v>
      </c>
      <c r="M316" s="73"/>
      <c r="N316" s="74"/>
      <c r="O316" s="81" t="s">
        <v>315</v>
      </c>
      <c r="P316" s="83">
        <v>43848.83930555556</v>
      </c>
      <c r="Q316" s="81" t="s">
        <v>1364</v>
      </c>
      <c r="R316" s="81"/>
      <c r="S316" s="81"/>
      <c r="T316" s="81"/>
      <c r="U316" s="81"/>
      <c r="V316" s="85" t="s">
        <v>1423</v>
      </c>
      <c r="W316" s="83">
        <v>43848.83930555556</v>
      </c>
      <c r="X316" s="87">
        <v>43848</v>
      </c>
      <c r="Y316" s="89" t="s">
        <v>1515</v>
      </c>
      <c r="Z316" s="85" t="s">
        <v>1612</v>
      </c>
      <c r="AA316" s="81"/>
      <c r="AB316" s="81"/>
      <c r="AC316" s="89" t="s">
        <v>1709</v>
      </c>
      <c r="AD316" s="81"/>
      <c r="AE316" s="81" t="b">
        <v>0</v>
      </c>
      <c r="AF316" s="81">
        <v>0</v>
      </c>
      <c r="AG316" s="89" t="s">
        <v>588</v>
      </c>
      <c r="AH316" s="81" t="b">
        <v>0</v>
      </c>
      <c r="AI316" s="81" t="s">
        <v>591</v>
      </c>
      <c r="AJ316" s="81"/>
      <c r="AK316" s="89" t="s">
        <v>588</v>
      </c>
      <c r="AL316" s="81" t="b">
        <v>0</v>
      </c>
      <c r="AM316" s="81">
        <v>97</v>
      </c>
      <c r="AN316" s="89" t="s">
        <v>593</v>
      </c>
      <c r="AO316" s="81" t="s">
        <v>596</v>
      </c>
      <c r="AP316" s="81" t="b">
        <v>0</v>
      </c>
      <c r="AQ316" s="89" t="s">
        <v>593</v>
      </c>
      <c r="AR316" s="81"/>
      <c r="AS316" s="81">
        <v>0</v>
      </c>
      <c r="AT316" s="81">
        <v>0</v>
      </c>
      <c r="AU316" s="81"/>
      <c r="AV316" s="81"/>
      <c r="AW316" s="81"/>
      <c r="AX316" s="81"/>
      <c r="AY316" s="81"/>
      <c r="AZ316" s="81"/>
      <c r="BA316" s="81"/>
      <c r="BB316" s="81"/>
      <c r="BC316" s="81">
        <v>1</v>
      </c>
      <c r="BD316" s="80" t="str">
        <f>REPLACE(INDEX(GroupVertices[Group],MATCH(Edges[[#This Row],[Vertex 1]],GroupVertices[Vertex],0)),1,1,"")</f>
        <v>1</v>
      </c>
      <c r="BE316" s="80" t="str">
        <f>REPLACE(INDEX(GroupVertices[Group],MATCH(Edges[[#This Row],[Vertex 2]],GroupVertices[Vertex],0)),1,1,"")</f>
        <v>1</v>
      </c>
      <c r="BF316" s="48">
        <v>0</v>
      </c>
      <c r="BG316" s="49">
        <v>0</v>
      </c>
      <c r="BH316" s="48">
        <v>2</v>
      </c>
      <c r="BI316" s="49">
        <v>4.545454545454546</v>
      </c>
      <c r="BJ316" s="48">
        <v>0</v>
      </c>
      <c r="BK316" s="49">
        <v>0</v>
      </c>
      <c r="BL316" s="48">
        <v>42</v>
      </c>
      <c r="BM316" s="49">
        <v>95.45454545454545</v>
      </c>
      <c r="BN316" s="48">
        <v>44</v>
      </c>
    </row>
    <row r="317" spans="1:66" ht="15">
      <c r="A317" s="66" t="s">
        <v>1337</v>
      </c>
      <c r="B317" s="66" t="s">
        <v>287</v>
      </c>
      <c r="C317" s="67" t="s">
        <v>1267</v>
      </c>
      <c r="D317" s="68">
        <v>3</v>
      </c>
      <c r="E317" s="67" t="s">
        <v>132</v>
      </c>
      <c r="F317" s="70">
        <v>32</v>
      </c>
      <c r="G317" s="67"/>
      <c r="H317" s="71"/>
      <c r="I317" s="72"/>
      <c r="J317" s="72"/>
      <c r="K317" s="34" t="s">
        <v>65</v>
      </c>
      <c r="L317" s="73">
        <v>317</v>
      </c>
      <c r="M317" s="73"/>
      <c r="N317" s="74"/>
      <c r="O317" s="81" t="s">
        <v>315</v>
      </c>
      <c r="P317" s="83">
        <v>43849.86717592592</v>
      </c>
      <c r="Q317" s="81" t="s">
        <v>1364</v>
      </c>
      <c r="R317" s="81"/>
      <c r="S317" s="81"/>
      <c r="T317" s="81"/>
      <c r="U317" s="81"/>
      <c r="V317" s="85" t="s">
        <v>1424</v>
      </c>
      <c r="W317" s="83">
        <v>43849.86717592592</v>
      </c>
      <c r="X317" s="87">
        <v>43849</v>
      </c>
      <c r="Y317" s="89" t="s">
        <v>1516</v>
      </c>
      <c r="Z317" s="85" t="s">
        <v>1613</v>
      </c>
      <c r="AA317" s="81"/>
      <c r="AB317" s="81"/>
      <c r="AC317" s="89" t="s">
        <v>1710</v>
      </c>
      <c r="AD317" s="81"/>
      <c r="AE317" s="81" t="b">
        <v>0</v>
      </c>
      <c r="AF317" s="81">
        <v>0</v>
      </c>
      <c r="AG317" s="89" t="s">
        <v>588</v>
      </c>
      <c r="AH317" s="81" t="b">
        <v>0</v>
      </c>
      <c r="AI317" s="81" t="s">
        <v>591</v>
      </c>
      <c r="AJ317" s="81"/>
      <c r="AK317" s="89" t="s">
        <v>588</v>
      </c>
      <c r="AL317" s="81" t="b">
        <v>0</v>
      </c>
      <c r="AM317" s="81">
        <v>97</v>
      </c>
      <c r="AN317" s="89" t="s">
        <v>593</v>
      </c>
      <c r="AO317" s="81" t="s">
        <v>596</v>
      </c>
      <c r="AP317" s="81" t="b">
        <v>0</v>
      </c>
      <c r="AQ317" s="89" t="s">
        <v>593</v>
      </c>
      <c r="AR317" s="81"/>
      <c r="AS317" s="81">
        <v>0</v>
      </c>
      <c r="AT317" s="81">
        <v>0</v>
      </c>
      <c r="AU317" s="81"/>
      <c r="AV317" s="81"/>
      <c r="AW317" s="81"/>
      <c r="AX317" s="81"/>
      <c r="AY317" s="81"/>
      <c r="AZ317" s="81"/>
      <c r="BA317" s="81"/>
      <c r="BB317" s="81"/>
      <c r="BC317" s="81">
        <v>1</v>
      </c>
      <c r="BD317" s="80" t="str">
        <f>REPLACE(INDEX(GroupVertices[Group],MATCH(Edges[[#This Row],[Vertex 1]],GroupVertices[Vertex],0)),1,1,"")</f>
        <v>1</v>
      </c>
      <c r="BE317" s="80" t="str">
        <f>REPLACE(INDEX(GroupVertices[Group],MATCH(Edges[[#This Row],[Vertex 2]],GroupVertices[Vertex],0)),1,1,"")</f>
        <v>1</v>
      </c>
      <c r="BF317" s="48"/>
      <c r="BG317" s="49"/>
      <c r="BH317" s="48"/>
      <c r="BI317" s="49"/>
      <c r="BJ317" s="48"/>
      <c r="BK317" s="49"/>
      <c r="BL317" s="48"/>
      <c r="BM317" s="49"/>
      <c r="BN317" s="48"/>
    </row>
    <row r="318" spans="1:66" ht="15">
      <c r="A318" s="66" t="s">
        <v>1337</v>
      </c>
      <c r="B318" s="66" t="s">
        <v>304</v>
      </c>
      <c r="C318" s="67" t="s">
        <v>1267</v>
      </c>
      <c r="D318" s="68">
        <v>3</v>
      </c>
      <c r="E318" s="67" t="s">
        <v>132</v>
      </c>
      <c r="F318" s="70">
        <v>32</v>
      </c>
      <c r="G318" s="67"/>
      <c r="H318" s="71"/>
      <c r="I318" s="72"/>
      <c r="J318" s="72"/>
      <c r="K318" s="34" t="s">
        <v>65</v>
      </c>
      <c r="L318" s="73">
        <v>318</v>
      </c>
      <c r="M318" s="73"/>
      <c r="N318" s="74"/>
      <c r="O318" s="81" t="s">
        <v>315</v>
      </c>
      <c r="P318" s="83">
        <v>43849.86717592592</v>
      </c>
      <c r="Q318" s="81" t="s">
        <v>1364</v>
      </c>
      <c r="R318" s="81"/>
      <c r="S318" s="81"/>
      <c r="T318" s="81"/>
      <c r="U318" s="81"/>
      <c r="V318" s="85" t="s">
        <v>1424</v>
      </c>
      <c r="W318" s="83">
        <v>43849.86717592592</v>
      </c>
      <c r="X318" s="87">
        <v>43849</v>
      </c>
      <c r="Y318" s="89" t="s">
        <v>1516</v>
      </c>
      <c r="Z318" s="85" t="s">
        <v>1613</v>
      </c>
      <c r="AA318" s="81"/>
      <c r="AB318" s="81"/>
      <c r="AC318" s="89" t="s">
        <v>1710</v>
      </c>
      <c r="AD318" s="81"/>
      <c r="AE318" s="81" t="b">
        <v>0</v>
      </c>
      <c r="AF318" s="81">
        <v>0</v>
      </c>
      <c r="AG318" s="89" t="s">
        <v>588</v>
      </c>
      <c r="AH318" s="81" t="b">
        <v>0</v>
      </c>
      <c r="AI318" s="81" t="s">
        <v>591</v>
      </c>
      <c r="AJ318" s="81"/>
      <c r="AK318" s="89" t="s">
        <v>588</v>
      </c>
      <c r="AL318" s="81" t="b">
        <v>0</v>
      </c>
      <c r="AM318" s="81">
        <v>97</v>
      </c>
      <c r="AN318" s="89" t="s">
        <v>593</v>
      </c>
      <c r="AO318" s="81" t="s">
        <v>596</v>
      </c>
      <c r="AP318" s="81" t="b">
        <v>0</v>
      </c>
      <c r="AQ318" s="89" t="s">
        <v>593</v>
      </c>
      <c r="AR318" s="81"/>
      <c r="AS318" s="81">
        <v>0</v>
      </c>
      <c r="AT318" s="81">
        <v>0</v>
      </c>
      <c r="AU318" s="81"/>
      <c r="AV318" s="81"/>
      <c r="AW318" s="81"/>
      <c r="AX318" s="81"/>
      <c r="AY318" s="81"/>
      <c r="AZ318" s="81"/>
      <c r="BA318" s="81"/>
      <c r="BB318" s="81"/>
      <c r="BC318" s="81">
        <v>1</v>
      </c>
      <c r="BD318" s="80" t="str">
        <f>REPLACE(INDEX(GroupVertices[Group],MATCH(Edges[[#This Row],[Vertex 1]],GroupVertices[Vertex],0)),1,1,"")</f>
        <v>1</v>
      </c>
      <c r="BE318" s="80" t="str">
        <f>REPLACE(INDEX(GroupVertices[Group],MATCH(Edges[[#This Row],[Vertex 2]],GroupVertices[Vertex],0)),1,1,"")</f>
        <v>1</v>
      </c>
      <c r="BF318" s="48"/>
      <c r="BG318" s="49"/>
      <c r="BH318" s="48"/>
      <c r="BI318" s="49"/>
      <c r="BJ318" s="48"/>
      <c r="BK318" s="49"/>
      <c r="BL318" s="48"/>
      <c r="BM318" s="49"/>
      <c r="BN318" s="48"/>
    </row>
    <row r="319" spans="1:66" ht="15">
      <c r="A319" s="66" t="s">
        <v>1337</v>
      </c>
      <c r="B319" s="66" t="s">
        <v>307</v>
      </c>
      <c r="C319" s="67" t="s">
        <v>1267</v>
      </c>
      <c r="D319" s="68">
        <v>3</v>
      </c>
      <c r="E319" s="67" t="s">
        <v>132</v>
      </c>
      <c r="F319" s="70">
        <v>32</v>
      </c>
      <c r="G319" s="67"/>
      <c r="H319" s="71"/>
      <c r="I319" s="72"/>
      <c r="J319" s="72"/>
      <c r="K319" s="34" t="s">
        <v>65</v>
      </c>
      <c r="L319" s="73">
        <v>319</v>
      </c>
      <c r="M319" s="73"/>
      <c r="N319" s="74"/>
      <c r="O319" s="81" t="s">
        <v>315</v>
      </c>
      <c r="P319" s="83">
        <v>43849.86717592592</v>
      </c>
      <c r="Q319" s="81" t="s">
        <v>1364</v>
      </c>
      <c r="R319" s="81"/>
      <c r="S319" s="81"/>
      <c r="T319" s="81"/>
      <c r="U319" s="81"/>
      <c r="V319" s="85" t="s">
        <v>1424</v>
      </c>
      <c r="W319" s="83">
        <v>43849.86717592592</v>
      </c>
      <c r="X319" s="87">
        <v>43849</v>
      </c>
      <c r="Y319" s="89" t="s">
        <v>1516</v>
      </c>
      <c r="Z319" s="85" t="s">
        <v>1613</v>
      </c>
      <c r="AA319" s="81"/>
      <c r="AB319" s="81"/>
      <c r="AC319" s="89" t="s">
        <v>1710</v>
      </c>
      <c r="AD319" s="81"/>
      <c r="AE319" s="81" t="b">
        <v>0</v>
      </c>
      <c r="AF319" s="81">
        <v>0</v>
      </c>
      <c r="AG319" s="89" t="s">
        <v>588</v>
      </c>
      <c r="AH319" s="81" t="b">
        <v>0</v>
      </c>
      <c r="AI319" s="81" t="s">
        <v>591</v>
      </c>
      <c r="AJ319" s="81"/>
      <c r="AK319" s="89" t="s">
        <v>588</v>
      </c>
      <c r="AL319" s="81" t="b">
        <v>0</v>
      </c>
      <c r="AM319" s="81">
        <v>97</v>
      </c>
      <c r="AN319" s="89" t="s">
        <v>593</v>
      </c>
      <c r="AO319" s="81" t="s">
        <v>596</v>
      </c>
      <c r="AP319" s="81" t="b">
        <v>0</v>
      </c>
      <c r="AQ319" s="89" t="s">
        <v>593</v>
      </c>
      <c r="AR319" s="81"/>
      <c r="AS319" s="81">
        <v>0</v>
      </c>
      <c r="AT319" s="81">
        <v>0</v>
      </c>
      <c r="AU319" s="81"/>
      <c r="AV319" s="81"/>
      <c r="AW319" s="81"/>
      <c r="AX319" s="81"/>
      <c r="AY319" s="81"/>
      <c r="AZ319" s="81"/>
      <c r="BA319" s="81"/>
      <c r="BB319" s="81"/>
      <c r="BC319" s="81">
        <v>1</v>
      </c>
      <c r="BD319" s="80" t="str">
        <f>REPLACE(INDEX(GroupVertices[Group],MATCH(Edges[[#This Row],[Vertex 1]],GroupVertices[Vertex],0)),1,1,"")</f>
        <v>1</v>
      </c>
      <c r="BE319" s="80" t="str">
        <f>REPLACE(INDEX(GroupVertices[Group],MATCH(Edges[[#This Row],[Vertex 2]],GroupVertices[Vertex],0)),1,1,"")</f>
        <v>1</v>
      </c>
      <c r="BF319" s="48">
        <v>0</v>
      </c>
      <c r="BG319" s="49">
        <v>0</v>
      </c>
      <c r="BH319" s="48">
        <v>2</v>
      </c>
      <c r="BI319" s="49">
        <v>4.545454545454546</v>
      </c>
      <c r="BJ319" s="48">
        <v>0</v>
      </c>
      <c r="BK319" s="49">
        <v>0</v>
      </c>
      <c r="BL319" s="48">
        <v>42</v>
      </c>
      <c r="BM319" s="49">
        <v>95.45454545454545</v>
      </c>
      <c r="BN319" s="48">
        <v>44</v>
      </c>
    </row>
    <row r="320" spans="1:66" ht="15">
      <c r="A320" s="66" t="s">
        <v>288</v>
      </c>
      <c r="B320" s="66" t="s">
        <v>287</v>
      </c>
      <c r="C320" s="67" t="s">
        <v>1267</v>
      </c>
      <c r="D320" s="68">
        <v>3</v>
      </c>
      <c r="E320" s="67" t="s">
        <v>132</v>
      </c>
      <c r="F320" s="70">
        <v>32</v>
      </c>
      <c r="G320" s="67"/>
      <c r="H320" s="71"/>
      <c r="I320" s="72"/>
      <c r="J320" s="72"/>
      <c r="K320" s="34" t="s">
        <v>65</v>
      </c>
      <c r="L320" s="73">
        <v>320</v>
      </c>
      <c r="M320" s="73"/>
      <c r="N320" s="74"/>
      <c r="O320" s="81" t="s">
        <v>315</v>
      </c>
      <c r="P320" s="83">
        <v>43850.83084490741</v>
      </c>
      <c r="Q320" s="81" t="s">
        <v>1364</v>
      </c>
      <c r="R320" s="81"/>
      <c r="S320" s="81"/>
      <c r="T320" s="81"/>
      <c r="U320" s="81"/>
      <c r="V320" s="85" t="s">
        <v>381</v>
      </c>
      <c r="W320" s="83">
        <v>43850.83084490741</v>
      </c>
      <c r="X320" s="87">
        <v>43850</v>
      </c>
      <c r="Y320" s="89" t="s">
        <v>1517</v>
      </c>
      <c r="Z320" s="85" t="s">
        <v>1614</v>
      </c>
      <c r="AA320" s="81"/>
      <c r="AB320" s="81"/>
      <c r="AC320" s="89" t="s">
        <v>1711</v>
      </c>
      <c r="AD320" s="81"/>
      <c r="AE320" s="81" t="b">
        <v>0</v>
      </c>
      <c r="AF320" s="81">
        <v>0</v>
      </c>
      <c r="AG320" s="89" t="s">
        <v>588</v>
      </c>
      <c r="AH320" s="81" t="b">
        <v>0</v>
      </c>
      <c r="AI320" s="81" t="s">
        <v>591</v>
      </c>
      <c r="AJ320" s="81"/>
      <c r="AK320" s="89" t="s">
        <v>588</v>
      </c>
      <c r="AL320" s="81" t="b">
        <v>0</v>
      </c>
      <c r="AM320" s="81">
        <v>97</v>
      </c>
      <c r="AN320" s="89" t="s">
        <v>593</v>
      </c>
      <c r="AO320" s="81" t="s">
        <v>595</v>
      </c>
      <c r="AP320" s="81" t="b">
        <v>0</v>
      </c>
      <c r="AQ320" s="89" t="s">
        <v>593</v>
      </c>
      <c r="AR320" s="81"/>
      <c r="AS320" s="81">
        <v>0</v>
      </c>
      <c r="AT320" s="81">
        <v>0</v>
      </c>
      <c r="AU320" s="81"/>
      <c r="AV320" s="81"/>
      <c r="AW320" s="81"/>
      <c r="AX320" s="81"/>
      <c r="AY320" s="81"/>
      <c r="AZ320" s="81"/>
      <c r="BA320" s="81"/>
      <c r="BB320" s="81"/>
      <c r="BC320" s="81">
        <v>1</v>
      </c>
      <c r="BD320" s="80" t="str">
        <f>REPLACE(INDEX(GroupVertices[Group],MATCH(Edges[[#This Row],[Vertex 1]],GroupVertices[Vertex],0)),1,1,"")</f>
        <v>2</v>
      </c>
      <c r="BE320" s="80" t="str">
        <f>REPLACE(INDEX(GroupVertices[Group],MATCH(Edges[[#This Row],[Vertex 2]],GroupVertices[Vertex],0)),1,1,"")</f>
        <v>1</v>
      </c>
      <c r="BF320" s="48"/>
      <c r="BG320" s="49"/>
      <c r="BH320" s="48"/>
      <c r="BI320" s="49"/>
      <c r="BJ320" s="48"/>
      <c r="BK320" s="49"/>
      <c r="BL320" s="48"/>
      <c r="BM320" s="49"/>
      <c r="BN320" s="48"/>
    </row>
    <row r="321" spans="1:66" ht="15">
      <c r="A321" s="66" t="s">
        <v>288</v>
      </c>
      <c r="B321" s="66" t="s">
        <v>304</v>
      </c>
      <c r="C321" s="67" t="s">
        <v>2273</v>
      </c>
      <c r="D321" s="68">
        <v>3</v>
      </c>
      <c r="E321" s="67" t="s">
        <v>136</v>
      </c>
      <c r="F321" s="70">
        <v>23.333333333333336</v>
      </c>
      <c r="G321" s="67"/>
      <c r="H321" s="71"/>
      <c r="I321" s="72"/>
      <c r="J321" s="72"/>
      <c r="K321" s="34" t="s">
        <v>65</v>
      </c>
      <c r="L321" s="73">
        <v>321</v>
      </c>
      <c r="M321" s="73"/>
      <c r="N321" s="74"/>
      <c r="O321" s="81" t="s">
        <v>315</v>
      </c>
      <c r="P321" s="83">
        <v>43850.83084490741</v>
      </c>
      <c r="Q321" s="81" t="s">
        <v>1364</v>
      </c>
      <c r="R321" s="81"/>
      <c r="S321" s="81"/>
      <c r="T321" s="81"/>
      <c r="U321" s="81"/>
      <c r="V321" s="85" t="s">
        <v>381</v>
      </c>
      <c r="W321" s="83">
        <v>43850.83084490741</v>
      </c>
      <c r="X321" s="87">
        <v>43850</v>
      </c>
      <c r="Y321" s="89" t="s">
        <v>1517</v>
      </c>
      <c r="Z321" s="85" t="s">
        <v>1614</v>
      </c>
      <c r="AA321" s="81"/>
      <c r="AB321" s="81"/>
      <c r="AC321" s="89" t="s">
        <v>1711</v>
      </c>
      <c r="AD321" s="81"/>
      <c r="AE321" s="81" t="b">
        <v>0</v>
      </c>
      <c r="AF321" s="81">
        <v>0</v>
      </c>
      <c r="AG321" s="89" t="s">
        <v>588</v>
      </c>
      <c r="AH321" s="81" t="b">
        <v>0</v>
      </c>
      <c r="AI321" s="81" t="s">
        <v>591</v>
      </c>
      <c r="AJ321" s="81"/>
      <c r="AK321" s="89" t="s">
        <v>588</v>
      </c>
      <c r="AL321" s="81" t="b">
        <v>0</v>
      </c>
      <c r="AM321" s="81">
        <v>97</v>
      </c>
      <c r="AN321" s="89" t="s">
        <v>593</v>
      </c>
      <c r="AO321" s="81" t="s">
        <v>595</v>
      </c>
      <c r="AP321" s="81" t="b">
        <v>0</v>
      </c>
      <c r="AQ321" s="89" t="s">
        <v>593</v>
      </c>
      <c r="AR321" s="81"/>
      <c r="AS321" s="81">
        <v>0</v>
      </c>
      <c r="AT321" s="81">
        <v>0</v>
      </c>
      <c r="AU321" s="81"/>
      <c r="AV321" s="81"/>
      <c r="AW321" s="81"/>
      <c r="AX321" s="81"/>
      <c r="AY321" s="81"/>
      <c r="AZ321" s="81"/>
      <c r="BA321" s="81"/>
      <c r="BB321" s="81"/>
      <c r="BC321" s="81">
        <v>2</v>
      </c>
      <c r="BD321" s="80" t="str">
        <f>REPLACE(INDEX(GroupVertices[Group],MATCH(Edges[[#This Row],[Vertex 1]],GroupVertices[Vertex],0)),1,1,"")</f>
        <v>2</v>
      </c>
      <c r="BE321" s="80" t="str">
        <f>REPLACE(INDEX(GroupVertices[Group],MATCH(Edges[[#This Row],[Vertex 2]],GroupVertices[Vertex],0)),1,1,"")</f>
        <v>1</v>
      </c>
      <c r="BF321" s="48"/>
      <c r="BG321" s="49"/>
      <c r="BH321" s="48"/>
      <c r="BI321" s="49"/>
      <c r="BJ321" s="48"/>
      <c r="BK321" s="49"/>
      <c r="BL321" s="48"/>
      <c r="BM321" s="49"/>
      <c r="BN321" s="48"/>
    </row>
    <row r="322" spans="1:66" ht="15">
      <c r="A322" s="66" t="s">
        <v>288</v>
      </c>
      <c r="B322" s="66" t="s">
        <v>307</v>
      </c>
      <c r="C322" s="67" t="s">
        <v>2273</v>
      </c>
      <c r="D322" s="68">
        <v>3</v>
      </c>
      <c r="E322" s="67" t="s">
        <v>136</v>
      </c>
      <c r="F322" s="70">
        <v>23.333333333333336</v>
      </c>
      <c r="G322" s="67"/>
      <c r="H322" s="71"/>
      <c r="I322" s="72"/>
      <c r="J322" s="72"/>
      <c r="K322" s="34" t="s">
        <v>65</v>
      </c>
      <c r="L322" s="73">
        <v>322</v>
      </c>
      <c r="M322" s="73"/>
      <c r="N322" s="74"/>
      <c r="O322" s="81" t="s">
        <v>315</v>
      </c>
      <c r="P322" s="83">
        <v>43850.83084490741</v>
      </c>
      <c r="Q322" s="81" t="s">
        <v>1364</v>
      </c>
      <c r="R322" s="81"/>
      <c r="S322" s="81"/>
      <c r="T322" s="81"/>
      <c r="U322" s="81"/>
      <c r="V322" s="85" t="s">
        <v>381</v>
      </c>
      <c r="W322" s="83">
        <v>43850.83084490741</v>
      </c>
      <c r="X322" s="87">
        <v>43850</v>
      </c>
      <c r="Y322" s="89" t="s">
        <v>1517</v>
      </c>
      <c r="Z322" s="85" t="s">
        <v>1614</v>
      </c>
      <c r="AA322" s="81"/>
      <c r="AB322" s="81"/>
      <c r="AC322" s="89" t="s">
        <v>1711</v>
      </c>
      <c r="AD322" s="81"/>
      <c r="AE322" s="81" t="b">
        <v>0</v>
      </c>
      <c r="AF322" s="81">
        <v>0</v>
      </c>
      <c r="AG322" s="89" t="s">
        <v>588</v>
      </c>
      <c r="AH322" s="81" t="b">
        <v>0</v>
      </c>
      <c r="AI322" s="81" t="s">
        <v>591</v>
      </c>
      <c r="AJ322" s="81"/>
      <c r="AK322" s="89" t="s">
        <v>588</v>
      </c>
      <c r="AL322" s="81" t="b">
        <v>0</v>
      </c>
      <c r="AM322" s="81">
        <v>97</v>
      </c>
      <c r="AN322" s="89" t="s">
        <v>593</v>
      </c>
      <c r="AO322" s="81" t="s">
        <v>595</v>
      </c>
      <c r="AP322" s="81" t="b">
        <v>0</v>
      </c>
      <c r="AQ322" s="89" t="s">
        <v>593</v>
      </c>
      <c r="AR322" s="81"/>
      <c r="AS322" s="81">
        <v>0</v>
      </c>
      <c r="AT322" s="81">
        <v>0</v>
      </c>
      <c r="AU322" s="81"/>
      <c r="AV322" s="81"/>
      <c r="AW322" s="81"/>
      <c r="AX322" s="81"/>
      <c r="AY322" s="81"/>
      <c r="AZ322" s="81"/>
      <c r="BA322" s="81"/>
      <c r="BB322" s="81"/>
      <c r="BC322" s="81">
        <v>2</v>
      </c>
      <c r="BD322" s="80" t="str">
        <f>REPLACE(INDEX(GroupVertices[Group],MATCH(Edges[[#This Row],[Vertex 1]],GroupVertices[Vertex],0)),1,1,"")</f>
        <v>2</v>
      </c>
      <c r="BE322" s="80" t="str">
        <f>REPLACE(INDEX(GroupVertices[Group],MATCH(Edges[[#This Row],[Vertex 2]],GroupVertices[Vertex],0)),1,1,"")</f>
        <v>1</v>
      </c>
      <c r="BF322" s="48">
        <v>0</v>
      </c>
      <c r="BG322" s="49">
        <v>0</v>
      </c>
      <c r="BH322" s="48">
        <v>2</v>
      </c>
      <c r="BI322" s="49">
        <v>4.545454545454546</v>
      </c>
      <c r="BJ322" s="48">
        <v>0</v>
      </c>
      <c r="BK322" s="49">
        <v>0</v>
      </c>
      <c r="BL322" s="48">
        <v>42</v>
      </c>
      <c r="BM322" s="49">
        <v>95.45454545454545</v>
      </c>
      <c r="BN322" s="48">
        <v>44</v>
      </c>
    </row>
    <row r="323" spans="1:66" ht="15">
      <c r="A323" s="66" t="s">
        <v>1338</v>
      </c>
      <c r="B323" s="66" t="s">
        <v>287</v>
      </c>
      <c r="C323" s="67" t="s">
        <v>1267</v>
      </c>
      <c r="D323" s="68">
        <v>3</v>
      </c>
      <c r="E323" s="67" t="s">
        <v>132</v>
      </c>
      <c r="F323" s="70">
        <v>32</v>
      </c>
      <c r="G323" s="67"/>
      <c r="H323" s="71"/>
      <c r="I323" s="72"/>
      <c r="J323" s="72"/>
      <c r="K323" s="34" t="s">
        <v>65</v>
      </c>
      <c r="L323" s="73">
        <v>323</v>
      </c>
      <c r="M323" s="73"/>
      <c r="N323" s="74"/>
      <c r="O323" s="81" t="s">
        <v>315</v>
      </c>
      <c r="P323" s="83">
        <v>43849.46193287037</v>
      </c>
      <c r="Q323" s="81" t="s">
        <v>1364</v>
      </c>
      <c r="R323" s="81"/>
      <c r="S323" s="81"/>
      <c r="T323" s="81"/>
      <c r="U323" s="81"/>
      <c r="V323" s="85" t="s">
        <v>1425</v>
      </c>
      <c r="W323" s="83">
        <v>43849.46193287037</v>
      </c>
      <c r="X323" s="87">
        <v>43849</v>
      </c>
      <c r="Y323" s="89" t="s">
        <v>1518</v>
      </c>
      <c r="Z323" s="85" t="s">
        <v>1615</v>
      </c>
      <c r="AA323" s="81"/>
      <c r="AB323" s="81"/>
      <c r="AC323" s="89" t="s">
        <v>1712</v>
      </c>
      <c r="AD323" s="81"/>
      <c r="AE323" s="81" t="b">
        <v>0</v>
      </c>
      <c r="AF323" s="81">
        <v>0</v>
      </c>
      <c r="AG323" s="89" t="s">
        <v>588</v>
      </c>
      <c r="AH323" s="81" t="b">
        <v>0</v>
      </c>
      <c r="AI323" s="81" t="s">
        <v>591</v>
      </c>
      <c r="AJ323" s="81"/>
      <c r="AK323" s="89" t="s">
        <v>588</v>
      </c>
      <c r="AL323" s="81" t="b">
        <v>0</v>
      </c>
      <c r="AM323" s="81">
        <v>97</v>
      </c>
      <c r="AN323" s="89" t="s">
        <v>593</v>
      </c>
      <c r="AO323" s="81" t="s">
        <v>594</v>
      </c>
      <c r="AP323" s="81" t="b">
        <v>0</v>
      </c>
      <c r="AQ323" s="89" t="s">
        <v>593</v>
      </c>
      <c r="AR323" s="81"/>
      <c r="AS323" s="81">
        <v>0</v>
      </c>
      <c r="AT323" s="81">
        <v>0</v>
      </c>
      <c r="AU323" s="81"/>
      <c r="AV323" s="81"/>
      <c r="AW323" s="81"/>
      <c r="AX323" s="81"/>
      <c r="AY323" s="81"/>
      <c r="AZ323" s="81"/>
      <c r="BA323" s="81"/>
      <c r="BB323" s="81"/>
      <c r="BC323" s="81">
        <v>1</v>
      </c>
      <c r="BD323" s="80" t="str">
        <f>REPLACE(INDEX(GroupVertices[Group],MATCH(Edges[[#This Row],[Vertex 1]],GroupVertices[Vertex],0)),1,1,"")</f>
        <v>1</v>
      </c>
      <c r="BE323" s="80" t="str">
        <f>REPLACE(INDEX(GroupVertices[Group],MATCH(Edges[[#This Row],[Vertex 2]],GroupVertices[Vertex],0)),1,1,"")</f>
        <v>1</v>
      </c>
      <c r="BF323" s="48"/>
      <c r="BG323" s="49"/>
      <c r="BH323" s="48"/>
      <c r="BI323" s="49"/>
      <c r="BJ323" s="48"/>
      <c r="BK323" s="49"/>
      <c r="BL323" s="48"/>
      <c r="BM323" s="49"/>
      <c r="BN323" s="48"/>
    </row>
    <row r="324" spans="1:66" ht="15">
      <c r="A324" s="66" t="s">
        <v>1338</v>
      </c>
      <c r="B324" s="66" t="s">
        <v>304</v>
      </c>
      <c r="C324" s="67" t="s">
        <v>1267</v>
      </c>
      <c r="D324" s="68">
        <v>3</v>
      </c>
      <c r="E324" s="67" t="s">
        <v>132</v>
      </c>
      <c r="F324" s="70">
        <v>32</v>
      </c>
      <c r="G324" s="67"/>
      <c r="H324" s="71"/>
      <c r="I324" s="72"/>
      <c r="J324" s="72"/>
      <c r="K324" s="34" t="s">
        <v>65</v>
      </c>
      <c r="L324" s="73">
        <v>324</v>
      </c>
      <c r="M324" s="73"/>
      <c r="N324" s="74"/>
      <c r="O324" s="81" t="s">
        <v>315</v>
      </c>
      <c r="P324" s="83">
        <v>43849.46193287037</v>
      </c>
      <c r="Q324" s="81" t="s">
        <v>1364</v>
      </c>
      <c r="R324" s="81"/>
      <c r="S324" s="81"/>
      <c r="T324" s="81"/>
      <c r="U324" s="81"/>
      <c r="V324" s="85" t="s">
        <v>1425</v>
      </c>
      <c r="W324" s="83">
        <v>43849.46193287037</v>
      </c>
      <c r="X324" s="87">
        <v>43849</v>
      </c>
      <c r="Y324" s="89" t="s">
        <v>1518</v>
      </c>
      <c r="Z324" s="85" t="s">
        <v>1615</v>
      </c>
      <c r="AA324" s="81"/>
      <c r="AB324" s="81"/>
      <c r="AC324" s="89" t="s">
        <v>1712</v>
      </c>
      <c r="AD324" s="81"/>
      <c r="AE324" s="81" t="b">
        <v>0</v>
      </c>
      <c r="AF324" s="81">
        <v>0</v>
      </c>
      <c r="AG324" s="89" t="s">
        <v>588</v>
      </c>
      <c r="AH324" s="81" t="b">
        <v>0</v>
      </c>
      <c r="AI324" s="81" t="s">
        <v>591</v>
      </c>
      <c r="AJ324" s="81"/>
      <c r="AK324" s="89" t="s">
        <v>588</v>
      </c>
      <c r="AL324" s="81" t="b">
        <v>0</v>
      </c>
      <c r="AM324" s="81">
        <v>97</v>
      </c>
      <c r="AN324" s="89" t="s">
        <v>593</v>
      </c>
      <c r="AO324" s="81" t="s">
        <v>594</v>
      </c>
      <c r="AP324" s="81" t="b">
        <v>0</v>
      </c>
      <c r="AQ324" s="89" t="s">
        <v>593</v>
      </c>
      <c r="AR324" s="81"/>
      <c r="AS324" s="81">
        <v>0</v>
      </c>
      <c r="AT324" s="81">
        <v>0</v>
      </c>
      <c r="AU324" s="81"/>
      <c r="AV324" s="81"/>
      <c r="AW324" s="81"/>
      <c r="AX324" s="81"/>
      <c r="AY324" s="81"/>
      <c r="AZ324" s="81"/>
      <c r="BA324" s="81"/>
      <c r="BB324" s="81"/>
      <c r="BC324" s="81">
        <v>1</v>
      </c>
      <c r="BD324" s="80" t="str">
        <f>REPLACE(INDEX(GroupVertices[Group],MATCH(Edges[[#This Row],[Vertex 1]],GroupVertices[Vertex],0)),1,1,"")</f>
        <v>1</v>
      </c>
      <c r="BE324" s="80" t="str">
        <f>REPLACE(INDEX(GroupVertices[Group],MATCH(Edges[[#This Row],[Vertex 2]],GroupVertices[Vertex],0)),1,1,"")</f>
        <v>1</v>
      </c>
      <c r="BF324" s="48"/>
      <c r="BG324" s="49"/>
      <c r="BH324" s="48"/>
      <c r="BI324" s="49"/>
      <c r="BJ324" s="48"/>
      <c r="BK324" s="49"/>
      <c r="BL324" s="48"/>
      <c r="BM324" s="49"/>
      <c r="BN324" s="48"/>
    </row>
    <row r="325" spans="1:66" ht="15">
      <c r="A325" s="66" t="s">
        <v>1338</v>
      </c>
      <c r="B325" s="66" t="s">
        <v>307</v>
      </c>
      <c r="C325" s="67" t="s">
        <v>1267</v>
      </c>
      <c r="D325" s="68">
        <v>3</v>
      </c>
      <c r="E325" s="67" t="s">
        <v>132</v>
      </c>
      <c r="F325" s="70">
        <v>32</v>
      </c>
      <c r="G325" s="67"/>
      <c r="H325" s="71"/>
      <c r="I325" s="72"/>
      <c r="J325" s="72"/>
      <c r="K325" s="34" t="s">
        <v>65</v>
      </c>
      <c r="L325" s="73">
        <v>325</v>
      </c>
      <c r="M325" s="73"/>
      <c r="N325" s="74"/>
      <c r="O325" s="81" t="s">
        <v>315</v>
      </c>
      <c r="P325" s="83">
        <v>43849.46193287037</v>
      </c>
      <c r="Q325" s="81" t="s">
        <v>1364</v>
      </c>
      <c r="R325" s="81"/>
      <c r="S325" s="81"/>
      <c r="T325" s="81"/>
      <c r="U325" s="81"/>
      <c r="V325" s="85" t="s">
        <v>1425</v>
      </c>
      <c r="W325" s="83">
        <v>43849.46193287037</v>
      </c>
      <c r="X325" s="87">
        <v>43849</v>
      </c>
      <c r="Y325" s="89" t="s">
        <v>1518</v>
      </c>
      <c r="Z325" s="85" t="s">
        <v>1615</v>
      </c>
      <c r="AA325" s="81"/>
      <c r="AB325" s="81"/>
      <c r="AC325" s="89" t="s">
        <v>1712</v>
      </c>
      <c r="AD325" s="81"/>
      <c r="AE325" s="81" t="b">
        <v>0</v>
      </c>
      <c r="AF325" s="81">
        <v>0</v>
      </c>
      <c r="AG325" s="89" t="s">
        <v>588</v>
      </c>
      <c r="AH325" s="81" t="b">
        <v>0</v>
      </c>
      <c r="AI325" s="81" t="s">
        <v>591</v>
      </c>
      <c r="AJ325" s="81"/>
      <c r="AK325" s="89" t="s">
        <v>588</v>
      </c>
      <c r="AL325" s="81" t="b">
        <v>0</v>
      </c>
      <c r="AM325" s="81">
        <v>97</v>
      </c>
      <c r="AN325" s="89" t="s">
        <v>593</v>
      </c>
      <c r="AO325" s="81" t="s">
        <v>594</v>
      </c>
      <c r="AP325" s="81" t="b">
        <v>0</v>
      </c>
      <c r="AQ325" s="89" t="s">
        <v>593</v>
      </c>
      <c r="AR325" s="81"/>
      <c r="AS325" s="81">
        <v>0</v>
      </c>
      <c r="AT325" s="81">
        <v>0</v>
      </c>
      <c r="AU325" s="81"/>
      <c r="AV325" s="81"/>
      <c r="AW325" s="81"/>
      <c r="AX325" s="81"/>
      <c r="AY325" s="81"/>
      <c r="AZ325" s="81"/>
      <c r="BA325" s="81"/>
      <c r="BB325" s="81"/>
      <c r="BC325" s="81">
        <v>1</v>
      </c>
      <c r="BD325" s="80" t="str">
        <f>REPLACE(INDEX(GroupVertices[Group],MATCH(Edges[[#This Row],[Vertex 1]],GroupVertices[Vertex],0)),1,1,"")</f>
        <v>1</v>
      </c>
      <c r="BE325" s="80" t="str">
        <f>REPLACE(INDEX(GroupVertices[Group],MATCH(Edges[[#This Row],[Vertex 2]],GroupVertices[Vertex],0)),1,1,"")</f>
        <v>1</v>
      </c>
      <c r="BF325" s="48">
        <v>0</v>
      </c>
      <c r="BG325" s="49">
        <v>0</v>
      </c>
      <c r="BH325" s="48">
        <v>2</v>
      </c>
      <c r="BI325" s="49">
        <v>4.545454545454546</v>
      </c>
      <c r="BJ325" s="48">
        <v>0</v>
      </c>
      <c r="BK325" s="49">
        <v>0</v>
      </c>
      <c r="BL325" s="48">
        <v>42</v>
      </c>
      <c r="BM325" s="49">
        <v>95.45454545454545</v>
      </c>
      <c r="BN325" s="48">
        <v>44</v>
      </c>
    </row>
    <row r="326" spans="1:66" ht="15">
      <c r="A326" s="66" t="s">
        <v>1339</v>
      </c>
      <c r="B326" s="66" t="s">
        <v>287</v>
      </c>
      <c r="C326" s="67" t="s">
        <v>1267</v>
      </c>
      <c r="D326" s="68">
        <v>3</v>
      </c>
      <c r="E326" s="67" t="s">
        <v>132</v>
      </c>
      <c r="F326" s="70">
        <v>32</v>
      </c>
      <c r="G326" s="67"/>
      <c r="H326" s="71"/>
      <c r="I326" s="72"/>
      <c r="J326" s="72"/>
      <c r="K326" s="34" t="s">
        <v>65</v>
      </c>
      <c r="L326" s="73">
        <v>326</v>
      </c>
      <c r="M326" s="73"/>
      <c r="N326" s="74"/>
      <c r="O326" s="81" t="s">
        <v>315</v>
      </c>
      <c r="P326" s="83">
        <v>43849.049629629626</v>
      </c>
      <c r="Q326" s="81" t="s">
        <v>1364</v>
      </c>
      <c r="R326" s="81"/>
      <c r="S326" s="81"/>
      <c r="T326" s="81"/>
      <c r="U326" s="81"/>
      <c r="V326" s="85" t="s">
        <v>1426</v>
      </c>
      <c r="W326" s="83">
        <v>43849.049629629626</v>
      </c>
      <c r="X326" s="87">
        <v>43849</v>
      </c>
      <c r="Y326" s="89" t="s">
        <v>1519</v>
      </c>
      <c r="Z326" s="85" t="s">
        <v>1616</v>
      </c>
      <c r="AA326" s="81"/>
      <c r="AB326" s="81"/>
      <c r="AC326" s="89" t="s">
        <v>1713</v>
      </c>
      <c r="AD326" s="81"/>
      <c r="AE326" s="81" t="b">
        <v>0</v>
      </c>
      <c r="AF326" s="81">
        <v>0</v>
      </c>
      <c r="AG326" s="89" t="s">
        <v>588</v>
      </c>
      <c r="AH326" s="81" t="b">
        <v>0</v>
      </c>
      <c r="AI326" s="81" t="s">
        <v>591</v>
      </c>
      <c r="AJ326" s="81"/>
      <c r="AK326" s="89" t="s">
        <v>588</v>
      </c>
      <c r="AL326" s="81" t="b">
        <v>0</v>
      </c>
      <c r="AM326" s="81">
        <v>97</v>
      </c>
      <c r="AN326" s="89" t="s">
        <v>593</v>
      </c>
      <c r="AO326" s="81" t="s">
        <v>594</v>
      </c>
      <c r="AP326" s="81" t="b">
        <v>0</v>
      </c>
      <c r="AQ326" s="89" t="s">
        <v>593</v>
      </c>
      <c r="AR326" s="81"/>
      <c r="AS326" s="81">
        <v>0</v>
      </c>
      <c r="AT326" s="81">
        <v>0</v>
      </c>
      <c r="AU326" s="81"/>
      <c r="AV326" s="81"/>
      <c r="AW326" s="81"/>
      <c r="AX326" s="81"/>
      <c r="AY326" s="81"/>
      <c r="AZ326" s="81"/>
      <c r="BA326" s="81"/>
      <c r="BB326" s="81"/>
      <c r="BC326" s="81">
        <v>1</v>
      </c>
      <c r="BD326" s="80" t="str">
        <f>REPLACE(INDEX(GroupVertices[Group],MATCH(Edges[[#This Row],[Vertex 1]],GroupVertices[Vertex],0)),1,1,"")</f>
        <v>1</v>
      </c>
      <c r="BE326" s="80" t="str">
        <f>REPLACE(INDEX(GroupVertices[Group],MATCH(Edges[[#This Row],[Vertex 2]],GroupVertices[Vertex],0)),1,1,"")</f>
        <v>1</v>
      </c>
      <c r="BF326" s="48"/>
      <c r="BG326" s="49"/>
      <c r="BH326" s="48"/>
      <c r="BI326" s="49"/>
      <c r="BJ326" s="48"/>
      <c r="BK326" s="49"/>
      <c r="BL326" s="48"/>
      <c r="BM326" s="49"/>
      <c r="BN326" s="48"/>
    </row>
    <row r="327" spans="1:66" ht="15">
      <c r="A327" s="66" t="s">
        <v>1339</v>
      </c>
      <c r="B327" s="66" t="s">
        <v>304</v>
      </c>
      <c r="C327" s="67" t="s">
        <v>1267</v>
      </c>
      <c r="D327" s="68">
        <v>3</v>
      </c>
      <c r="E327" s="67" t="s">
        <v>132</v>
      </c>
      <c r="F327" s="70">
        <v>32</v>
      </c>
      <c r="G327" s="67"/>
      <c r="H327" s="71"/>
      <c r="I327" s="72"/>
      <c r="J327" s="72"/>
      <c r="K327" s="34" t="s">
        <v>65</v>
      </c>
      <c r="L327" s="73">
        <v>327</v>
      </c>
      <c r="M327" s="73"/>
      <c r="N327" s="74"/>
      <c r="O327" s="81" t="s">
        <v>315</v>
      </c>
      <c r="P327" s="83">
        <v>43849.049629629626</v>
      </c>
      <c r="Q327" s="81" t="s">
        <v>1364</v>
      </c>
      <c r="R327" s="81"/>
      <c r="S327" s="81"/>
      <c r="T327" s="81"/>
      <c r="U327" s="81"/>
      <c r="V327" s="85" t="s">
        <v>1426</v>
      </c>
      <c r="W327" s="83">
        <v>43849.049629629626</v>
      </c>
      <c r="X327" s="87">
        <v>43849</v>
      </c>
      <c r="Y327" s="89" t="s">
        <v>1519</v>
      </c>
      <c r="Z327" s="85" t="s">
        <v>1616</v>
      </c>
      <c r="AA327" s="81"/>
      <c r="AB327" s="81"/>
      <c r="AC327" s="89" t="s">
        <v>1713</v>
      </c>
      <c r="AD327" s="81"/>
      <c r="AE327" s="81" t="b">
        <v>0</v>
      </c>
      <c r="AF327" s="81">
        <v>0</v>
      </c>
      <c r="AG327" s="89" t="s">
        <v>588</v>
      </c>
      <c r="AH327" s="81" t="b">
        <v>0</v>
      </c>
      <c r="AI327" s="81" t="s">
        <v>591</v>
      </c>
      <c r="AJ327" s="81"/>
      <c r="AK327" s="89" t="s">
        <v>588</v>
      </c>
      <c r="AL327" s="81" t="b">
        <v>0</v>
      </c>
      <c r="AM327" s="81">
        <v>97</v>
      </c>
      <c r="AN327" s="89" t="s">
        <v>593</v>
      </c>
      <c r="AO327" s="81" t="s">
        <v>594</v>
      </c>
      <c r="AP327" s="81" t="b">
        <v>0</v>
      </c>
      <c r="AQ327" s="89" t="s">
        <v>593</v>
      </c>
      <c r="AR327" s="81"/>
      <c r="AS327" s="81">
        <v>0</v>
      </c>
      <c r="AT327" s="81">
        <v>0</v>
      </c>
      <c r="AU327" s="81"/>
      <c r="AV327" s="81"/>
      <c r="AW327" s="81"/>
      <c r="AX327" s="81"/>
      <c r="AY327" s="81"/>
      <c r="AZ327" s="81"/>
      <c r="BA327" s="81"/>
      <c r="BB327" s="81"/>
      <c r="BC327" s="81">
        <v>1</v>
      </c>
      <c r="BD327" s="80" t="str">
        <f>REPLACE(INDEX(GroupVertices[Group],MATCH(Edges[[#This Row],[Vertex 1]],GroupVertices[Vertex],0)),1,1,"")</f>
        <v>1</v>
      </c>
      <c r="BE327" s="80" t="str">
        <f>REPLACE(INDEX(GroupVertices[Group],MATCH(Edges[[#This Row],[Vertex 2]],GroupVertices[Vertex],0)),1,1,"")</f>
        <v>1</v>
      </c>
      <c r="BF327" s="48"/>
      <c r="BG327" s="49"/>
      <c r="BH327" s="48"/>
      <c r="BI327" s="49"/>
      <c r="BJ327" s="48"/>
      <c r="BK327" s="49"/>
      <c r="BL327" s="48"/>
      <c r="BM327" s="49"/>
      <c r="BN327" s="48"/>
    </row>
    <row r="328" spans="1:66" ht="15">
      <c r="A328" s="66" t="s">
        <v>1339</v>
      </c>
      <c r="B328" s="66" t="s">
        <v>307</v>
      </c>
      <c r="C328" s="67" t="s">
        <v>1267</v>
      </c>
      <c r="D328" s="68">
        <v>3</v>
      </c>
      <c r="E328" s="67" t="s">
        <v>132</v>
      </c>
      <c r="F328" s="70">
        <v>32</v>
      </c>
      <c r="G328" s="67"/>
      <c r="H328" s="71"/>
      <c r="I328" s="72"/>
      <c r="J328" s="72"/>
      <c r="K328" s="34" t="s">
        <v>65</v>
      </c>
      <c r="L328" s="73">
        <v>328</v>
      </c>
      <c r="M328" s="73"/>
      <c r="N328" s="74"/>
      <c r="O328" s="81" t="s">
        <v>315</v>
      </c>
      <c r="P328" s="83">
        <v>43849.049629629626</v>
      </c>
      <c r="Q328" s="81" t="s">
        <v>1364</v>
      </c>
      <c r="R328" s="81"/>
      <c r="S328" s="81"/>
      <c r="T328" s="81"/>
      <c r="U328" s="81"/>
      <c r="V328" s="85" t="s">
        <v>1426</v>
      </c>
      <c r="W328" s="83">
        <v>43849.049629629626</v>
      </c>
      <c r="X328" s="87">
        <v>43849</v>
      </c>
      <c r="Y328" s="89" t="s">
        <v>1519</v>
      </c>
      <c r="Z328" s="85" t="s">
        <v>1616</v>
      </c>
      <c r="AA328" s="81"/>
      <c r="AB328" s="81"/>
      <c r="AC328" s="89" t="s">
        <v>1713</v>
      </c>
      <c r="AD328" s="81"/>
      <c r="AE328" s="81" t="b">
        <v>0</v>
      </c>
      <c r="AF328" s="81">
        <v>0</v>
      </c>
      <c r="AG328" s="89" t="s">
        <v>588</v>
      </c>
      <c r="AH328" s="81" t="b">
        <v>0</v>
      </c>
      <c r="AI328" s="81" t="s">
        <v>591</v>
      </c>
      <c r="AJ328" s="81"/>
      <c r="AK328" s="89" t="s">
        <v>588</v>
      </c>
      <c r="AL328" s="81" t="b">
        <v>0</v>
      </c>
      <c r="AM328" s="81">
        <v>97</v>
      </c>
      <c r="AN328" s="89" t="s">
        <v>593</v>
      </c>
      <c r="AO328" s="81" t="s">
        <v>594</v>
      </c>
      <c r="AP328" s="81" t="b">
        <v>0</v>
      </c>
      <c r="AQ328" s="89" t="s">
        <v>593</v>
      </c>
      <c r="AR328" s="81"/>
      <c r="AS328" s="81">
        <v>0</v>
      </c>
      <c r="AT328" s="81">
        <v>0</v>
      </c>
      <c r="AU328" s="81"/>
      <c r="AV328" s="81"/>
      <c r="AW328" s="81"/>
      <c r="AX328" s="81"/>
      <c r="AY328" s="81"/>
      <c r="AZ328" s="81"/>
      <c r="BA328" s="81"/>
      <c r="BB328" s="81"/>
      <c r="BC328" s="81">
        <v>1</v>
      </c>
      <c r="BD328" s="80" t="str">
        <f>REPLACE(INDEX(GroupVertices[Group],MATCH(Edges[[#This Row],[Vertex 1]],GroupVertices[Vertex],0)),1,1,"")</f>
        <v>1</v>
      </c>
      <c r="BE328" s="80" t="str">
        <f>REPLACE(INDEX(GroupVertices[Group],MATCH(Edges[[#This Row],[Vertex 2]],GroupVertices[Vertex],0)),1,1,"")</f>
        <v>1</v>
      </c>
      <c r="BF328" s="48">
        <v>0</v>
      </c>
      <c r="BG328" s="49">
        <v>0</v>
      </c>
      <c r="BH328" s="48">
        <v>2</v>
      </c>
      <c r="BI328" s="49">
        <v>4.545454545454546</v>
      </c>
      <c r="BJ328" s="48">
        <v>0</v>
      </c>
      <c r="BK328" s="49">
        <v>0</v>
      </c>
      <c r="BL328" s="48">
        <v>42</v>
      </c>
      <c r="BM328" s="49">
        <v>95.45454545454545</v>
      </c>
      <c r="BN328" s="48">
        <v>44</v>
      </c>
    </row>
    <row r="329" spans="1:66" ht="15">
      <c r="A329" s="66" t="s">
        <v>1340</v>
      </c>
      <c r="B329" s="66" t="s">
        <v>287</v>
      </c>
      <c r="C329" s="67" t="s">
        <v>1267</v>
      </c>
      <c r="D329" s="68">
        <v>3</v>
      </c>
      <c r="E329" s="67" t="s">
        <v>132</v>
      </c>
      <c r="F329" s="70">
        <v>32</v>
      </c>
      <c r="G329" s="67"/>
      <c r="H329" s="71"/>
      <c r="I329" s="72"/>
      <c r="J329" s="72"/>
      <c r="K329" s="34" t="s">
        <v>65</v>
      </c>
      <c r="L329" s="73">
        <v>329</v>
      </c>
      <c r="M329" s="73"/>
      <c r="N329" s="74"/>
      <c r="O329" s="81" t="s">
        <v>315</v>
      </c>
      <c r="P329" s="83">
        <v>43848.81048611111</v>
      </c>
      <c r="Q329" s="81" t="s">
        <v>1364</v>
      </c>
      <c r="R329" s="81"/>
      <c r="S329" s="81"/>
      <c r="T329" s="81"/>
      <c r="U329" s="81"/>
      <c r="V329" s="85" t="s">
        <v>1427</v>
      </c>
      <c r="W329" s="83">
        <v>43848.81048611111</v>
      </c>
      <c r="X329" s="87">
        <v>43848</v>
      </c>
      <c r="Y329" s="89" t="s">
        <v>1520</v>
      </c>
      <c r="Z329" s="85" t="s">
        <v>1617</v>
      </c>
      <c r="AA329" s="81"/>
      <c r="AB329" s="81"/>
      <c r="AC329" s="89" t="s">
        <v>1714</v>
      </c>
      <c r="AD329" s="81"/>
      <c r="AE329" s="81" t="b">
        <v>0</v>
      </c>
      <c r="AF329" s="81">
        <v>0</v>
      </c>
      <c r="AG329" s="89" t="s">
        <v>588</v>
      </c>
      <c r="AH329" s="81" t="b">
        <v>0</v>
      </c>
      <c r="AI329" s="81" t="s">
        <v>591</v>
      </c>
      <c r="AJ329" s="81"/>
      <c r="AK329" s="89" t="s">
        <v>588</v>
      </c>
      <c r="AL329" s="81" t="b">
        <v>0</v>
      </c>
      <c r="AM329" s="81">
        <v>97</v>
      </c>
      <c r="AN329" s="89" t="s">
        <v>593</v>
      </c>
      <c r="AO329" s="81" t="s">
        <v>596</v>
      </c>
      <c r="AP329" s="81" t="b">
        <v>0</v>
      </c>
      <c r="AQ329" s="89" t="s">
        <v>593</v>
      </c>
      <c r="AR329" s="81"/>
      <c r="AS329" s="81">
        <v>0</v>
      </c>
      <c r="AT329" s="81">
        <v>0</v>
      </c>
      <c r="AU329" s="81"/>
      <c r="AV329" s="81"/>
      <c r="AW329" s="81"/>
      <c r="AX329" s="81"/>
      <c r="AY329" s="81"/>
      <c r="AZ329" s="81"/>
      <c r="BA329" s="81"/>
      <c r="BB329" s="81"/>
      <c r="BC329" s="81">
        <v>1</v>
      </c>
      <c r="BD329" s="80" t="str">
        <f>REPLACE(INDEX(GroupVertices[Group],MATCH(Edges[[#This Row],[Vertex 1]],GroupVertices[Vertex],0)),1,1,"")</f>
        <v>1</v>
      </c>
      <c r="BE329" s="80" t="str">
        <f>REPLACE(INDEX(GroupVertices[Group],MATCH(Edges[[#This Row],[Vertex 2]],GroupVertices[Vertex],0)),1,1,"")</f>
        <v>1</v>
      </c>
      <c r="BF329" s="48"/>
      <c r="BG329" s="49"/>
      <c r="BH329" s="48"/>
      <c r="BI329" s="49"/>
      <c r="BJ329" s="48"/>
      <c r="BK329" s="49"/>
      <c r="BL329" s="48"/>
      <c r="BM329" s="49"/>
      <c r="BN329" s="48"/>
    </row>
    <row r="330" spans="1:66" ht="15">
      <c r="A330" s="66" t="s">
        <v>1340</v>
      </c>
      <c r="B330" s="66" t="s">
        <v>304</v>
      </c>
      <c r="C330" s="67" t="s">
        <v>1267</v>
      </c>
      <c r="D330" s="68">
        <v>3</v>
      </c>
      <c r="E330" s="67" t="s">
        <v>132</v>
      </c>
      <c r="F330" s="70">
        <v>32</v>
      </c>
      <c r="G330" s="67"/>
      <c r="H330" s="71"/>
      <c r="I330" s="72"/>
      <c r="J330" s="72"/>
      <c r="K330" s="34" t="s">
        <v>65</v>
      </c>
      <c r="L330" s="73">
        <v>330</v>
      </c>
      <c r="M330" s="73"/>
      <c r="N330" s="74"/>
      <c r="O330" s="81" t="s">
        <v>315</v>
      </c>
      <c r="P330" s="83">
        <v>43848.81048611111</v>
      </c>
      <c r="Q330" s="81" t="s">
        <v>1364</v>
      </c>
      <c r="R330" s="81"/>
      <c r="S330" s="81"/>
      <c r="T330" s="81"/>
      <c r="U330" s="81"/>
      <c r="V330" s="85" t="s">
        <v>1427</v>
      </c>
      <c r="W330" s="83">
        <v>43848.81048611111</v>
      </c>
      <c r="X330" s="87">
        <v>43848</v>
      </c>
      <c r="Y330" s="89" t="s">
        <v>1520</v>
      </c>
      <c r="Z330" s="85" t="s">
        <v>1617</v>
      </c>
      <c r="AA330" s="81"/>
      <c r="AB330" s="81"/>
      <c r="AC330" s="89" t="s">
        <v>1714</v>
      </c>
      <c r="AD330" s="81"/>
      <c r="AE330" s="81" t="b">
        <v>0</v>
      </c>
      <c r="AF330" s="81">
        <v>0</v>
      </c>
      <c r="AG330" s="89" t="s">
        <v>588</v>
      </c>
      <c r="AH330" s="81" t="b">
        <v>0</v>
      </c>
      <c r="AI330" s="81" t="s">
        <v>591</v>
      </c>
      <c r="AJ330" s="81"/>
      <c r="AK330" s="89" t="s">
        <v>588</v>
      </c>
      <c r="AL330" s="81" t="b">
        <v>0</v>
      </c>
      <c r="AM330" s="81">
        <v>97</v>
      </c>
      <c r="AN330" s="89" t="s">
        <v>593</v>
      </c>
      <c r="AO330" s="81" t="s">
        <v>596</v>
      </c>
      <c r="AP330" s="81" t="b">
        <v>0</v>
      </c>
      <c r="AQ330" s="89" t="s">
        <v>593</v>
      </c>
      <c r="AR330" s="81"/>
      <c r="AS330" s="81">
        <v>0</v>
      </c>
      <c r="AT330" s="81">
        <v>0</v>
      </c>
      <c r="AU330" s="81"/>
      <c r="AV330" s="81"/>
      <c r="AW330" s="81"/>
      <c r="AX330" s="81"/>
      <c r="AY330" s="81"/>
      <c r="AZ330" s="81"/>
      <c r="BA330" s="81"/>
      <c r="BB330" s="81"/>
      <c r="BC330" s="81">
        <v>1</v>
      </c>
      <c r="BD330" s="80" t="str">
        <f>REPLACE(INDEX(GroupVertices[Group],MATCH(Edges[[#This Row],[Vertex 1]],GroupVertices[Vertex],0)),1,1,"")</f>
        <v>1</v>
      </c>
      <c r="BE330" s="80" t="str">
        <f>REPLACE(INDEX(GroupVertices[Group],MATCH(Edges[[#This Row],[Vertex 2]],GroupVertices[Vertex],0)),1,1,"")</f>
        <v>1</v>
      </c>
      <c r="BF330" s="48"/>
      <c r="BG330" s="49"/>
      <c r="BH330" s="48"/>
      <c r="BI330" s="49"/>
      <c r="BJ330" s="48"/>
      <c r="BK330" s="49"/>
      <c r="BL330" s="48"/>
      <c r="BM330" s="49"/>
      <c r="BN330" s="48"/>
    </row>
    <row r="331" spans="1:66" ht="15">
      <c r="A331" s="66" t="s">
        <v>1340</v>
      </c>
      <c r="B331" s="66" t="s">
        <v>307</v>
      </c>
      <c r="C331" s="67" t="s">
        <v>1267</v>
      </c>
      <c r="D331" s="68">
        <v>3</v>
      </c>
      <c r="E331" s="67" t="s">
        <v>132</v>
      </c>
      <c r="F331" s="70">
        <v>32</v>
      </c>
      <c r="G331" s="67"/>
      <c r="H331" s="71"/>
      <c r="I331" s="72"/>
      <c r="J331" s="72"/>
      <c r="K331" s="34" t="s">
        <v>65</v>
      </c>
      <c r="L331" s="73">
        <v>331</v>
      </c>
      <c r="M331" s="73"/>
      <c r="N331" s="74"/>
      <c r="O331" s="81" t="s">
        <v>315</v>
      </c>
      <c r="P331" s="83">
        <v>43848.81048611111</v>
      </c>
      <c r="Q331" s="81" t="s">
        <v>1364</v>
      </c>
      <c r="R331" s="81"/>
      <c r="S331" s="81"/>
      <c r="T331" s="81"/>
      <c r="U331" s="81"/>
      <c r="V331" s="85" t="s">
        <v>1427</v>
      </c>
      <c r="W331" s="83">
        <v>43848.81048611111</v>
      </c>
      <c r="X331" s="87">
        <v>43848</v>
      </c>
      <c r="Y331" s="89" t="s">
        <v>1520</v>
      </c>
      <c r="Z331" s="85" t="s">
        <v>1617</v>
      </c>
      <c r="AA331" s="81"/>
      <c r="AB331" s="81"/>
      <c r="AC331" s="89" t="s">
        <v>1714</v>
      </c>
      <c r="AD331" s="81"/>
      <c r="AE331" s="81" t="b">
        <v>0</v>
      </c>
      <c r="AF331" s="81">
        <v>0</v>
      </c>
      <c r="AG331" s="89" t="s">
        <v>588</v>
      </c>
      <c r="AH331" s="81" t="b">
        <v>0</v>
      </c>
      <c r="AI331" s="81" t="s">
        <v>591</v>
      </c>
      <c r="AJ331" s="81"/>
      <c r="AK331" s="89" t="s">
        <v>588</v>
      </c>
      <c r="AL331" s="81" t="b">
        <v>0</v>
      </c>
      <c r="AM331" s="81">
        <v>97</v>
      </c>
      <c r="AN331" s="89" t="s">
        <v>593</v>
      </c>
      <c r="AO331" s="81" t="s">
        <v>596</v>
      </c>
      <c r="AP331" s="81" t="b">
        <v>0</v>
      </c>
      <c r="AQ331" s="89" t="s">
        <v>593</v>
      </c>
      <c r="AR331" s="81"/>
      <c r="AS331" s="81">
        <v>0</v>
      </c>
      <c r="AT331" s="81">
        <v>0</v>
      </c>
      <c r="AU331" s="81"/>
      <c r="AV331" s="81"/>
      <c r="AW331" s="81"/>
      <c r="AX331" s="81"/>
      <c r="AY331" s="81"/>
      <c r="AZ331" s="81"/>
      <c r="BA331" s="81"/>
      <c r="BB331" s="81"/>
      <c r="BC331" s="81">
        <v>1</v>
      </c>
      <c r="BD331" s="80" t="str">
        <f>REPLACE(INDEX(GroupVertices[Group],MATCH(Edges[[#This Row],[Vertex 1]],GroupVertices[Vertex],0)),1,1,"")</f>
        <v>1</v>
      </c>
      <c r="BE331" s="80" t="str">
        <f>REPLACE(INDEX(GroupVertices[Group],MATCH(Edges[[#This Row],[Vertex 2]],GroupVertices[Vertex],0)),1,1,"")</f>
        <v>1</v>
      </c>
      <c r="BF331" s="48">
        <v>0</v>
      </c>
      <c r="BG331" s="49">
        <v>0</v>
      </c>
      <c r="BH331" s="48">
        <v>2</v>
      </c>
      <c r="BI331" s="49">
        <v>4.545454545454546</v>
      </c>
      <c r="BJ331" s="48">
        <v>0</v>
      </c>
      <c r="BK331" s="49">
        <v>0</v>
      </c>
      <c r="BL331" s="48">
        <v>42</v>
      </c>
      <c r="BM331" s="49">
        <v>95.45454545454545</v>
      </c>
      <c r="BN331" s="48">
        <v>44</v>
      </c>
    </row>
    <row r="332" spans="1:66" ht="15">
      <c r="A332" s="66" t="s">
        <v>1341</v>
      </c>
      <c r="B332" s="66" t="s">
        <v>287</v>
      </c>
      <c r="C332" s="67" t="s">
        <v>1267</v>
      </c>
      <c r="D332" s="68">
        <v>3</v>
      </c>
      <c r="E332" s="67" t="s">
        <v>132</v>
      </c>
      <c r="F332" s="70">
        <v>32</v>
      </c>
      <c r="G332" s="67"/>
      <c r="H332" s="71"/>
      <c r="I332" s="72"/>
      <c r="J332" s="72"/>
      <c r="K332" s="34" t="s">
        <v>65</v>
      </c>
      <c r="L332" s="73">
        <v>332</v>
      </c>
      <c r="M332" s="73"/>
      <c r="N332" s="74"/>
      <c r="O332" s="81" t="s">
        <v>315</v>
      </c>
      <c r="P332" s="83">
        <v>43848.78670138889</v>
      </c>
      <c r="Q332" s="81" t="s">
        <v>1364</v>
      </c>
      <c r="R332" s="81"/>
      <c r="S332" s="81"/>
      <c r="T332" s="81"/>
      <c r="U332" s="81"/>
      <c r="V332" s="85" t="s">
        <v>1428</v>
      </c>
      <c r="W332" s="83">
        <v>43848.78670138889</v>
      </c>
      <c r="X332" s="87">
        <v>43848</v>
      </c>
      <c r="Y332" s="89" t="s">
        <v>1521</v>
      </c>
      <c r="Z332" s="85" t="s">
        <v>1618</v>
      </c>
      <c r="AA332" s="81"/>
      <c r="AB332" s="81"/>
      <c r="AC332" s="89" t="s">
        <v>1715</v>
      </c>
      <c r="AD332" s="81"/>
      <c r="AE332" s="81" t="b">
        <v>0</v>
      </c>
      <c r="AF332" s="81">
        <v>0</v>
      </c>
      <c r="AG332" s="89" t="s">
        <v>588</v>
      </c>
      <c r="AH332" s="81" t="b">
        <v>0</v>
      </c>
      <c r="AI332" s="81" t="s">
        <v>591</v>
      </c>
      <c r="AJ332" s="81"/>
      <c r="AK332" s="89" t="s">
        <v>588</v>
      </c>
      <c r="AL332" s="81" t="b">
        <v>0</v>
      </c>
      <c r="AM332" s="81">
        <v>97</v>
      </c>
      <c r="AN332" s="89" t="s">
        <v>593</v>
      </c>
      <c r="AO332" s="81" t="s">
        <v>594</v>
      </c>
      <c r="AP332" s="81" t="b">
        <v>0</v>
      </c>
      <c r="AQ332" s="89" t="s">
        <v>593</v>
      </c>
      <c r="AR332" s="81"/>
      <c r="AS332" s="81">
        <v>0</v>
      </c>
      <c r="AT332" s="81">
        <v>0</v>
      </c>
      <c r="AU332" s="81"/>
      <c r="AV332" s="81"/>
      <c r="AW332" s="81"/>
      <c r="AX332" s="81"/>
      <c r="AY332" s="81"/>
      <c r="AZ332" s="81"/>
      <c r="BA332" s="81"/>
      <c r="BB332" s="81"/>
      <c r="BC332" s="81">
        <v>1</v>
      </c>
      <c r="BD332" s="80" t="str">
        <f>REPLACE(INDEX(GroupVertices[Group],MATCH(Edges[[#This Row],[Vertex 1]],GroupVertices[Vertex],0)),1,1,"")</f>
        <v>1</v>
      </c>
      <c r="BE332" s="80" t="str">
        <f>REPLACE(INDEX(GroupVertices[Group],MATCH(Edges[[#This Row],[Vertex 2]],GroupVertices[Vertex],0)),1,1,"")</f>
        <v>1</v>
      </c>
      <c r="BF332" s="48"/>
      <c r="BG332" s="49"/>
      <c r="BH332" s="48"/>
      <c r="BI332" s="49"/>
      <c r="BJ332" s="48"/>
      <c r="BK332" s="49"/>
      <c r="BL332" s="48"/>
      <c r="BM332" s="49"/>
      <c r="BN332" s="48"/>
    </row>
    <row r="333" spans="1:66" ht="15">
      <c r="A333" s="66" t="s">
        <v>1341</v>
      </c>
      <c r="B333" s="66" t="s">
        <v>304</v>
      </c>
      <c r="C333" s="67" t="s">
        <v>1267</v>
      </c>
      <c r="D333" s="68">
        <v>3</v>
      </c>
      <c r="E333" s="67" t="s">
        <v>132</v>
      </c>
      <c r="F333" s="70">
        <v>32</v>
      </c>
      <c r="G333" s="67"/>
      <c r="H333" s="71"/>
      <c r="I333" s="72"/>
      <c r="J333" s="72"/>
      <c r="K333" s="34" t="s">
        <v>65</v>
      </c>
      <c r="L333" s="73">
        <v>333</v>
      </c>
      <c r="M333" s="73"/>
      <c r="N333" s="74"/>
      <c r="O333" s="81" t="s">
        <v>315</v>
      </c>
      <c r="P333" s="83">
        <v>43848.78670138889</v>
      </c>
      <c r="Q333" s="81" t="s">
        <v>1364</v>
      </c>
      <c r="R333" s="81"/>
      <c r="S333" s="81"/>
      <c r="T333" s="81"/>
      <c r="U333" s="81"/>
      <c r="V333" s="85" t="s">
        <v>1428</v>
      </c>
      <c r="W333" s="83">
        <v>43848.78670138889</v>
      </c>
      <c r="X333" s="87">
        <v>43848</v>
      </c>
      <c r="Y333" s="89" t="s">
        <v>1521</v>
      </c>
      <c r="Z333" s="85" t="s">
        <v>1618</v>
      </c>
      <c r="AA333" s="81"/>
      <c r="AB333" s="81"/>
      <c r="AC333" s="89" t="s">
        <v>1715</v>
      </c>
      <c r="AD333" s="81"/>
      <c r="AE333" s="81" t="b">
        <v>0</v>
      </c>
      <c r="AF333" s="81">
        <v>0</v>
      </c>
      <c r="AG333" s="89" t="s">
        <v>588</v>
      </c>
      <c r="AH333" s="81" t="b">
        <v>0</v>
      </c>
      <c r="AI333" s="81" t="s">
        <v>591</v>
      </c>
      <c r="AJ333" s="81"/>
      <c r="AK333" s="89" t="s">
        <v>588</v>
      </c>
      <c r="AL333" s="81" t="b">
        <v>0</v>
      </c>
      <c r="AM333" s="81">
        <v>97</v>
      </c>
      <c r="AN333" s="89" t="s">
        <v>593</v>
      </c>
      <c r="AO333" s="81" t="s">
        <v>594</v>
      </c>
      <c r="AP333" s="81" t="b">
        <v>0</v>
      </c>
      <c r="AQ333" s="89" t="s">
        <v>593</v>
      </c>
      <c r="AR333" s="81"/>
      <c r="AS333" s="81">
        <v>0</v>
      </c>
      <c r="AT333" s="81">
        <v>0</v>
      </c>
      <c r="AU333" s="81"/>
      <c r="AV333" s="81"/>
      <c r="AW333" s="81"/>
      <c r="AX333" s="81"/>
      <c r="AY333" s="81"/>
      <c r="AZ333" s="81"/>
      <c r="BA333" s="81"/>
      <c r="BB333" s="81"/>
      <c r="BC333" s="81">
        <v>1</v>
      </c>
      <c r="BD333" s="80" t="str">
        <f>REPLACE(INDEX(GroupVertices[Group],MATCH(Edges[[#This Row],[Vertex 1]],GroupVertices[Vertex],0)),1,1,"")</f>
        <v>1</v>
      </c>
      <c r="BE333" s="80" t="str">
        <f>REPLACE(INDEX(GroupVertices[Group],MATCH(Edges[[#This Row],[Vertex 2]],GroupVertices[Vertex],0)),1,1,"")</f>
        <v>1</v>
      </c>
      <c r="BF333" s="48"/>
      <c r="BG333" s="49"/>
      <c r="BH333" s="48"/>
      <c r="BI333" s="49"/>
      <c r="BJ333" s="48"/>
      <c r="BK333" s="49"/>
      <c r="BL333" s="48"/>
      <c r="BM333" s="49"/>
      <c r="BN333" s="48"/>
    </row>
    <row r="334" spans="1:66" ht="15">
      <c r="A334" s="66" t="s">
        <v>1341</v>
      </c>
      <c r="B334" s="66" t="s">
        <v>307</v>
      </c>
      <c r="C334" s="67" t="s">
        <v>1267</v>
      </c>
      <c r="D334" s="68">
        <v>3</v>
      </c>
      <c r="E334" s="67" t="s">
        <v>132</v>
      </c>
      <c r="F334" s="70">
        <v>32</v>
      </c>
      <c r="G334" s="67"/>
      <c r="H334" s="71"/>
      <c r="I334" s="72"/>
      <c r="J334" s="72"/>
      <c r="K334" s="34" t="s">
        <v>65</v>
      </c>
      <c r="L334" s="73">
        <v>334</v>
      </c>
      <c r="M334" s="73"/>
      <c r="N334" s="74"/>
      <c r="O334" s="81" t="s">
        <v>315</v>
      </c>
      <c r="P334" s="83">
        <v>43848.78670138889</v>
      </c>
      <c r="Q334" s="81" t="s">
        <v>1364</v>
      </c>
      <c r="R334" s="81"/>
      <c r="S334" s="81"/>
      <c r="T334" s="81"/>
      <c r="U334" s="81"/>
      <c r="V334" s="85" t="s">
        <v>1428</v>
      </c>
      <c r="W334" s="83">
        <v>43848.78670138889</v>
      </c>
      <c r="X334" s="87">
        <v>43848</v>
      </c>
      <c r="Y334" s="89" t="s">
        <v>1521</v>
      </c>
      <c r="Z334" s="85" t="s">
        <v>1618</v>
      </c>
      <c r="AA334" s="81"/>
      <c r="AB334" s="81"/>
      <c r="AC334" s="89" t="s">
        <v>1715</v>
      </c>
      <c r="AD334" s="81"/>
      <c r="AE334" s="81" t="b">
        <v>0</v>
      </c>
      <c r="AF334" s="81">
        <v>0</v>
      </c>
      <c r="AG334" s="89" t="s">
        <v>588</v>
      </c>
      <c r="AH334" s="81" t="b">
        <v>0</v>
      </c>
      <c r="AI334" s="81" t="s">
        <v>591</v>
      </c>
      <c r="AJ334" s="81"/>
      <c r="AK334" s="89" t="s">
        <v>588</v>
      </c>
      <c r="AL334" s="81" t="b">
        <v>0</v>
      </c>
      <c r="AM334" s="81">
        <v>97</v>
      </c>
      <c r="AN334" s="89" t="s">
        <v>593</v>
      </c>
      <c r="AO334" s="81" t="s">
        <v>594</v>
      </c>
      <c r="AP334" s="81" t="b">
        <v>0</v>
      </c>
      <c r="AQ334" s="89" t="s">
        <v>593</v>
      </c>
      <c r="AR334" s="81"/>
      <c r="AS334" s="81">
        <v>0</v>
      </c>
      <c r="AT334" s="81">
        <v>0</v>
      </c>
      <c r="AU334" s="81"/>
      <c r="AV334" s="81"/>
      <c r="AW334" s="81"/>
      <c r="AX334" s="81"/>
      <c r="AY334" s="81"/>
      <c r="AZ334" s="81"/>
      <c r="BA334" s="81"/>
      <c r="BB334" s="81"/>
      <c r="BC334" s="81">
        <v>1</v>
      </c>
      <c r="BD334" s="80" t="str">
        <f>REPLACE(INDEX(GroupVertices[Group],MATCH(Edges[[#This Row],[Vertex 1]],GroupVertices[Vertex],0)),1,1,"")</f>
        <v>1</v>
      </c>
      <c r="BE334" s="80" t="str">
        <f>REPLACE(INDEX(GroupVertices[Group],MATCH(Edges[[#This Row],[Vertex 2]],GroupVertices[Vertex],0)),1,1,"")</f>
        <v>1</v>
      </c>
      <c r="BF334" s="48">
        <v>0</v>
      </c>
      <c r="BG334" s="49">
        <v>0</v>
      </c>
      <c r="BH334" s="48">
        <v>2</v>
      </c>
      <c r="BI334" s="49">
        <v>4.545454545454546</v>
      </c>
      <c r="BJ334" s="48">
        <v>0</v>
      </c>
      <c r="BK334" s="49">
        <v>0</v>
      </c>
      <c r="BL334" s="48">
        <v>42</v>
      </c>
      <c r="BM334" s="49">
        <v>95.45454545454545</v>
      </c>
      <c r="BN334" s="48">
        <v>44</v>
      </c>
    </row>
    <row r="335" spans="1:66" ht="15">
      <c r="A335" s="66" t="s">
        <v>1342</v>
      </c>
      <c r="B335" s="66" t="s">
        <v>287</v>
      </c>
      <c r="C335" s="67" t="s">
        <v>1267</v>
      </c>
      <c r="D335" s="68">
        <v>3</v>
      </c>
      <c r="E335" s="67" t="s">
        <v>132</v>
      </c>
      <c r="F335" s="70">
        <v>32</v>
      </c>
      <c r="G335" s="67"/>
      <c r="H335" s="71"/>
      <c r="I335" s="72"/>
      <c r="J335" s="72"/>
      <c r="K335" s="34" t="s">
        <v>65</v>
      </c>
      <c r="L335" s="73">
        <v>335</v>
      </c>
      <c r="M335" s="73"/>
      <c r="N335" s="74"/>
      <c r="O335" s="81" t="s">
        <v>315</v>
      </c>
      <c r="P335" s="83">
        <v>43849.01480324074</v>
      </c>
      <c r="Q335" s="81" t="s">
        <v>1364</v>
      </c>
      <c r="R335" s="81"/>
      <c r="S335" s="81"/>
      <c r="T335" s="81"/>
      <c r="U335" s="81"/>
      <c r="V335" s="85" t="s">
        <v>1429</v>
      </c>
      <c r="W335" s="83">
        <v>43849.01480324074</v>
      </c>
      <c r="X335" s="87">
        <v>43849</v>
      </c>
      <c r="Y335" s="89" t="s">
        <v>1522</v>
      </c>
      <c r="Z335" s="85" t="s">
        <v>1619</v>
      </c>
      <c r="AA335" s="81"/>
      <c r="AB335" s="81"/>
      <c r="AC335" s="89" t="s">
        <v>1716</v>
      </c>
      <c r="AD335" s="81"/>
      <c r="AE335" s="81" t="b">
        <v>0</v>
      </c>
      <c r="AF335" s="81">
        <v>0</v>
      </c>
      <c r="AG335" s="89" t="s">
        <v>588</v>
      </c>
      <c r="AH335" s="81" t="b">
        <v>0</v>
      </c>
      <c r="AI335" s="81" t="s">
        <v>591</v>
      </c>
      <c r="AJ335" s="81"/>
      <c r="AK335" s="89" t="s">
        <v>588</v>
      </c>
      <c r="AL335" s="81" t="b">
        <v>0</v>
      </c>
      <c r="AM335" s="81">
        <v>97</v>
      </c>
      <c r="AN335" s="89" t="s">
        <v>593</v>
      </c>
      <c r="AO335" s="81" t="s">
        <v>606</v>
      </c>
      <c r="AP335" s="81" t="b">
        <v>0</v>
      </c>
      <c r="AQ335" s="89" t="s">
        <v>593</v>
      </c>
      <c r="AR335" s="81"/>
      <c r="AS335" s="81">
        <v>0</v>
      </c>
      <c r="AT335" s="81">
        <v>0</v>
      </c>
      <c r="AU335" s="81"/>
      <c r="AV335" s="81"/>
      <c r="AW335" s="81"/>
      <c r="AX335" s="81"/>
      <c r="AY335" s="81"/>
      <c r="AZ335" s="81"/>
      <c r="BA335" s="81"/>
      <c r="BB335" s="81"/>
      <c r="BC335" s="81">
        <v>1</v>
      </c>
      <c r="BD335" s="80" t="str">
        <f>REPLACE(INDEX(GroupVertices[Group],MATCH(Edges[[#This Row],[Vertex 1]],GroupVertices[Vertex],0)),1,1,"")</f>
        <v>1</v>
      </c>
      <c r="BE335" s="80" t="str">
        <f>REPLACE(INDEX(GroupVertices[Group],MATCH(Edges[[#This Row],[Vertex 2]],GroupVertices[Vertex],0)),1,1,"")</f>
        <v>1</v>
      </c>
      <c r="BF335" s="48"/>
      <c r="BG335" s="49"/>
      <c r="BH335" s="48"/>
      <c r="BI335" s="49"/>
      <c r="BJ335" s="48"/>
      <c r="BK335" s="49"/>
      <c r="BL335" s="48"/>
      <c r="BM335" s="49"/>
      <c r="BN335" s="48"/>
    </row>
    <row r="336" spans="1:66" ht="15">
      <c r="A336" s="66" t="s">
        <v>1342</v>
      </c>
      <c r="B336" s="66" t="s">
        <v>304</v>
      </c>
      <c r="C336" s="67" t="s">
        <v>1267</v>
      </c>
      <c r="D336" s="68">
        <v>3</v>
      </c>
      <c r="E336" s="67" t="s">
        <v>132</v>
      </c>
      <c r="F336" s="70">
        <v>32</v>
      </c>
      <c r="G336" s="67"/>
      <c r="H336" s="71"/>
      <c r="I336" s="72"/>
      <c r="J336" s="72"/>
      <c r="K336" s="34" t="s">
        <v>65</v>
      </c>
      <c r="L336" s="73">
        <v>336</v>
      </c>
      <c r="M336" s="73"/>
      <c r="N336" s="74"/>
      <c r="O336" s="81" t="s">
        <v>315</v>
      </c>
      <c r="P336" s="83">
        <v>43849.01480324074</v>
      </c>
      <c r="Q336" s="81" t="s">
        <v>1364</v>
      </c>
      <c r="R336" s="81"/>
      <c r="S336" s="81"/>
      <c r="T336" s="81"/>
      <c r="U336" s="81"/>
      <c r="V336" s="85" t="s">
        <v>1429</v>
      </c>
      <c r="W336" s="83">
        <v>43849.01480324074</v>
      </c>
      <c r="X336" s="87">
        <v>43849</v>
      </c>
      <c r="Y336" s="89" t="s">
        <v>1522</v>
      </c>
      <c r="Z336" s="85" t="s">
        <v>1619</v>
      </c>
      <c r="AA336" s="81"/>
      <c r="AB336" s="81"/>
      <c r="AC336" s="89" t="s">
        <v>1716</v>
      </c>
      <c r="AD336" s="81"/>
      <c r="AE336" s="81" t="b">
        <v>0</v>
      </c>
      <c r="AF336" s="81">
        <v>0</v>
      </c>
      <c r="AG336" s="89" t="s">
        <v>588</v>
      </c>
      <c r="AH336" s="81" t="b">
        <v>0</v>
      </c>
      <c r="AI336" s="81" t="s">
        <v>591</v>
      </c>
      <c r="AJ336" s="81"/>
      <c r="AK336" s="89" t="s">
        <v>588</v>
      </c>
      <c r="AL336" s="81" t="b">
        <v>0</v>
      </c>
      <c r="AM336" s="81">
        <v>97</v>
      </c>
      <c r="AN336" s="89" t="s">
        <v>593</v>
      </c>
      <c r="AO336" s="81" t="s">
        <v>606</v>
      </c>
      <c r="AP336" s="81" t="b">
        <v>0</v>
      </c>
      <c r="AQ336" s="89" t="s">
        <v>593</v>
      </c>
      <c r="AR336" s="81"/>
      <c r="AS336" s="81">
        <v>0</v>
      </c>
      <c r="AT336" s="81">
        <v>0</v>
      </c>
      <c r="AU336" s="81"/>
      <c r="AV336" s="81"/>
      <c r="AW336" s="81"/>
      <c r="AX336" s="81"/>
      <c r="AY336" s="81"/>
      <c r="AZ336" s="81"/>
      <c r="BA336" s="81"/>
      <c r="BB336" s="81"/>
      <c r="BC336" s="81">
        <v>1</v>
      </c>
      <c r="BD336" s="80" t="str">
        <f>REPLACE(INDEX(GroupVertices[Group],MATCH(Edges[[#This Row],[Vertex 1]],GroupVertices[Vertex],0)),1,1,"")</f>
        <v>1</v>
      </c>
      <c r="BE336" s="80" t="str">
        <f>REPLACE(INDEX(GroupVertices[Group],MATCH(Edges[[#This Row],[Vertex 2]],GroupVertices[Vertex],0)),1,1,"")</f>
        <v>1</v>
      </c>
      <c r="BF336" s="48"/>
      <c r="BG336" s="49"/>
      <c r="BH336" s="48"/>
      <c r="BI336" s="49"/>
      <c r="BJ336" s="48"/>
      <c r="BK336" s="49"/>
      <c r="BL336" s="48"/>
      <c r="BM336" s="49"/>
      <c r="BN336" s="48"/>
    </row>
    <row r="337" spans="1:66" ht="15">
      <c r="A337" s="66" t="s">
        <v>1342</v>
      </c>
      <c r="B337" s="66" t="s">
        <v>307</v>
      </c>
      <c r="C337" s="67" t="s">
        <v>1267</v>
      </c>
      <c r="D337" s="68">
        <v>3</v>
      </c>
      <c r="E337" s="67" t="s">
        <v>132</v>
      </c>
      <c r="F337" s="70">
        <v>32</v>
      </c>
      <c r="G337" s="67"/>
      <c r="H337" s="71"/>
      <c r="I337" s="72"/>
      <c r="J337" s="72"/>
      <c r="K337" s="34" t="s">
        <v>65</v>
      </c>
      <c r="L337" s="73">
        <v>337</v>
      </c>
      <c r="M337" s="73"/>
      <c r="N337" s="74"/>
      <c r="O337" s="81" t="s">
        <v>315</v>
      </c>
      <c r="P337" s="83">
        <v>43849.01480324074</v>
      </c>
      <c r="Q337" s="81" t="s">
        <v>1364</v>
      </c>
      <c r="R337" s="81"/>
      <c r="S337" s="81"/>
      <c r="T337" s="81"/>
      <c r="U337" s="81"/>
      <c r="V337" s="85" t="s">
        <v>1429</v>
      </c>
      <c r="W337" s="83">
        <v>43849.01480324074</v>
      </c>
      <c r="X337" s="87">
        <v>43849</v>
      </c>
      <c r="Y337" s="89" t="s">
        <v>1522</v>
      </c>
      <c r="Z337" s="85" t="s">
        <v>1619</v>
      </c>
      <c r="AA337" s="81"/>
      <c r="AB337" s="81"/>
      <c r="AC337" s="89" t="s">
        <v>1716</v>
      </c>
      <c r="AD337" s="81"/>
      <c r="AE337" s="81" t="b">
        <v>0</v>
      </c>
      <c r="AF337" s="81">
        <v>0</v>
      </c>
      <c r="AG337" s="89" t="s">
        <v>588</v>
      </c>
      <c r="AH337" s="81" t="b">
        <v>0</v>
      </c>
      <c r="AI337" s="81" t="s">
        <v>591</v>
      </c>
      <c r="AJ337" s="81"/>
      <c r="AK337" s="89" t="s">
        <v>588</v>
      </c>
      <c r="AL337" s="81" t="b">
        <v>0</v>
      </c>
      <c r="AM337" s="81">
        <v>97</v>
      </c>
      <c r="AN337" s="89" t="s">
        <v>593</v>
      </c>
      <c r="AO337" s="81" t="s">
        <v>606</v>
      </c>
      <c r="AP337" s="81" t="b">
        <v>0</v>
      </c>
      <c r="AQ337" s="89" t="s">
        <v>593</v>
      </c>
      <c r="AR337" s="81"/>
      <c r="AS337" s="81">
        <v>0</v>
      </c>
      <c r="AT337" s="81">
        <v>0</v>
      </c>
      <c r="AU337" s="81"/>
      <c r="AV337" s="81"/>
      <c r="AW337" s="81"/>
      <c r="AX337" s="81"/>
      <c r="AY337" s="81"/>
      <c r="AZ337" s="81"/>
      <c r="BA337" s="81"/>
      <c r="BB337" s="81"/>
      <c r="BC337" s="81">
        <v>1</v>
      </c>
      <c r="BD337" s="80" t="str">
        <f>REPLACE(INDEX(GroupVertices[Group],MATCH(Edges[[#This Row],[Vertex 1]],GroupVertices[Vertex],0)),1,1,"")</f>
        <v>1</v>
      </c>
      <c r="BE337" s="80" t="str">
        <f>REPLACE(INDEX(GroupVertices[Group],MATCH(Edges[[#This Row],[Vertex 2]],GroupVertices[Vertex],0)),1,1,"")</f>
        <v>1</v>
      </c>
      <c r="BF337" s="48">
        <v>0</v>
      </c>
      <c r="BG337" s="49">
        <v>0</v>
      </c>
      <c r="BH337" s="48">
        <v>2</v>
      </c>
      <c r="BI337" s="49">
        <v>4.545454545454546</v>
      </c>
      <c r="BJ337" s="48">
        <v>0</v>
      </c>
      <c r="BK337" s="49">
        <v>0</v>
      </c>
      <c r="BL337" s="48">
        <v>42</v>
      </c>
      <c r="BM337" s="49">
        <v>95.45454545454545</v>
      </c>
      <c r="BN337" s="48">
        <v>44</v>
      </c>
    </row>
    <row r="338" spans="1:66" ht="15">
      <c r="A338" s="66" t="s">
        <v>1343</v>
      </c>
      <c r="B338" s="66" t="s">
        <v>287</v>
      </c>
      <c r="C338" s="67" t="s">
        <v>1267</v>
      </c>
      <c r="D338" s="68">
        <v>3</v>
      </c>
      <c r="E338" s="67" t="s">
        <v>132</v>
      </c>
      <c r="F338" s="70">
        <v>32</v>
      </c>
      <c r="G338" s="67"/>
      <c r="H338" s="71"/>
      <c r="I338" s="72"/>
      <c r="J338" s="72"/>
      <c r="K338" s="34" t="s">
        <v>65</v>
      </c>
      <c r="L338" s="73">
        <v>338</v>
      </c>
      <c r="M338" s="73"/>
      <c r="N338" s="74"/>
      <c r="O338" s="81" t="s">
        <v>315</v>
      </c>
      <c r="P338" s="83">
        <v>43849.317974537036</v>
      </c>
      <c r="Q338" s="81" t="s">
        <v>1364</v>
      </c>
      <c r="R338" s="81"/>
      <c r="S338" s="81"/>
      <c r="T338" s="81"/>
      <c r="U338" s="81"/>
      <c r="V338" s="85" t="s">
        <v>1430</v>
      </c>
      <c r="W338" s="83">
        <v>43849.317974537036</v>
      </c>
      <c r="X338" s="87">
        <v>43849</v>
      </c>
      <c r="Y338" s="89" t="s">
        <v>1523</v>
      </c>
      <c r="Z338" s="85" t="s">
        <v>1620</v>
      </c>
      <c r="AA338" s="81"/>
      <c r="AB338" s="81"/>
      <c r="AC338" s="89" t="s">
        <v>1717</v>
      </c>
      <c r="AD338" s="81"/>
      <c r="AE338" s="81" t="b">
        <v>0</v>
      </c>
      <c r="AF338" s="81">
        <v>0</v>
      </c>
      <c r="AG338" s="89" t="s">
        <v>588</v>
      </c>
      <c r="AH338" s="81" t="b">
        <v>0</v>
      </c>
      <c r="AI338" s="81" t="s">
        <v>591</v>
      </c>
      <c r="AJ338" s="81"/>
      <c r="AK338" s="89" t="s">
        <v>588</v>
      </c>
      <c r="AL338" s="81" t="b">
        <v>0</v>
      </c>
      <c r="AM338" s="81">
        <v>97</v>
      </c>
      <c r="AN338" s="89" t="s">
        <v>593</v>
      </c>
      <c r="AO338" s="81" t="s">
        <v>596</v>
      </c>
      <c r="AP338" s="81" t="b">
        <v>0</v>
      </c>
      <c r="AQ338" s="89" t="s">
        <v>593</v>
      </c>
      <c r="AR338" s="81"/>
      <c r="AS338" s="81">
        <v>0</v>
      </c>
      <c r="AT338" s="81">
        <v>0</v>
      </c>
      <c r="AU338" s="81"/>
      <c r="AV338" s="81"/>
      <c r="AW338" s="81"/>
      <c r="AX338" s="81"/>
      <c r="AY338" s="81"/>
      <c r="AZ338" s="81"/>
      <c r="BA338" s="81"/>
      <c r="BB338" s="81"/>
      <c r="BC338" s="81">
        <v>1</v>
      </c>
      <c r="BD338" s="80" t="str">
        <f>REPLACE(INDEX(GroupVertices[Group],MATCH(Edges[[#This Row],[Vertex 1]],GroupVertices[Vertex],0)),1,1,"")</f>
        <v>1</v>
      </c>
      <c r="BE338" s="80" t="str">
        <f>REPLACE(INDEX(GroupVertices[Group],MATCH(Edges[[#This Row],[Vertex 2]],GroupVertices[Vertex],0)),1,1,"")</f>
        <v>1</v>
      </c>
      <c r="BF338" s="48"/>
      <c r="BG338" s="49"/>
      <c r="BH338" s="48"/>
      <c r="BI338" s="49"/>
      <c r="BJ338" s="48"/>
      <c r="BK338" s="49"/>
      <c r="BL338" s="48"/>
      <c r="BM338" s="49"/>
      <c r="BN338" s="48"/>
    </row>
    <row r="339" spans="1:66" ht="15">
      <c r="A339" s="66" t="s">
        <v>1343</v>
      </c>
      <c r="B339" s="66" t="s">
        <v>304</v>
      </c>
      <c r="C339" s="67" t="s">
        <v>1267</v>
      </c>
      <c r="D339" s="68">
        <v>3</v>
      </c>
      <c r="E339" s="67" t="s">
        <v>132</v>
      </c>
      <c r="F339" s="70">
        <v>32</v>
      </c>
      <c r="G339" s="67"/>
      <c r="H339" s="71"/>
      <c r="I339" s="72"/>
      <c r="J339" s="72"/>
      <c r="K339" s="34" t="s">
        <v>65</v>
      </c>
      <c r="L339" s="73">
        <v>339</v>
      </c>
      <c r="M339" s="73"/>
      <c r="N339" s="74"/>
      <c r="O339" s="81" t="s">
        <v>315</v>
      </c>
      <c r="P339" s="83">
        <v>43849.317974537036</v>
      </c>
      <c r="Q339" s="81" t="s">
        <v>1364</v>
      </c>
      <c r="R339" s="81"/>
      <c r="S339" s="81"/>
      <c r="T339" s="81"/>
      <c r="U339" s="81"/>
      <c r="V339" s="85" t="s">
        <v>1430</v>
      </c>
      <c r="W339" s="83">
        <v>43849.317974537036</v>
      </c>
      <c r="X339" s="87">
        <v>43849</v>
      </c>
      <c r="Y339" s="89" t="s">
        <v>1523</v>
      </c>
      <c r="Z339" s="85" t="s">
        <v>1620</v>
      </c>
      <c r="AA339" s="81"/>
      <c r="AB339" s="81"/>
      <c r="AC339" s="89" t="s">
        <v>1717</v>
      </c>
      <c r="AD339" s="81"/>
      <c r="AE339" s="81" t="b">
        <v>0</v>
      </c>
      <c r="AF339" s="81">
        <v>0</v>
      </c>
      <c r="AG339" s="89" t="s">
        <v>588</v>
      </c>
      <c r="AH339" s="81" t="b">
        <v>0</v>
      </c>
      <c r="AI339" s="81" t="s">
        <v>591</v>
      </c>
      <c r="AJ339" s="81"/>
      <c r="AK339" s="89" t="s">
        <v>588</v>
      </c>
      <c r="AL339" s="81" t="b">
        <v>0</v>
      </c>
      <c r="AM339" s="81">
        <v>97</v>
      </c>
      <c r="AN339" s="89" t="s">
        <v>593</v>
      </c>
      <c r="AO339" s="81" t="s">
        <v>596</v>
      </c>
      <c r="AP339" s="81" t="b">
        <v>0</v>
      </c>
      <c r="AQ339" s="89" t="s">
        <v>593</v>
      </c>
      <c r="AR339" s="81"/>
      <c r="AS339" s="81">
        <v>0</v>
      </c>
      <c r="AT339" s="81">
        <v>0</v>
      </c>
      <c r="AU339" s="81"/>
      <c r="AV339" s="81"/>
      <c r="AW339" s="81"/>
      <c r="AX339" s="81"/>
      <c r="AY339" s="81"/>
      <c r="AZ339" s="81"/>
      <c r="BA339" s="81"/>
      <c r="BB339" s="81"/>
      <c r="BC339" s="81">
        <v>1</v>
      </c>
      <c r="BD339" s="80" t="str">
        <f>REPLACE(INDEX(GroupVertices[Group],MATCH(Edges[[#This Row],[Vertex 1]],GroupVertices[Vertex],0)),1,1,"")</f>
        <v>1</v>
      </c>
      <c r="BE339" s="80" t="str">
        <f>REPLACE(INDEX(GroupVertices[Group],MATCH(Edges[[#This Row],[Vertex 2]],GroupVertices[Vertex],0)),1,1,"")</f>
        <v>1</v>
      </c>
      <c r="BF339" s="48"/>
      <c r="BG339" s="49"/>
      <c r="BH339" s="48"/>
      <c r="BI339" s="49"/>
      <c r="BJ339" s="48"/>
      <c r="BK339" s="49"/>
      <c r="BL339" s="48"/>
      <c r="BM339" s="49"/>
      <c r="BN339" s="48"/>
    </row>
    <row r="340" spans="1:66" ht="15">
      <c r="A340" s="66" t="s">
        <v>1343</v>
      </c>
      <c r="B340" s="66" t="s">
        <v>307</v>
      </c>
      <c r="C340" s="67" t="s">
        <v>1267</v>
      </c>
      <c r="D340" s="68">
        <v>3</v>
      </c>
      <c r="E340" s="67" t="s">
        <v>132</v>
      </c>
      <c r="F340" s="70">
        <v>32</v>
      </c>
      <c r="G340" s="67"/>
      <c r="H340" s="71"/>
      <c r="I340" s="72"/>
      <c r="J340" s="72"/>
      <c r="K340" s="34" t="s">
        <v>65</v>
      </c>
      <c r="L340" s="73">
        <v>340</v>
      </c>
      <c r="M340" s="73"/>
      <c r="N340" s="74"/>
      <c r="O340" s="81" t="s">
        <v>315</v>
      </c>
      <c r="P340" s="83">
        <v>43849.317974537036</v>
      </c>
      <c r="Q340" s="81" t="s">
        <v>1364</v>
      </c>
      <c r="R340" s="81"/>
      <c r="S340" s="81"/>
      <c r="T340" s="81"/>
      <c r="U340" s="81"/>
      <c r="V340" s="85" t="s">
        <v>1430</v>
      </c>
      <c r="W340" s="83">
        <v>43849.317974537036</v>
      </c>
      <c r="X340" s="87">
        <v>43849</v>
      </c>
      <c r="Y340" s="89" t="s">
        <v>1523</v>
      </c>
      <c r="Z340" s="85" t="s">
        <v>1620</v>
      </c>
      <c r="AA340" s="81"/>
      <c r="AB340" s="81"/>
      <c r="AC340" s="89" t="s">
        <v>1717</v>
      </c>
      <c r="AD340" s="81"/>
      <c r="AE340" s="81" t="b">
        <v>0</v>
      </c>
      <c r="AF340" s="81">
        <v>0</v>
      </c>
      <c r="AG340" s="89" t="s">
        <v>588</v>
      </c>
      <c r="AH340" s="81" t="b">
        <v>0</v>
      </c>
      <c r="AI340" s="81" t="s">
        <v>591</v>
      </c>
      <c r="AJ340" s="81"/>
      <c r="AK340" s="89" t="s">
        <v>588</v>
      </c>
      <c r="AL340" s="81" t="b">
        <v>0</v>
      </c>
      <c r="AM340" s="81">
        <v>97</v>
      </c>
      <c r="AN340" s="89" t="s">
        <v>593</v>
      </c>
      <c r="AO340" s="81" t="s">
        <v>596</v>
      </c>
      <c r="AP340" s="81" t="b">
        <v>0</v>
      </c>
      <c r="AQ340" s="89" t="s">
        <v>593</v>
      </c>
      <c r="AR340" s="81"/>
      <c r="AS340" s="81">
        <v>0</v>
      </c>
      <c r="AT340" s="81">
        <v>0</v>
      </c>
      <c r="AU340" s="81"/>
      <c r="AV340" s="81"/>
      <c r="AW340" s="81"/>
      <c r="AX340" s="81"/>
      <c r="AY340" s="81"/>
      <c r="AZ340" s="81"/>
      <c r="BA340" s="81"/>
      <c r="BB340" s="81"/>
      <c r="BC340" s="81">
        <v>1</v>
      </c>
      <c r="BD340" s="80" t="str">
        <f>REPLACE(INDEX(GroupVertices[Group],MATCH(Edges[[#This Row],[Vertex 1]],GroupVertices[Vertex],0)),1,1,"")</f>
        <v>1</v>
      </c>
      <c r="BE340" s="80" t="str">
        <f>REPLACE(INDEX(GroupVertices[Group],MATCH(Edges[[#This Row],[Vertex 2]],GroupVertices[Vertex],0)),1,1,"")</f>
        <v>1</v>
      </c>
      <c r="BF340" s="48">
        <v>0</v>
      </c>
      <c r="BG340" s="49">
        <v>0</v>
      </c>
      <c r="BH340" s="48">
        <v>2</v>
      </c>
      <c r="BI340" s="49">
        <v>4.545454545454546</v>
      </c>
      <c r="BJ340" s="48">
        <v>0</v>
      </c>
      <c r="BK340" s="49">
        <v>0</v>
      </c>
      <c r="BL340" s="48">
        <v>42</v>
      </c>
      <c r="BM340" s="49">
        <v>95.45454545454545</v>
      </c>
      <c r="BN340" s="48">
        <v>44</v>
      </c>
    </row>
    <row r="341" spans="1:66" ht="15">
      <c r="A341" s="66" t="s">
        <v>1344</v>
      </c>
      <c r="B341" s="66" t="s">
        <v>287</v>
      </c>
      <c r="C341" s="67" t="s">
        <v>1267</v>
      </c>
      <c r="D341" s="68">
        <v>3</v>
      </c>
      <c r="E341" s="67" t="s">
        <v>132</v>
      </c>
      <c r="F341" s="70">
        <v>32</v>
      </c>
      <c r="G341" s="67"/>
      <c r="H341" s="71"/>
      <c r="I341" s="72"/>
      <c r="J341" s="72"/>
      <c r="K341" s="34" t="s">
        <v>65</v>
      </c>
      <c r="L341" s="73">
        <v>341</v>
      </c>
      <c r="M341" s="73"/>
      <c r="N341" s="74"/>
      <c r="O341" s="81" t="s">
        <v>315</v>
      </c>
      <c r="P341" s="83">
        <v>43848.86818287037</v>
      </c>
      <c r="Q341" s="81" t="s">
        <v>1364</v>
      </c>
      <c r="R341" s="81"/>
      <c r="S341" s="81"/>
      <c r="T341" s="81"/>
      <c r="U341" s="81"/>
      <c r="V341" s="85" t="s">
        <v>1431</v>
      </c>
      <c r="W341" s="83">
        <v>43848.86818287037</v>
      </c>
      <c r="X341" s="87">
        <v>43848</v>
      </c>
      <c r="Y341" s="89" t="s">
        <v>1524</v>
      </c>
      <c r="Z341" s="85" t="s">
        <v>1621</v>
      </c>
      <c r="AA341" s="81"/>
      <c r="AB341" s="81"/>
      <c r="AC341" s="89" t="s">
        <v>1718</v>
      </c>
      <c r="AD341" s="81"/>
      <c r="AE341" s="81" t="b">
        <v>0</v>
      </c>
      <c r="AF341" s="81">
        <v>0</v>
      </c>
      <c r="AG341" s="89" t="s">
        <v>588</v>
      </c>
      <c r="AH341" s="81" t="b">
        <v>0</v>
      </c>
      <c r="AI341" s="81" t="s">
        <v>591</v>
      </c>
      <c r="AJ341" s="81"/>
      <c r="AK341" s="89" t="s">
        <v>588</v>
      </c>
      <c r="AL341" s="81" t="b">
        <v>0</v>
      </c>
      <c r="AM341" s="81">
        <v>97</v>
      </c>
      <c r="AN341" s="89" t="s">
        <v>593</v>
      </c>
      <c r="AO341" s="81" t="s">
        <v>594</v>
      </c>
      <c r="AP341" s="81" t="b">
        <v>0</v>
      </c>
      <c r="AQ341" s="89" t="s">
        <v>593</v>
      </c>
      <c r="AR341" s="81"/>
      <c r="AS341" s="81">
        <v>0</v>
      </c>
      <c r="AT341" s="81">
        <v>0</v>
      </c>
      <c r="AU341" s="81"/>
      <c r="AV341" s="81"/>
      <c r="AW341" s="81"/>
      <c r="AX341" s="81"/>
      <c r="AY341" s="81"/>
      <c r="AZ341" s="81"/>
      <c r="BA341" s="81"/>
      <c r="BB341" s="81"/>
      <c r="BC341" s="81">
        <v>1</v>
      </c>
      <c r="BD341" s="80" t="str">
        <f>REPLACE(INDEX(GroupVertices[Group],MATCH(Edges[[#This Row],[Vertex 1]],GroupVertices[Vertex],0)),1,1,"")</f>
        <v>1</v>
      </c>
      <c r="BE341" s="80" t="str">
        <f>REPLACE(INDEX(GroupVertices[Group],MATCH(Edges[[#This Row],[Vertex 2]],GroupVertices[Vertex],0)),1,1,"")</f>
        <v>1</v>
      </c>
      <c r="BF341" s="48"/>
      <c r="BG341" s="49"/>
      <c r="BH341" s="48"/>
      <c r="BI341" s="49"/>
      <c r="BJ341" s="48"/>
      <c r="BK341" s="49"/>
      <c r="BL341" s="48"/>
      <c r="BM341" s="49"/>
      <c r="BN341" s="48"/>
    </row>
    <row r="342" spans="1:66" ht="15">
      <c r="A342" s="66" t="s">
        <v>1344</v>
      </c>
      <c r="B342" s="66" t="s">
        <v>304</v>
      </c>
      <c r="C342" s="67" t="s">
        <v>1267</v>
      </c>
      <c r="D342" s="68">
        <v>3</v>
      </c>
      <c r="E342" s="67" t="s">
        <v>132</v>
      </c>
      <c r="F342" s="70">
        <v>32</v>
      </c>
      <c r="G342" s="67"/>
      <c r="H342" s="71"/>
      <c r="I342" s="72"/>
      <c r="J342" s="72"/>
      <c r="K342" s="34" t="s">
        <v>65</v>
      </c>
      <c r="L342" s="73">
        <v>342</v>
      </c>
      <c r="M342" s="73"/>
      <c r="N342" s="74"/>
      <c r="O342" s="81" t="s">
        <v>315</v>
      </c>
      <c r="P342" s="83">
        <v>43848.86818287037</v>
      </c>
      <c r="Q342" s="81" t="s">
        <v>1364</v>
      </c>
      <c r="R342" s="81"/>
      <c r="S342" s="81"/>
      <c r="T342" s="81"/>
      <c r="U342" s="81"/>
      <c r="V342" s="85" t="s">
        <v>1431</v>
      </c>
      <c r="W342" s="83">
        <v>43848.86818287037</v>
      </c>
      <c r="X342" s="87">
        <v>43848</v>
      </c>
      <c r="Y342" s="89" t="s">
        <v>1524</v>
      </c>
      <c r="Z342" s="85" t="s">
        <v>1621</v>
      </c>
      <c r="AA342" s="81"/>
      <c r="AB342" s="81"/>
      <c r="AC342" s="89" t="s">
        <v>1718</v>
      </c>
      <c r="AD342" s="81"/>
      <c r="AE342" s="81" t="b">
        <v>0</v>
      </c>
      <c r="AF342" s="81">
        <v>0</v>
      </c>
      <c r="AG342" s="89" t="s">
        <v>588</v>
      </c>
      <c r="AH342" s="81" t="b">
        <v>0</v>
      </c>
      <c r="AI342" s="81" t="s">
        <v>591</v>
      </c>
      <c r="AJ342" s="81"/>
      <c r="AK342" s="89" t="s">
        <v>588</v>
      </c>
      <c r="AL342" s="81" t="b">
        <v>0</v>
      </c>
      <c r="AM342" s="81">
        <v>97</v>
      </c>
      <c r="AN342" s="89" t="s">
        <v>593</v>
      </c>
      <c r="AO342" s="81" t="s">
        <v>594</v>
      </c>
      <c r="AP342" s="81" t="b">
        <v>0</v>
      </c>
      <c r="AQ342" s="89" t="s">
        <v>593</v>
      </c>
      <c r="AR342" s="81"/>
      <c r="AS342" s="81">
        <v>0</v>
      </c>
      <c r="AT342" s="81">
        <v>0</v>
      </c>
      <c r="AU342" s="81"/>
      <c r="AV342" s="81"/>
      <c r="AW342" s="81"/>
      <c r="AX342" s="81"/>
      <c r="AY342" s="81"/>
      <c r="AZ342" s="81"/>
      <c r="BA342" s="81"/>
      <c r="BB342" s="81"/>
      <c r="BC342" s="81">
        <v>1</v>
      </c>
      <c r="BD342" s="80" t="str">
        <f>REPLACE(INDEX(GroupVertices[Group],MATCH(Edges[[#This Row],[Vertex 1]],GroupVertices[Vertex],0)),1,1,"")</f>
        <v>1</v>
      </c>
      <c r="BE342" s="80" t="str">
        <f>REPLACE(INDEX(GroupVertices[Group],MATCH(Edges[[#This Row],[Vertex 2]],GroupVertices[Vertex],0)),1,1,"")</f>
        <v>1</v>
      </c>
      <c r="BF342" s="48"/>
      <c r="BG342" s="49"/>
      <c r="BH342" s="48"/>
      <c r="BI342" s="49"/>
      <c r="BJ342" s="48"/>
      <c r="BK342" s="49"/>
      <c r="BL342" s="48"/>
      <c r="BM342" s="49"/>
      <c r="BN342" s="48"/>
    </row>
    <row r="343" spans="1:66" ht="15">
      <c r="A343" s="66" t="s">
        <v>1344</v>
      </c>
      <c r="B343" s="66" t="s">
        <v>307</v>
      </c>
      <c r="C343" s="67" t="s">
        <v>1267</v>
      </c>
      <c r="D343" s="68">
        <v>3</v>
      </c>
      <c r="E343" s="67" t="s">
        <v>132</v>
      </c>
      <c r="F343" s="70">
        <v>32</v>
      </c>
      <c r="G343" s="67"/>
      <c r="H343" s="71"/>
      <c r="I343" s="72"/>
      <c r="J343" s="72"/>
      <c r="K343" s="34" t="s">
        <v>65</v>
      </c>
      <c r="L343" s="73">
        <v>343</v>
      </c>
      <c r="M343" s="73"/>
      <c r="N343" s="74"/>
      <c r="O343" s="81" t="s">
        <v>315</v>
      </c>
      <c r="P343" s="83">
        <v>43848.86818287037</v>
      </c>
      <c r="Q343" s="81" t="s">
        <v>1364</v>
      </c>
      <c r="R343" s="81"/>
      <c r="S343" s="81"/>
      <c r="T343" s="81"/>
      <c r="U343" s="81"/>
      <c r="V343" s="85" t="s">
        <v>1431</v>
      </c>
      <c r="W343" s="83">
        <v>43848.86818287037</v>
      </c>
      <c r="X343" s="87">
        <v>43848</v>
      </c>
      <c r="Y343" s="89" t="s">
        <v>1524</v>
      </c>
      <c r="Z343" s="85" t="s">
        <v>1621</v>
      </c>
      <c r="AA343" s="81"/>
      <c r="AB343" s="81"/>
      <c r="AC343" s="89" t="s">
        <v>1718</v>
      </c>
      <c r="AD343" s="81"/>
      <c r="AE343" s="81" t="b">
        <v>0</v>
      </c>
      <c r="AF343" s="81">
        <v>0</v>
      </c>
      <c r="AG343" s="89" t="s">
        <v>588</v>
      </c>
      <c r="AH343" s="81" t="b">
        <v>0</v>
      </c>
      <c r="AI343" s="81" t="s">
        <v>591</v>
      </c>
      <c r="AJ343" s="81"/>
      <c r="AK343" s="89" t="s">
        <v>588</v>
      </c>
      <c r="AL343" s="81" t="b">
        <v>0</v>
      </c>
      <c r="AM343" s="81">
        <v>97</v>
      </c>
      <c r="AN343" s="89" t="s">
        <v>593</v>
      </c>
      <c r="AO343" s="81" t="s">
        <v>594</v>
      </c>
      <c r="AP343" s="81" t="b">
        <v>0</v>
      </c>
      <c r="AQ343" s="89" t="s">
        <v>593</v>
      </c>
      <c r="AR343" s="81"/>
      <c r="AS343" s="81">
        <v>0</v>
      </c>
      <c r="AT343" s="81">
        <v>0</v>
      </c>
      <c r="AU343" s="81"/>
      <c r="AV343" s="81"/>
      <c r="AW343" s="81"/>
      <c r="AX343" s="81"/>
      <c r="AY343" s="81"/>
      <c r="AZ343" s="81"/>
      <c r="BA343" s="81"/>
      <c r="BB343" s="81"/>
      <c r="BC343" s="81">
        <v>1</v>
      </c>
      <c r="BD343" s="80" t="str">
        <f>REPLACE(INDEX(GroupVertices[Group],MATCH(Edges[[#This Row],[Vertex 1]],GroupVertices[Vertex],0)),1,1,"")</f>
        <v>1</v>
      </c>
      <c r="BE343" s="80" t="str">
        <f>REPLACE(INDEX(GroupVertices[Group],MATCH(Edges[[#This Row],[Vertex 2]],GroupVertices[Vertex],0)),1,1,"")</f>
        <v>1</v>
      </c>
      <c r="BF343" s="48">
        <v>0</v>
      </c>
      <c r="BG343" s="49">
        <v>0</v>
      </c>
      <c r="BH343" s="48">
        <v>2</v>
      </c>
      <c r="BI343" s="49">
        <v>4.545454545454546</v>
      </c>
      <c r="BJ343" s="48">
        <v>0</v>
      </c>
      <c r="BK343" s="49">
        <v>0</v>
      </c>
      <c r="BL343" s="48">
        <v>42</v>
      </c>
      <c r="BM343" s="49">
        <v>95.45454545454545</v>
      </c>
      <c r="BN343" s="48">
        <v>44</v>
      </c>
    </row>
    <row r="344" spans="1:66" ht="15">
      <c r="A344" s="66" t="s">
        <v>1345</v>
      </c>
      <c r="B344" s="66" t="s">
        <v>287</v>
      </c>
      <c r="C344" s="67" t="s">
        <v>1267</v>
      </c>
      <c r="D344" s="68">
        <v>3</v>
      </c>
      <c r="E344" s="67" t="s">
        <v>132</v>
      </c>
      <c r="F344" s="70">
        <v>32</v>
      </c>
      <c r="G344" s="67"/>
      <c r="H344" s="71"/>
      <c r="I344" s="72"/>
      <c r="J344" s="72"/>
      <c r="K344" s="34" t="s">
        <v>65</v>
      </c>
      <c r="L344" s="73">
        <v>344</v>
      </c>
      <c r="M344" s="73"/>
      <c r="N344" s="74"/>
      <c r="O344" s="81" t="s">
        <v>315</v>
      </c>
      <c r="P344" s="83">
        <v>43848.83268518518</v>
      </c>
      <c r="Q344" s="81" t="s">
        <v>1364</v>
      </c>
      <c r="R344" s="81"/>
      <c r="S344" s="81"/>
      <c r="T344" s="81"/>
      <c r="U344" s="81"/>
      <c r="V344" s="85" t="s">
        <v>1404</v>
      </c>
      <c r="W344" s="83">
        <v>43848.83268518518</v>
      </c>
      <c r="X344" s="87">
        <v>43848</v>
      </c>
      <c r="Y344" s="89" t="s">
        <v>1525</v>
      </c>
      <c r="Z344" s="85" t="s">
        <v>1622</v>
      </c>
      <c r="AA344" s="81"/>
      <c r="AB344" s="81"/>
      <c r="AC344" s="89" t="s">
        <v>1719</v>
      </c>
      <c r="AD344" s="81"/>
      <c r="AE344" s="81" t="b">
        <v>0</v>
      </c>
      <c r="AF344" s="81">
        <v>0</v>
      </c>
      <c r="AG344" s="89" t="s">
        <v>588</v>
      </c>
      <c r="AH344" s="81" t="b">
        <v>0</v>
      </c>
      <c r="AI344" s="81" t="s">
        <v>591</v>
      </c>
      <c r="AJ344" s="81"/>
      <c r="AK344" s="89" t="s">
        <v>588</v>
      </c>
      <c r="AL344" s="81" t="b">
        <v>0</v>
      </c>
      <c r="AM344" s="81">
        <v>97</v>
      </c>
      <c r="AN344" s="89" t="s">
        <v>593</v>
      </c>
      <c r="AO344" s="81" t="s">
        <v>594</v>
      </c>
      <c r="AP344" s="81" t="b">
        <v>0</v>
      </c>
      <c r="AQ344" s="89" t="s">
        <v>593</v>
      </c>
      <c r="AR344" s="81"/>
      <c r="AS344" s="81">
        <v>0</v>
      </c>
      <c r="AT344" s="81">
        <v>0</v>
      </c>
      <c r="AU344" s="81"/>
      <c r="AV344" s="81"/>
      <c r="AW344" s="81"/>
      <c r="AX344" s="81"/>
      <c r="AY344" s="81"/>
      <c r="AZ344" s="81"/>
      <c r="BA344" s="81"/>
      <c r="BB344" s="81"/>
      <c r="BC344" s="81">
        <v>1</v>
      </c>
      <c r="BD344" s="80" t="str">
        <f>REPLACE(INDEX(GroupVertices[Group],MATCH(Edges[[#This Row],[Vertex 1]],GroupVertices[Vertex],0)),1,1,"")</f>
        <v>1</v>
      </c>
      <c r="BE344" s="80" t="str">
        <f>REPLACE(INDEX(GroupVertices[Group],MATCH(Edges[[#This Row],[Vertex 2]],GroupVertices[Vertex],0)),1,1,"")</f>
        <v>1</v>
      </c>
      <c r="BF344" s="48"/>
      <c r="BG344" s="49"/>
      <c r="BH344" s="48"/>
      <c r="BI344" s="49"/>
      <c r="BJ344" s="48"/>
      <c r="BK344" s="49"/>
      <c r="BL344" s="48"/>
      <c r="BM344" s="49"/>
      <c r="BN344" s="48"/>
    </row>
    <row r="345" spans="1:66" ht="15">
      <c r="A345" s="66" t="s">
        <v>1345</v>
      </c>
      <c r="B345" s="66" t="s">
        <v>304</v>
      </c>
      <c r="C345" s="67" t="s">
        <v>1267</v>
      </c>
      <c r="D345" s="68">
        <v>3</v>
      </c>
      <c r="E345" s="67" t="s">
        <v>132</v>
      </c>
      <c r="F345" s="70">
        <v>32</v>
      </c>
      <c r="G345" s="67"/>
      <c r="H345" s="71"/>
      <c r="I345" s="72"/>
      <c r="J345" s="72"/>
      <c r="K345" s="34" t="s">
        <v>65</v>
      </c>
      <c r="L345" s="73">
        <v>345</v>
      </c>
      <c r="M345" s="73"/>
      <c r="N345" s="74"/>
      <c r="O345" s="81" t="s">
        <v>315</v>
      </c>
      <c r="P345" s="83">
        <v>43848.83268518518</v>
      </c>
      <c r="Q345" s="81" t="s">
        <v>1364</v>
      </c>
      <c r="R345" s="81"/>
      <c r="S345" s="81"/>
      <c r="T345" s="81"/>
      <c r="U345" s="81"/>
      <c r="V345" s="85" t="s">
        <v>1404</v>
      </c>
      <c r="W345" s="83">
        <v>43848.83268518518</v>
      </c>
      <c r="X345" s="87">
        <v>43848</v>
      </c>
      <c r="Y345" s="89" t="s">
        <v>1525</v>
      </c>
      <c r="Z345" s="85" t="s">
        <v>1622</v>
      </c>
      <c r="AA345" s="81"/>
      <c r="AB345" s="81"/>
      <c r="AC345" s="89" t="s">
        <v>1719</v>
      </c>
      <c r="AD345" s="81"/>
      <c r="AE345" s="81" t="b">
        <v>0</v>
      </c>
      <c r="AF345" s="81">
        <v>0</v>
      </c>
      <c r="AG345" s="89" t="s">
        <v>588</v>
      </c>
      <c r="AH345" s="81" t="b">
        <v>0</v>
      </c>
      <c r="AI345" s="81" t="s">
        <v>591</v>
      </c>
      <c r="AJ345" s="81"/>
      <c r="AK345" s="89" t="s">
        <v>588</v>
      </c>
      <c r="AL345" s="81" t="b">
        <v>0</v>
      </c>
      <c r="AM345" s="81">
        <v>97</v>
      </c>
      <c r="AN345" s="89" t="s">
        <v>593</v>
      </c>
      <c r="AO345" s="81" t="s">
        <v>594</v>
      </c>
      <c r="AP345" s="81" t="b">
        <v>0</v>
      </c>
      <c r="AQ345" s="89" t="s">
        <v>593</v>
      </c>
      <c r="AR345" s="81"/>
      <c r="AS345" s="81">
        <v>0</v>
      </c>
      <c r="AT345" s="81">
        <v>0</v>
      </c>
      <c r="AU345" s="81"/>
      <c r="AV345" s="81"/>
      <c r="AW345" s="81"/>
      <c r="AX345" s="81"/>
      <c r="AY345" s="81"/>
      <c r="AZ345" s="81"/>
      <c r="BA345" s="81"/>
      <c r="BB345" s="81"/>
      <c r="BC345" s="81">
        <v>1</v>
      </c>
      <c r="BD345" s="80" t="str">
        <f>REPLACE(INDEX(GroupVertices[Group],MATCH(Edges[[#This Row],[Vertex 1]],GroupVertices[Vertex],0)),1,1,"")</f>
        <v>1</v>
      </c>
      <c r="BE345" s="80" t="str">
        <f>REPLACE(INDEX(GroupVertices[Group],MATCH(Edges[[#This Row],[Vertex 2]],GroupVertices[Vertex],0)),1,1,"")</f>
        <v>1</v>
      </c>
      <c r="BF345" s="48"/>
      <c r="BG345" s="49"/>
      <c r="BH345" s="48"/>
      <c r="BI345" s="49"/>
      <c r="BJ345" s="48"/>
      <c r="BK345" s="49"/>
      <c r="BL345" s="48"/>
      <c r="BM345" s="49"/>
      <c r="BN345" s="48"/>
    </row>
    <row r="346" spans="1:66" ht="15">
      <c r="A346" s="66" t="s">
        <v>1345</v>
      </c>
      <c r="B346" s="66" t="s">
        <v>307</v>
      </c>
      <c r="C346" s="67" t="s">
        <v>1267</v>
      </c>
      <c r="D346" s="68">
        <v>3</v>
      </c>
      <c r="E346" s="67" t="s">
        <v>132</v>
      </c>
      <c r="F346" s="70">
        <v>32</v>
      </c>
      <c r="G346" s="67"/>
      <c r="H346" s="71"/>
      <c r="I346" s="72"/>
      <c r="J346" s="72"/>
      <c r="K346" s="34" t="s">
        <v>65</v>
      </c>
      <c r="L346" s="73">
        <v>346</v>
      </c>
      <c r="M346" s="73"/>
      <c r="N346" s="74"/>
      <c r="O346" s="81" t="s">
        <v>315</v>
      </c>
      <c r="P346" s="83">
        <v>43848.83268518518</v>
      </c>
      <c r="Q346" s="81" t="s">
        <v>1364</v>
      </c>
      <c r="R346" s="81"/>
      <c r="S346" s="81"/>
      <c r="T346" s="81"/>
      <c r="U346" s="81"/>
      <c r="V346" s="85" t="s">
        <v>1404</v>
      </c>
      <c r="W346" s="83">
        <v>43848.83268518518</v>
      </c>
      <c r="X346" s="87">
        <v>43848</v>
      </c>
      <c r="Y346" s="89" t="s">
        <v>1525</v>
      </c>
      <c r="Z346" s="85" t="s">
        <v>1622</v>
      </c>
      <c r="AA346" s="81"/>
      <c r="AB346" s="81"/>
      <c r="AC346" s="89" t="s">
        <v>1719</v>
      </c>
      <c r="AD346" s="81"/>
      <c r="AE346" s="81" t="b">
        <v>0</v>
      </c>
      <c r="AF346" s="81">
        <v>0</v>
      </c>
      <c r="AG346" s="89" t="s">
        <v>588</v>
      </c>
      <c r="AH346" s="81" t="b">
        <v>0</v>
      </c>
      <c r="AI346" s="81" t="s">
        <v>591</v>
      </c>
      <c r="AJ346" s="81"/>
      <c r="AK346" s="89" t="s">
        <v>588</v>
      </c>
      <c r="AL346" s="81" t="b">
        <v>0</v>
      </c>
      <c r="AM346" s="81">
        <v>97</v>
      </c>
      <c r="AN346" s="89" t="s">
        <v>593</v>
      </c>
      <c r="AO346" s="81" t="s">
        <v>594</v>
      </c>
      <c r="AP346" s="81" t="b">
        <v>0</v>
      </c>
      <c r="AQ346" s="89" t="s">
        <v>593</v>
      </c>
      <c r="AR346" s="81"/>
      <c r="AS346" s="81">
        <v>0</v>
      </c>
      <c r="AT346" s="81">
        <v>0</v>
      </c>
      <c r="AU346" s="81"/>
      <c r="AV346" s="81"/>
      <c r="AW346" s="81"/>
      <c r="AX346" s="81"/>
      <c r="AY346" s="81"/>
      <c r="AZ346" s="81"/>
      <c r="BA346" s="81"/>
      <c r="BB346" s="81"/>
      <c r="BC346" s="81">
        <v>1</v>
      </c>
      <c r="BD346" s="80" t="str">
        <f>REPLACE(INDEX(GroupVertices[Group],MATCH(Edges[[#This Row],[Vertex 1]],GroupVertices[Vertex],0)),1,1,"")</f>
        <v>1</v>
      </c>
      <c r="BE346" s="80" t="str">
        <f>REPLACE(INDEX(GroupVertices[Group],MATCH(Edges[[#This Row],[Vertex 2]],GroupVertices[Vertex],0)),1,1,"")</f>
        <v>1</v>
      </c>
      <c r="BF346" s="48">
        <v>0</v>
      </c>
      <c r="BG346" s="49">
        <v>0</v>
      </c>
      <c r="BH346" s="48">
        <v>2</v>
      </c>
      <c r="BI346" s="49">
        <v>4.545454545454546</v>
      </c>
      <c r="BJ346" s="48">
        <v>0</v>
      </c>
      <c r="BK346" s="49">
        <v>0</v>
      </c>
      <c r="BL346" s="48">
        <v>42</v>
      </c>
      <c r="BM346" s="49">
        <v>95.45454545454545</v>
      </c>
      <c r="BN346" s="48">
        <v>44</v>
      </c>
    </row>
    <row r="347" spans="1:66" ht="15">
      <c r="A347" s="66" t="s">
        <v>285</v>
      </c>
      <c r="B347" s="66" t="s">
        <v>287</v>
      </c>
      <c r="C347" s="67" t="s">
        <v>1267</v>
      </c>
      <c r="D347" s="68">
        <v>3</v>
      </c>
      <c r="E347" s="67" t="s">
        <v>132</v>
      </c>
      <c r="F347" s="70">
        <v>32</v>
      </c>
      <c r="G347" s="67"/>
      <c r="H347" s="71"/>
      <c r="I347" s="72"/>
      <c r="J347" s="72"/>
      <c r="K347" s="34" t="s">
        <v>65</v>
      </c>
      <c r="L347" s="73">
        <v>347</v>
      </c>
      <c r="M347" s="73"/>
      <c r="N347" s="74"/>
      <c r="O347" s="81" t="s">
        <v>315</v>
      </c>
      <c r="P347" s="83">
        <v>43850.73296296296</v>
      </c>
      <c r="Q347" s="81" t="s">
        <v>1364</v>
      </c>
      <c r="R347" s="81"/>
      <c r="S347" s="81"/>
      <c r="T347" s="81"/>
      <c r="U347" s="81"/>
      <c r="V347" s="85" t="s">
        <v>378</v>
      </c>
      <c r="W347" s="83">
        <v>43850.73296296296</v>
      </c>
      <c r="X347" s="87">
        <v>43850</v>
      </c>
      <c r="Y347" s="89" t="s">
        <v>1526</v>
      </c>
      <c r="Z347" s="85" t="s">
        <v>1623</v>
      </c>
      <c r="AA347" s="81"/>
      <c r="AB347" s="81"/>
      <c r="AC347" s="89" t="s">
        <v>1720</v>
      </c>
      <c r="AD347" s="81"/>
      <c r="AE347" s="81" t="b">
        <v>0</v>
      </c>
      <c r="AF347" s="81">
        <v>0</v>
      </c>
      <c r="AG347" s="89" t="s">
        <v>588</v>
      </c>
      <c r="AH347" s="81" t="b">
        <v>0</v>
      </c>
      <c r="AI347" s="81" t="s">
        <v>591</v>
      </c>
      <c r="AJ347" s="81"/>
      <c r="AK347" s="89" t="s">
        <v>588</v>
      </c>
      <c r="AL347" s="81" t="b">
        <v>0</v>
      </c>
      <c r="AM347" s="81">
        <v>97</v>
      </c>
      <c r="AN347" s="89" t="s">
        <v>593</v>
      </c>
      <c r="AO347" s="81" t="s">
        <v>595</v>
      </c>
      <c r="AP347" s="81" t="b">
        <v>0</v>
      </c>
      <c r="AQ347" s="89" t="s">
        <v>593</v>
      </c>
      <c r="AR347" s="81"/>
      <c r="AS347" s="81">
        <v>0</v>
      </c>
      <c r="AT347" s="81">
        <v>0</v>
      </c>
      <c r="AU347" s="81"/>
      <c r="AV347" s="81"/>
      <c r="AW347" s="81"/>
      <c r="AX347" s="81"/>
      <c r="AY347" s="81"/>
      <c r="AZ347" s="81"/>
      <c r="BA347" s="81"/>
      <c r="BB347" s="81"/>
      <c r="BC347" s="81">
        <v>1</v>
      </c>
      <c r="BD347" s="80" t="str">
        <f>REPLACE(INDEX(GroupVertices[Group],MATCH(Edges[[#This Row],[Vertex 1]],GroupVertices[Vertex],0)),1,1,"")</f>
        <v>3</v>
      </c>
      <c r="BE347" s="80" t="str">
        <f>REPLACE(INDEX(GroupVertices[Group],MATCH(Edges[[#This Row],[Vertex 2]],GroupVertices[Vertex],0)),1,1,"")</f>
        <v>1</v>
      </c>
      <c r="BF347" s="48">
        <v>0</v>
      </c>
      <c r="BG347" s="49">
        <v>0</v>
      </c>
      <c r="BH347" s="48">
        <v>2</v>
      </c>
      <c r="BI347" s="49">
        <v>4.545454545454546</v>
      </c>
      <c r="BJ347" s="48">
        <v>0</v>
      </c>
      <c r="BK347" s="49">
        <v>0</v>
      </c>
      <c r="BL347" s="48">
        <v>42</v>
      </c>
      <c r="BM347" s="49">
        <v>95.45454545454545</v>
      </c>
      <c r="BN347" s="48">
        <v>44</v>
      </c>
    </row>
    <row r="348" spans="1:66" ht="15">
      <c r="A348" s="66" t="s">
        <v>285</v>
      </c>
      <c r="B348" s="66" t="s">
        <v>304</v>
      </c>
      <c r="C348" s="67" t="s">
        <v>1267</v>
      </c>
      <c r="D348" s="68">
        <v>3</v>
      </c>
      <c r="E348" s="67" t="s">
        <v>132</v>
      </c>
      <c r="F348" s="70">
        <v>32</v>
      </c>
      <c r="G348" s="67"/>
      <c r="H348" s="71"/>
      <c r="I348" s="72"/>
      <c r="J348" s="72"/>
      <c r="K348" s="34" t="s">
        <v>65</v>
      </c>
      <c r="L348" s="73">
        <v>348</v>
      </c>
      <c r="M348" s="73"/>
      <c r="N348" s="74"/>
      <c r="O348" s="81" t="s">
        <v>315</v>
      </c>
      <c r="P348" s="83">
        <v>43850.73296296296</v>
      </c>
      <c r="Q348" s="81" t="s">
        <v>1364</v>
      </c>
      <c r="R348" s="81"/>
      <c r="S348" s="81"/>
      <c r="T348" s="81"/>
      <c r="U348" s="81"/>
      <c r="V348" s="85" t="s">
        <v>378</v>
      </c>
      <c r="W348" s="83">
        <v>43850.73296296296</v>
      </c>
      <c r="X348" s="87">
        <v>43850</v>
      </c>
      <c r="Y348" s="89" t="s">
        <v>1526</v>
      </c>
      <c r="Z348" s="85" t="s">
        <v>1623</v>
      </c>
      <c r="AA348" s="81"/>
      <c r="AB348" s="81"/>
      <c r="AC348" s="89" t="s">
        <v>1720</v>
      </c>
      <c r="AD348" s="81"/>
      <c r="AE348" s="81" t="b">
        <v>0</v>
      </c>
      <c r="AF348" s="81">
        <v>0</v>
      </c>
      <c r="AG348" s="89" t="s">
        <v>588</v>
      </c>
      <c r="AH348" s="81" t="b">
        <v>0</v>
      </c>
      <c r="AI348" s="81" t="s">
        <v>591</v>
      </c>
      <c r="AJ348" s="81"/>
      <c r="AK348" s="89" t="s">
        <v>588</v>
      </c>
      <c r="AL348" s="81" t="b">
        <v>0</v>
      </c>
      <c r="AM348" s="81">
        <v>97</v>
      </c>
      <c r="AN348" s="89" t="s">
        <v>593</v>
      </c>
      <c r="AO348" s="81" t="s">
        <v>595</v>
      </c>
      <c r="AP348" s="81" t="b">
        <v>0</v>
      </c>
      <c r="AQ348" s="89" t="s">
        <v>593</v>
      </c>
      <c r="AR348" s="81"/>
      <c r="AS348" s="81">
        <v>0</v>
      </c>
      <c r="AT348" s="81">
        <v>0</v>
      </c>
      <c r="AU348" s="81"/>
      <c r="AV348" s="81"/>
      <c r="AW348" s="81"/>
      <c r="AX348" s="81"/>
      <c r="AY348" s="81"/>
      <c r="AZ348" s="81"/>
      <c r="BA348" s="81"/>
      <c r="BB348" s="81"/>
      <c r="BC348" s="81">
        <v>1</v>
      </c>
      <c r="BD348" s="80" t="str">
        <f>REPLACE(INDEX(GroupVertices[Group],MATCH(Edges[[#This Row],[Vertex 1]],GroupVertices[Vertex],0)),1,1,"")</f>
        <v>3</v>
      </c>
      <c r="BE348" s="80" t="str">
        <f>REPLACE(INDEX(GroupVertices[Group],MATCH(Edges[[#This Row],[Vertex 2]],GroupVertices[Vertex],0)),1,1,"")</f>
        <v>1</v>
      </c>
      <c r="BF348" s="48"/>
      <c r="BG348" s="49"/>
      <c r="BH348" s="48"/>
      <c r="BI348" s="49"/>
      <c r="BJ348" s="48"/>
      <c r="BK348" s="49"/>
      <c r="BL348" s="48"/>
      <c r="BM348" s="49"/>
      <c r="BN348" s="48"/>
    </row>
    <row r="349" spans="1:66" ht="15">
      <c r="A349" s="66" t="s">
        <v>285</v>
      </c>
      <c r="B349" s="66" t="s">
        <v>307</v>
      </c>
      <c r="C349" s="67" t="s">
        <v>1267</v>
      </c>
      <c r="D349" s="68">
        <v>3</v>
      </c>
      <c r="E349" s="67" t="s">
        <v>132</v>
      </c>
      <c r="F349" s="70">
        <v>32</v>
      </c>
      <c r="G349" s="67"/>
      <c r="H349" s="71"/>
      <c r="I349" s="72"/>
      <c r="J349" s="72"/>
      <c r="K349" s="34" t="s">
        <v>65</v>
      </c>
      <c r="L349" s="73">
        <v>349</v>
      </c>
      <c r="M349" s="73"/>
      <c r="N349" s="74"/>
      <c r="O349" s="81" t="s">
        <v>315</v>
      </c>
      <c r="P349" s="83">
        <v>43850.73296296296</v>
      </c>
      <c r="Q349" s="81" t="s">
        <v>1364</v>
      </c>
      <c r="R349" s="81"/>
      <c r="S349" s="81"/>
      <c r="T349" s="81"/>
      <c r="U349" s="81"/>
      <c r="V349" s="85" t="s">
        <v>378</v>
      </c>
      <c r="W349" s="83">
        <v>43850.73296296296</v>
      </c>
      <c r="X349" s="87">
        <v>43850</v>
      </c>
      <c r="Y349" s="89" t="s">
        <v>1526</v>
      </c>
      <c r="Z349" s="85" t="s">
        <v>1623</v>
      </c>
      <c r="AA349" s="81"/>
      <c r="AB349" s="81"/>
      <c r="AC349" s="89" t="s">
        <v>1720</v>
      </c>
      <c r="AD349" s="81"/>
      <c r="AE349" s="81" t="b">
        <v>0</v>
      </c>
      <c r="AF349" s="81">
        <v>0</v>
      </c>
      <c r="AG349" s="89" t="s">
        <v>588</v>
      </c>
      <c r="AH349" s="81" t="b">
        <v>0</v>
      </c>
      <c r="AI349" s="81" t="s">
        <v>591</v>
      </c>
      <c r="AJ349" s="81"/>
      <c r="AK349" s="89" t="s">
        <v>588</v>
      </c>
      <c r="AL349" s="81" t="b">
        <v>0</v>
      </c>
      <c r="AM349" s="81">
        <v>97</v>
      </c>
      <c r="AN349" s="89" t="s">
        <v>593</v>
      </c>
      <c r="AO349" s="81" t="s">
        <v>595</v>
      </c>
      <c r="AP349" s="81" t="b">
        <v>0</v>
      </c>
      <c r="AQ349" s="89" t="s">
        <v>593</v>
      </c>
      <c r="AR349" s="81"/>
      <c r="AS349" s="81">
        <v>0</v>
      </c>
      <c r="AT349" s="81">
        <v>0</v>
      </c>
      <c r="AU349" s="81"/>
      <c r="AV349" s="81"/>
      <c r="AW349" s="81"/>
      <c r="AX349" s="81"/>
      <c r="AY349" s="81"/>
      <c r="AZ349" s="81"/>
      <c r="BA349" s="81"/>
      <c r="BB349" s="81"/>
      <c r="BC349" s="81">
        <v>1</v>
      </c>
      <c r="BD349" s="80" t="str">
        <f>REPLACE(INDEX(GroupVertices[Group],MATCH(Edges[[#This Row],[Vertex 1]],GroupVertices[Vertex],0)),1,1,"")</f>
        <v>3</v>
      </c>
      <c r="BE349" s="80" t="str">
        <f>REPLACE(INDEX(GroupVertices[Group],MATCH(Edges[[#This Row],[Vertex 2]],GroupVertices[Vertex],0)),1,1,"")</f>
        <v>1</v>
      </c>
      <c r="BF349" s="48"/>
      <c r="BG349" s="49"/>
      <c r="BH349" s="48"/>
      <c r="BI349" s="49"/>
      <c r="BJ349" s="48"/>
      <c r="BK349" s="49"/>
      <c r="BL349" s="48"/>
      <c r="BM349" s="49"/>
      <c r="BN349" s="48"/>
    </row>
    <row r="350" spans="1:66" ht="15">
      <c r="A350" s="66" t="s">
        <v>1346</v>
      </c>
      <c r="B350" s="66" t="s">
        <v>287</v>
      </c>
      <c r="C350" s="67" t="s">
        <v>1267</v>
      </c>
      <c r="D350" s="68">
        <v>3</v>
      </c>
      <c r="E350" s="67" t="s">
        <v>132</v>
      </c>
      <c r="F350" s="70">
        <v>32</v>
      </c>
      <c r="G350" s="67"/>
      <c r="H350" s="71"/>
      <c r="I350" s="72"/>
      <c r="J350" s="72"/>
      <c r="K350" s="34" t="s">
        <v>65</v>
      </c>
      <c r="L350" s="73">
        <v>350</v>
      </c>
      <c r="M350" s="73"/>
      <c r="N350" s="74"/>
      <c r="O350" s="81" t="s">
        <v>315</v>
      </c>
      <c r="P350" s="83">
        <v>43848.82369212963</v>
      </c>
      <c r="Q350" s="81" t="s">
        <v>1364</v>
      </c>
      <c r="R350" s="81"/>
      <c r="S350" s="81"/>
      <c r="T350" s="81"/>
      <c r="U350" s="81"/>
      <c r="V350" s="85" t="s">
        <v>1432</v>
      </c>
      <c r="W350" s="83">
        <v>43848.82369212963</v>
      </c>
      <c r="X350" s="87">
        <v>43848</v>
      </c>
      <c r="Y350" s="89" t="s">
        <v>1527</v>
      </c>
      <c r="Z350" s="85" t="s">
        <v>1624</v>
      </c>
      <c r="AA350" s="81"/>
      <c r="AB350" s="81"/>
      <c r="AC350" s="89" t="s">
        <v>1721</v>
      </c>
      <c r="AD350" s="81"/>
      <c r="AE350" s="81" t="b">
        <v>0</v>
      </c>
      <c r="AF350" s="81">
        <v>0</v>
      </c>
      <c r="AG350" s="89" t="s">
        <v>588</v>
      </c>
      <c r="AH350" s="81" t="b">
        <v>0</v>
      </c>
      <c r="AI350" s="81" t="s">
        <v>591</v>
      </c>
      <c r="AJ350" s="81"/>
      <c r="AK350" s="89" t="s">
        <v>588</v>
      </c>
      <c r="AL350" s="81" t="b">
        <v>0</v>
      </c>
      <c r="AM350" s="81">
        <v>97</v>
      </c>
      <c r="AN350" s="89" t="s">
        <v>593</v>
      </c>
      <c r="AO350" s="81" t="s">
        <v>606</v>
      </c>
      <c r="AP350" s="81" t="b">
        <v>0</v>
      </c>
      <c r="AQ350" s="89" t="s">
        <v>593</v>
      </c>
      <c r="AR350" s="81"/>
      <c r="AS350" s="81">
        <v>0</v>
      </c>
      <c r="AT350" s="81">
        <v>0</v>
      </c>
      <c r="AU350" s="81"/>
      <c r="AV350" s="81"/>
      <c r="AW350" s="81"/>
      <c r="AX350" s="81"/>
      <c r="AY350" s="81"/>
      <c r="AZ350" s="81"/>
      <c r="BA350" s="81"/>
      <c r="BB350" s="81"/>
      <c r="BC350" s="81">
        <v>1</v>
      </c>
      <c r="BD350" s="80" t="str">
        <f>REPLACE(INDEX(GroupVertices[Group],MATCH(Edges[[#This Row],[Vertex 1]],GroupVertices[Vertex],0)),1,1,"")</f>
        <v>1</v>
      </c>
      <c r="BE350" s="80" t="str">
        <f>REPLACE(INDEX(GroupVertices[Group],MATCH(Edges[[#This Row],[Vertex 2]],GroupVertices[Vertex],0)),1,1,"")</f>
        <v>1</v>
      </c>
      <c r="BF350" s="48"/>
      <c r="BG350" s="49"/>
      <c r="BH350" s="48"/>
      <c r="BI350" s="49"/>
      <c r="BJ350" s="48"/>
      <c r="BK350" s="49"/>
      <c r="BL350" s="48"/>
      <c r="BM350" s="49"/>
      <c r="BN350" s="48"/>
    </row>
    <row r="351" spans="1:66" ht="15">
      <c r="A351" s="66" t="s">
        <v>1346</v>
      </c>
      <c r="B351" s="66" t="s">
        <v>304</v>
      </c>
      <c r="C351" s="67" t="s">
        <v>1267</v>
      </c>
      <c r="D351" s="68">
        <v>3</v>
      </c>
      <c r="E351" s="67" t="s">
        <v>132</v>
      </c>
      <c r="F351" s="70">
        <v>32</v>
      </c>
      <c r="G351" s="67"/>
      <c r="H351" s="71"/>
      <c r="I351" s="72"/>
      <c r="J351" s="72"/>
      <c r="K351" s="34" t="s">
        <v>65</v>
      </c>
      <c r="L351" s="73">
        <v>351</v>
      </c>
      <c r="M351" s="73"/>
      <c r="N351" s="74"/>
      <c r="O351" s="81" t="s">
        <v>315</v>
      </c>
      <c r="P351" s="83">
        <v>43848.82369212963</v>
      </c>
      <c r="Q351" s="81" t="s">
        <v>1364</v>
      </c>
      <c r="R351" s="81"/>
      <c r="S351" s="81"/>
      <c r="T351" s="81"/>
      <c r="U351" s="81"/>
      <c r="V351" s="85" t="s">
        <v>1432</v>
      </c>
      <c r="W351" s="83">
        <v>43848.82369212963</v>
      </c>
      <c r="X351" s="87">
        <v>43848</v>
      </c>
      <c r="Y351" s="89" t="s">
        <v>1527</v>
      </c>
      <c r="Z351" s="85" t="s">
        <v>1624</v>
      </c>
      <c r="AA351" s="81"/>
      <c r="AB351" s="81"/>
      <c r="AC351" s="89" t="s">
        <v>1721</v>
      </c>
      <c r="AD351" s="81"/>
      <c r="AE351" s="81" t="b">
        <v>0</v>
      </c>
      <c r="AF351" s="81">
        <v>0</v>
      </c>
      <c r="AG351" s="89" t="s">
        <v>588</v>
      </c>
      <c r="AH351" s="81" t="b">
        <v>0</v>
      </c>
      <c r="AI351" s="81" t="s">
        <v>591</v>
      </c>
      <c r="AJ351" s="81"/>
      <c r="AK351" s="89" t="s">
        <v>588</v>
      </c>
      <c r="AL351" s="81" t="b">
        <v>0</v>
      </c>
      <c r="AM351" s="81">
        <v>97</v>
      </c>
      <c r="AN351" s="89" t="s">
        <v>593</v>
      </c>
      <c r="AO351" s="81" t="s">
        <v>606</v>
      </c>
      <c r="AP351" s="81" t="b">
        <v>0</v>
      </c>
      <c r="AQ351" s="89" t="s">
        <v>593</v>
      </c>
      <c r="AR351" s="81"/>
      <c r="AS351" s="81">
        <v>0</v>
      </c>
      <c r="AT351" s="81">
        <v>0</v>
      </c>
      <c r="AU351" s="81"/>
      <c r="AV351" s="81"/>
      <c r="AW351" s="81"/>
      <c r="AX351" s="81"/>
      <c r="AY351" s="81"/>
      <c r="AZ351" s="81"/>
      <c r="BA351" s="81"/>
      <c r="BB351" s="81"/>
      <c r="BC351" s="81">
        <v>1</v>
      </c>
      <c r="BD351" s="80" t="str">
        <f>REPLACE(INDEX(GroupVertices[Group],MATCH(Edges[[#This Row],[Vertex 1]],GroupVertices[Vertex],0)),1,1,"")</f>
        <v>1</v>
      </c>
      <c r="BE351" s="80" t="str">
        <f>REPLACE(INDEX(GroupVertices[Group],MATCH(Edges[[#This Row],[Vertex 2]],GroupVertices[Vertex],0)),1,1,"")</f>
        <v>1</v>
      </c>
      <c r="BF351" s="48"/>
      <c r="BG351" s="49"/>
      <c r="BH351" s="48"/>
      <c r="BI351" s="49"/>
      <c r="BJ351" s="48"/>
      <c r="BK351" s="49"/>
      <c r="BL351" s="48"/>
      <c r="BM351" s="49"/>
      <c r="BN351" s="48"/>
    </row>
    <row r="352" spans="1:66" ht="15">
      <c r="A352" s="66" t="s">
        <v>1346</v>
      </c>
      <c r="B352" s="66" t="s">
        <v>307</v>
      </c>
      <c r="C352" s="67" t="s">
        <v>1267</v>
      </c>
      <c r="D352" s="68">
        <v>3</v>
      </c>
      <c r="E352" s="67" t="s">
        <v>132</v>
      </c>
      <c r="F352" s="70">
        <v>32</v>
      </c>
      <c r="G352" s="67"/>
      <c r="H352" s="71"/>
      <c r="I352" s="72"/>
      <c r="J352" s="72"/>
      <c r="K352" s="34" t="s">
        <v>65</v>
      </c>
      <c r="L352" s="73">
        <v>352</v>
      </c>
      <c r="M352" s="73"/>
      <c r="N352" s="74"/>
      <c r="O352" s="81" t="s">
        <v>315</v>
      </c>
      <c r="P352" s="83">
        <v>43848.82369212963</v>
      </c>
      <c r="Q352" s="81" t="s">
        <v>1364</v>
      </c>
      <c r="R352" s="81"/>
      <c r="S352" s="81"/>
      <c r="T352" s="81"/>
      <c r="U352" s="81"/>
      <c r="V352" s="85" t="s">
        <v>1432</v>
      </c>
      <c r="W352" s="83">
        <v>43848.82369212963</v>
      </c>
      <c r="X352" s="87">
        <v>43848</v>
      </c>
      <c r="Y352" s="89" t="s">
        <v>1527</v>
      </c>
      <c r="Z352" s="85" t="s">
        <v>1624</v>
      </c>
      <c r="AA352" s="81"/>
      <c r="AB352" s="81"/>
      <c r="AC352" s="89" t="s">
        <v>1721</v>
      </c>
      <c r="AD352" s="81"/>
      <c r="AE352" s="81" t="b">
        <v>0</v>
      </c>
      <c r="AF352" s="81">
        <v>0</v>
      </c>
      <c r="AG352" s="89" t="s">
        <v>588</v>
      </c>
      <c r="AH352" s="81" t="b">
        <v>0</v>
      </c>
      <c r="AI352" s="81" t="s">
        <v>591</v>
      </c>
      <c r="AJ352" s="81"/>
      <c r="AK352" s="89" t="s">
        <v>588</v>
      </c>
      <c r="AL352" s="81" t="b">
        <v>0</v>
      </c>
      <c r="AM352" s="81">
        <v>97</v>
      </c>
      <c r="AN352" s="89" t="s">
        <v>593</v>
      </c>
      <c r="AO352" s="81" t="s">
        <v>606</v>
      </c>
      <c r="AP352" s="81" t="b">
        <v>0</v>
      </c>
      <c r="AQ352" s="89" t="s">
        <v>593</v>
      </c>
      <c r="AR352" s="81"/>
      <c r="AS352" s="81">
        <v>0</v>
      </c>
      <c r="AT352" s="81">
        <v>0</v>
      </c>
      <c r="AU352" s="81"/>
      <c r="AV352" s="81"/>
      <c r="AW352" s="81"/>
      <c r="AX352" s="81"/>
      <c r="AY352" s="81"/>
      <c r="AZ352" s="81"/>
      <c r="BA352" s="81"/>
      <c r="BB352" s="81"/>
      <c r="BC352" s="81">
        <v>1</v>
      </c>
      <c r="BD352" s="80" t="str">
        <f>REPLACE(INDEX(GroupVertices[Group],MATCH(Edges[[#This Row],[Vertex 1]],GroupVertices[Vertex],0)),1,1,"")</f>
        <v>1</v>
      </c>
      <c r="BE352" s="80" t="str">
        <f>REPLACE(INDEX(GroupVertices[Group],MATCH(Edges[[#This Row],[Vertex 2]],GroupVertices[Vertex],0)),1,1,"")</f>
        <v>1</v>
      </c>
      <c r="BF352" s="48">
        <v>0</v>
      </c>
      <c r="BG352" s="49">
        <v>0</v>
      </c>
      <c r="BH352" s="48">
        <v>2</v>
      </c>
      <c r="BI352" s="49">
        <v>4.545454545454546</v>
      </c>
      <c r="BJ352" s="48">
        <v>0</v>
      </c>
      <c r="BK352" s="49">
        <v>0</v>
      </c>
      <c r="BL352" s="48">
        <v>42</v>
      </c>
      <c r="BM352" s="49">
        <v>95.45454545454545</v>
      </c>
      <c r="BN352" s="48">
        <v>44</v>
      </c>
    </row>
    <row r="353" spans="1:66" ht="15">
      <c r="A353" s="66" t="s">
        <v>1347</v>
      </c>
      <c r="B353" s="66" t="s">
        <v>287</v>
      </c>
      <c r="C353" s="67" t="s">
        <v>1267</v>
      </c>
      <c r="D353" s="68">
        <v>3</v>
      </c>
      <c r="E353" s="67" t="s">
        <v>132</v>
      </c>
      <c r="F353" s="70">
        <v>32</v>
      </c>
      <c r="G353" s="67"/>
      <c r="H353" s="71"/>
      <c r="I353" s="72"/>
      <c r="J353" s="72"/>
      <c r="K353" s="34" t="s">
        <v>65</v>
      </c>
      <c r="L353" s="73">
        <v>353</v>
      </c>
      <c r="M353" s="73"/>
      <c r="N353" s="74"/>
      <c r="O353" s="81" t="s">
        <v>315</v>
      </c>
      <c r="P353" s="83">
        <v>43849.37736111111</v>
      </c>
      <c r="Q353" s="81" t="s">
        <v>1364</v>
      </c>
      <c r="R353" s="81"/>
      <c r="S353" s="81"/>
      <c r="T353" s="81"/>
      <c r="U353" s="81"/>
      <c r="V353" s="85" t="s">
        <v>1433</v>
      </c>
      <c r="W353" s="83">
        <v>43849.37736111111</v>
      </c>
      <c r="X353" s="87">
        <v>43849</v>
      </c>
      <c r="Y353" s="89" t="s">
        <v>1528</v>
      </c>
      <c r="Z353" s="85" t="s">
        <v>1625</v>
      </c>
      <c r="AA353" s="81"/>
      <c r="AB353" s="81"/>
      <c r="AC353" s="89" t="s">
        <v>1722</v>
      </c>
      <c r="AD353" s="81"/>
      <c r="AE353" s="81" t="b">
        <v>0</v>
      </c>
      <c r="AF353" s="81">
        <v>0</v>
      </c>
      <c r="AG353" s="89" t="s">
        <v>588</v>
      </c>
      <c r="AH353" s="81" t="b">
        <v>0</v>
      </c>
      <c r="AI353" s="81" t="s">
        <v>591</v>
      </c>
      <c r="AJ353" s="81"/>
      <c r="AK353" s="89" t="s">
        <v>588</v>
      </c>
      <c r="AL353" s="81" t="b">
        <v>0</v>
      </c>
      <c r="AM353" s="81">
        <v>97</v>
      </c>
      <c r="AN353" s="89" t="s">
        <v>593</v>
      </c>
      <c r="AO353" s="81" t="s">
        <v>596</v>
      </c>
      <c r="AP353" s="81" t="b">
        <v>0</v>
      </c>
      <c r="AQ353" s="89" t="s">
        <v>593</v>
      </c>
      <c r="AR353" s="81"/>
      <c r="AS353" s="81">
        <v>0</v>
      </c>
      <c r="AT353" s="81">
        <v>0</v>
      </c>
      <c r="AU353" s="81"/>
      <c r="AV353" s="81"/>
      <c r="AW353" s="81"/>
      <c r="AX353" s="81"/>
      <c r="AY353" s="81"/>
      <c r="AZ353" s="81"/>
      <c r="BA353" s="81"/>
      <c r="BB353" s="81"/>
      <c r="BC353" s="81">
        <v>1</v>
      </c>
      <c r="BD353" s="80" t="str">
        <f>REPLACE(INDEX(GroupVertices[Group],MATCH(Edges[[#This Row],[Vertex 1]],GroupVertices[Vertex],0)),1,1,"")</f>
        <v>1</v>
      </c>
      <c r="BE353" s="80" t="str">
        <f>REPLACE(INDEX(GroupVertices[Group],MATCH(Edges[[#This Row],[Vertex 2]],GroupVertices[Vertex],0)),1,1,"")</f>
        <v>1</v>
      </c>
      <c r="BF353" s="48"/>
      <c r="BG353" s="49"/>
      <c r="BH353" s="48"/>
      <c r="BI353" s="49"/>
      <c r="BJ353" s="48"/>
      <c r="BK353" s="49"/>
      <c r="BL353" s="48"/>
      <c r="BM353" s="49"/>
      <c r="BN353" s="48"/>
    </row>
    <row r="354" spans="1:66" ht="15">
      <c r="A354" s="66" t="s">
        <v>1347</v>
      </c>
      <c r="B354" s="66" t="s">
        <v>304</v>
      </c>
      <c r="C354" s="67" t="s">
        <v>1267</v>
      </c>
      <c r="D354" s="68">
        <v>3</v>
      </c>
      <c r="E354" s="67" t="s">
        <v>132</v>
      </c>
      <c r="F354" s="70">
        <v>32</v>
      </c>
      <c r="G354" s="67"/>
      <c r="H354" s="71"/>
      <c r="I354" s="72"/>
      <c r="J354" s="72"/>
      <c r="K354" s="34" t="s">
        <v>65</v>
      </c>
      <c r="L354" s="73">
        <v>354</v>
      </c>
      <c r="M354" s="73"/>
      <c r="N354" s="74"/>
      <c r="O354" s="81" t="s">
        <v>315</v>
      </c>
      <c r="P354" s="83">
        <v>43849.37736111111</v>
      </c>
      <c r="Q354" s="81" t="s">
        <v>1364</v>
      </c>
      <c r="R354" s="81"/>
      <c r="S354" s="81"/>
      <c r="T354" s="81"/>
      <c r="U354" s="81"/>
      <c r="V354" s="85" t="s">
        <v>1433</v>
      </c>
      <c r="W354" s="83">
        <v>43849.37736111111</v>
      </c>
      <c r="X354" s="87">
        <v>43849</v>
      </c>
      <c r="Y354" s="89" t="s">
        <v>1528</v>
      </c>
      <c r="Z354" s="85" t="s">
        <v>1625</v>
      </c>
      <c r="AA354" s="81"/>
      <c r="AB354" s="81"/>
      <c r="AC354" s="89" t="s">
        <v>1722</v>
      </c>
      <c r="AD354" s="81"/>
      <c r="AE354" s="81" t="b">
        <v>0</v>
      </c>
      <c r="AF354" s="81">
        <v>0</v>
      </c>
      <c r="AG354" s="89" t="s">
        <v>588</v>
      </c>
      <c r="AH354" s="81" t="b">
        <v>0</v>
      </c>
      <c r="AI354" s="81" t="s">
        <v>591</v>
      </c>
      <c r="AJ354" s="81"/>
      <c r="AK354" s="89" t="s">
        <v>588</v>
      </c>
      <c r="AL354" s="81" t="b">
        <v>0</v>
      </c>
      <c r="AM354" s="81">
        <v>97</v>
      </c>
      <c r="AN354" s="89" t="s">
        <v>593</v>
      </c>
      <c r="AO354" s="81" t="s">
        <v>596</v>
      </c>
      <c r="AP354" s="81" t="b">
        <v>0</v>
      </c>
      <c r="AQ354" s="89" t="s">
        <v>593</v>
      </c>
      <c r="AR354" s="81"/>
      <c r="AS354" s="81">
        <v>0</v>
      </c>
      <c r="AT354" s="81">
        <v>0</v>
      </c>
      <c r="AU354" s="81"/>
      <c r="AV354" s="81"/>
      <c r="AW354" s="81"/>
      <c r="AX354" s="81"/>
      <c r="AY354" s="81"/>
      <c r="AZ354" s="81"/>
      <c r="BA354" s="81"/>
      <c r="BB354" s="81"/>
      <c r="BC354" s="81">
        <v>1</v>
      </c>
      <c r="BD354" s="80" t="str">
        <f>REPLACE(INDEX(GroupVertices[Group],MATCH(Edges[[#This Row],[Vertex 1]],GroupVertices[Vertex],0)),1,1,"")</f>
        <v>1</v>
      </c>
      <c r="BE354" s="80" t="str">
        <f>REPLACE(INDEX(GroupVertices[Group],MATCH(Edges[[#This Row],[Vertex 2]],GroupVertices[Vertex],0)),1,1,"")</f>
        <v>1</v>
      </c>
      <c r="BF354" s="48"/>
      <c r="BG354" s="49"/>
      <c r="BH354" s="48"/>
      <c r="BI354" s="49"/>
      <c r="BJ354" s="48"/>
      <c r="BK354" s="49"/>
      <c r="BL354" s="48"/>
      <c r="BM354" s="49"/>
      <c r="BN354" s="48"/>
    </row>
    <row r="355" spans="1:66" ht="15">
      <c r="A355" s="66" t="s">
        <v>1347</v>
      </c>
      <c r="B355" s="66" t="s">
        <v>307</v>
      </c>
      <c r="C355" s="67" t="s">
        <v>1267</v>
      </c>
      <c r="D355" s="68">
        <v>3</v>
      </c>
      <c r="E355" s="67" t="s">
        <v>132</v>
      </c>
      <c r="F355" s="70">
        <v>32</v>
      </c>
      <c r="G355" s="67"/>
      <c r="H355" s="71"/>
      <c r="I355" s="72"/>
      <c r="J355" s="72"/>
      <c r="K355" s="34" t="s">
        <v>65</v>
      </c>
      <c r="L355" s="73">
        <v>355</v>
      </c>
      <c r="M355" s="73"/>
      <c r="N355" s="74"/>
      <c r="O355" s="81" t="s">
        <v>315</v>
      </c>
      <c r="P355" s="83">
        <v>43849.37736111111</v>
      </c>
      <c r="Q355" s="81" t="s">
        <v>1364</v>
      </c>
      <c r="R355" s="81"/>
      <c r="S355" s="81"/>
      <c r="T355" s="81"/>
      <c r="U355" s="81"/>
      <c r="V355" s="85" t="s">
        <v>1433</v>
      </c>
      <c r="W355" s="83">
        <v>43849.37736111111</v>
      </c>
      <c r="X355" s="87">
        <v>43849</v>
      </c>
      <c r="Y355" s="89" t="s">
        <v>1528</v>
      </c>
      <c r="Z355" s="85" t="s">
        <v>1625</v>
      </c>
      <c r="AA355" s="81"/>
      <c r="AB355" s="81"/>
      <c r="AC355" s="89" t="s">
        <v>1722</v>
      </c>
      <c r="AD355" s="81"/>
      <c r="AE355" s="81" t="b">
        <v>0</v>
      </c>
      <c r="AF355" s="81">
        <v>0</v>
      </c>
      <c r="AG355" s="89" t="s">
        <v>588</v>
      </c>
      <c r="AH355" s="81" t="b">
        <v>0</v>
      </c>
      <c r="AI355" s="81" t="s">
        <v>591</v>
      </c>
      <c r="AJ355" s="81"/>
      <c r="AK355" s="89" t="s">
        <v>588</v>
      </c>
      <c r="AL355" s="81" t="b">
        <v>0</v>
      </c>
      <c r="AM355" s="81">
        <v>97</v>
      </c>
      <c r="AN355" s="89" t="s">
        <v>593</v>
      </c>
      <c r="AO355" s="81" t="s">
        <v>596</v>
      </c>
      <c r="AP355" s="81" t="b">
        <v>0</v>
      </c>
      <c r="AQ355" s="89" t="s">
        <v>593</v>
      </c>
      <c r="AR355" s="81"/>
      <c r="AS355" s="81">
        <v>0</v>
      </c>
      <c r="AT355" s="81">
        <v>0</v>
      </c>
      <c r="AU355" s="81"/>
      <c r="AV355" s="81"/>
      <c r="AW355" s="81"/>
      <c r="AX355" s="81"/>
      <c r="AY355" s="81"/>
      <c r="AZ355" s="81"/>
      <c r="BA355" s="81"/>
      <c r="BB355" s="81"/>
      <c r="BC355" s="81">
        <v>1</v>
      </c>
      <c r="BD355" s="80" t="str">
        <f>REPLACE(INDEX(GroupVertices[Group],MATCH(Edges[[#This Row],[Vertex 1]],GroupVertices[Vertex],0)),1,1,"")</f>
        <v>1</v>
      </c>
      <c r="BE355" s="80" t="str">
        <f>REPLACE(INDEX(GroupVertices[Group],MATCH(Edges[[#This Row],[Vertex 2]],GroupVertices[Vertex],0)),1,1,"")</f>
        <v>1</v>
      </c>
      <c r="BF355" s="48">
        <v>0</v>
      </c>
      <c r="BG355" s="49">
        <v>0</v>
      </c>
      <c r="BH355" s="48">
        <v>2</v>
      </c>
      <c r="BI355" s="49">
        <v>4.545454545454546</v>
      </c>
      <c r="BJ355" s="48">
        <v>0</v>
      </c>
      <c r="BK355" s="49">
        <v>0</v>
      </c>
      <c r="BL355" s="48">
        <v>42</v>
      </c>
      <c r="BM355" s="49">
        <v>95.45454545454545</v>
      </c>
      <c r="BN355" s="48">
        <v>44</v>
      </c>
    </row>
    <row r="356" spans="1:66" ht="15">
      <c r="A356" s="66" t="s">
        <v>1348</v>
      </c>
      <c r="B356" s="66" t="s">
        <v>287</v>
      </c>
      <c r="C356" s="67" t="s">
        <v>1267</v>
      </c>
      <c r="D356" s="68">
        <v>3</v>
      </c>
      <c r="E356" s="67" t="s">
        <v>132</v>
      </c>
      <c r="F356" s="70">
        <v>32</v>
      </c>
      <c r="G356" s="67"/>
      <c r="H356" s="71"/>
      <c r="I356" s="72"/>
      <c r="J356" s="72"/>
      <c r="K356" s="34" t="s">
        <v>65</v>
      </c>
      <c r="L356" s="73">
        <v>356</v>
      </c>
      <c r="M356" s="73"/>
      <c r="N356" s="74"/>
      <c r="O356" s="81" t="s">
        <v>315</v>
      </c>
      <c r="P356" s="83">
        <v>43849.533217592594</v>
      </c>
      <c r="Q356" s="81" t="s">
        <v>1364</v>
      </c>
      <c r="R356" s="81"/>
      <c r="S356" s="81"/>
      <c r="T356" s="81"/>
      <c r="U356" s="81"/>
      <c r="V356" s="85" t="s">
        <v>1434</v>
      </c>
      <c r="W356" s="83">
        <v>43849.533217592594</v>
      </c>
      <c r="X356" s="87">
        <v>43849</v>
      </c>
      <c r="Y356" s="89" t="s">
        <v>1529</v>
      </c>
      <c r="Z356" s="85" t="s">
        <v>1626</v>
      </c>
      <c r="AA356" s="81"/>
      <c r="AB356" s="81"/>
      <c r="AC356" s="89" t="s">
        <v>1723</v>
      </c>
      <c r="AD356" s="81"/>
      <c r="AE356" s="81" t="b">
        <v>0</v>
      </c>
      <c r="AF356" s="81">
        <v>0</v>
      </c>
      <c r="AG356" s="89" t="s">
        <v>588</v>
      </c>
      <c r="AH356" s="81" t="b">
        <v>0</v>
      </c>
      <c r="AI356" s="81" t="s">
        <v>591</v>
      </c>
      <c r="AJ356" s="81"/>
      <c r="AK356" s="89" t="s">
        <v>588</v>
      </c>
      <c r="AL356" s="81" t="b">
        <v>0</v>
      </c>
      <c r="AM356" s="81">
        <v>97</v>
      </c>
      <c r="AN356" s="89" t="s">
        <v>593</v>
      </c>
      <c r="AO356" s="81" t="s">
        <v>606</v>
      </c>
      <c r="AP356" s="81" t="b">
        <v>0</v>
      </c>
      <c r="AQ356" s="89" t="s">
        <v>593</v>
      </c>
      <c r="AR356" s="81"/>
      <c r="AS356" s="81">
        <v>0</v>
      </c>
      <c r="AT356" s="81">
        <v>0</v>
      </c>
      <c r="AU356" s="81"/>
      <c r="AV356" s="81"/>
      <c r="AW356" s="81"/>
      <c r="AX356" s="81"/>
      <c r="AY356" s="81"/>
      <c r="AZ356" s="81"/>
      <c r="BA356" s="81"/>
      <c r="BB356" s="81"/>
      <c r="BC356" s="81">
        <v>1</v>
      </c>
      <c r="BD356" s="80" t="str">
        <f>REPLACE(INDEX(GroupVertices[Group],MATCH(Edges[[#This Row],[Vertex 1]],GroupVertices[Vertex],0)),1,1,"")</f>
        <v>1</v>
      </c>
      <c r="BE356" s="80" t="str">
        <f>REPLACE(INDEX(GroupVertices[Group],MATCH(Edges[[#This Row],[Vertex 2]],GroupVertices[Vertex],0)),1,1,"")</f>
        <v>1</v>
      </c>
      <c r="BF356" s="48"/>
      <c r="BG356" s="49"/>
      <c r="BH356" s="48"/>
      <c r="BI356" s="49"/>
      <c r="BJ356" s="48"/>
      <c r="BK356" s="49"/>
      <c r="BL356" s="48"/>
      <c r="BM356" s="49"/>
      <c r="BN356" s="48"/>
    </row>
    <row r="357" spans="1:66" ht="15">
      <c r="A357" s="66" t="s">
        <v>1348</v>
      </c>
      <c r="B357" s="66" t="s">
        <v>304</v>
      </c>
      <c r="C357" s="67" t="s">
        <v>1267</v>
      </c>
      <c r="D357" s="68">
        <v>3</v>
      </c>
      <c r="E357" s="67" t="s">
        <v>132</v>
      </c>
      <c r="F357" s="70">
        <v>32</v>
      </c>
      <c r="G357" s="67"/>
      <c r="H357" s="71"/>
      <c r="I357" s="72"/>
      <c r="J357" s="72"/>
      <c r="K357" s="34" t="s">
        <v>65</v>
      </c>
      <c r="L357" s="73">
        <v>357</v>
      </c>
      <c r="M357" s="73"/>
      <c r="N357" s="74"/>
      <c r="O357" s="81" t="s">
        <v>315</v>
      </c>
      <c r="P357" s="83">
        <v>43849.533217592594</v>
      </c>
      <c r="Q357" s="81" t="s">
        <v>1364</v>
      </c>
      <c r="R357" s="81"/>
      <c r="S357" s="81"/>
      <c r="T357" s="81"/>
      <c r="U357" s="81"/>
      <c r="V357" s="85" t="s">
        <v>1434</v>
      </c>
      <c r="W357" s="83">
        <v>43849.533217592594</v>
      </c>
      <c r="X357" s="87">
        <v>43849</v>
      </c>
      <c r="Y357" s="89" t="s">
        <v>1529</v>
      </c>
      <c r="Z357" s="85" t="s">
        <v>1626</v>
      </c>
      <c r="AA357" s="81"/>
      <c r="AB357" s="81"/>
      <c r="AC357" s="89" t="s">
        <v>1723</v>
      </c>
      <c r="AD357" s="81"/>
      <c r="AE357" s="81" t="b">
        <v>0</v>
      </c>
      <c r="AF357" s="81">
        <v>0</v>
      </c>
      <c r="AG357" s="89" t="s">
        <v>588</v>
      </c>
      <c r="AH357" s="81" t="b">
        <v>0</v>
      </c>
      <c r="AI357" s="81" t="s">
        <v>591</v>
      </c>
      <c r="AJ357" s="81"/>
      <c r="AK357" s="89" t="s">
        <v>588</v>
      </c>
      <c r="AL357" s="81" t="b">
        <v>0</v>
      </c>
      <c r="AM357" s="81">
        <v>97</v>
      </c>
      <c r="AN357" s="89" t="s">
        <v>593</v>
      </c>
      <c r="AO357" s="81" t="s">
        <v>606</v>
      </c>
      <c r="AP357" s="81" t="b">
        <v>0</v>
      </c>
      <c r="AQ357" s="89" t="s">
        <v>593</v>
      </c>
      <c r="AR357" s="81"/>
      <c r="AS357" s="81">
        <v>0</v>
      </c>
      <c r="AT357" s="81">
        <v>0</v>
      </c>
      <c r="AU357" s="81"/>
      <c r="AV357" s="81"/>
      <c r="AW357" s="81"/>
      <c r="AX357" s="81"/>
      <c r="AY357" s="81"/>
      <c r="AZ357" s="81"/>
      <c r="BA357" s="81"/>
      <c r="BB357" s="81"/>
      <c r="BC357" s="81">
        <v>1</v>
      </c>
      <c r="BD357" s="80" t="str">
        <f>REPLACE(INDEX(GroupVertices[Group],MATCH(Edges[[#This Row],[Vertex 1]],GroupVertices[Vertex],0)),1,1,"")</f>
        <v>1</v>
      </c>
      <c r="BE357" s="80" t="str">
        <f>REPLACE(INDEX(GroupVertices[Group],MATCH(Edges[[#This Row],[Vertex 2]],GroupVertices[Vertex],0)),1,1,"")</f>
        <v>1</v>
      </c>
      <c r="BF357" s="48"/>
      <c r="BG357" s="49"/>
      <c r="BH357" s="48"/>
      <c r="BI357" s="49"/>
      <c r="BJ357" s="48"/>
      <c r="BK357" s="49"/>
      <c r="BL357" s="48"/>
      <c r="BM357" s="49"/>
      <c r="BN357" s="48"/>
    </row>
    <row r="358" spans="1:66" ht="15">
      <c r="A358" s="66" t="s">
        <v>1348</v>
      </c>
      <c r="B358" s="66" t="s">
        <v>307</v>
      </c>
      <c r="C358" s="67" t="s">
        <v>1267</v>
      </c>
      <c r="D358" s="68">
        <v>3</v>
      </c>
      <c r="E358" s="67" t="s">
        <v>132</v>
      </c>
      <c r="F358" s="70">
        <v>32</v>
      </c>
      <c r="G358" s="67"/>
      <c r="H358" s="71"/>
      <c r="I358" s="72"/>
      <c r="J358" s="72"/>
      <c r="K358" s="34" t="s">
        <v>65</v>
      </c>
      <c r="L358" s="73">
        <v>358</v>
      </c>
      <c r="M358" s="73"/>
      <c r="N358" s="74"/>
      <c r="O358" s="81" t="s">
        <v>315</v>
      </c>
      <c r="P358" s="83">
        <v>43849.533217592594</v>
      </c>
      <c r="Q358" s="81" t="s">
        <v>1364</v>
      </c>
      <c r="R358" s="81"/>
      <c r="S358" s="81"/>
      <c r="T358" s="81"/>
      <c r="U358" s="81"/>
      <c r="V358" s="85" t="s">
        <v>1434</v>
      </c>
      <c r="W358" s="83">
        <v>43849.533217592594</v>
      </c>
      <c r="X358" s="87">
        <v>43849</v>
      </c>
      <c r="Y358" s="89" t="s">
        <v>1529</v>
      </c>
      <c r="Z358" s="85" t="s">
        <v>1626</v>
      </c>
      <c r="AA358" s="81"/>
      <c r="AB358" s="81"/>
      <c r="AC358" s="89" t="s">
        <v>1723</v>
      </c>
      <c r="AD358" s="81"/>
      <c r="AE358" s="81" t="b">
        <v>0</v>
      </c>
      <c r="AF358" s="81">
        <v>0</v>
      </c>
      <c r="AG358" s="89" t="s">
        <v>588</v>
      </c>
      <c r="AH358" s="81" t="b">
        <v>0</v>
      </c>
      <c r="AI358" s="81" t="s">
        <v>591</v>
      </c>
      <c r="AJ358" s="81"/>
      <c r="AK358" s="89" t="s">
        <v>588</v>
      </c>
      <c r="AL358" s="81" t="b">
        <v>0</v>
      </c>
      <c r="AM358" s="81">
        <v>97</v>
      </c>
      <c r="AN358" s="89" t="s">
        <v>593</v>
      </c>
      <c r="AO358" s="81" t="s">
        <v>606</v>
      </c>
      <c r="AP358" s="81" t="b">
        <v>0</v>
      </c>
      <c r="AQ358" s="89" t="s">
        <v>593</v>
      </c>
      <c r="AR358" s="81"/>
      <c r="AS358" s="81">
        <v>0</v>
      </c>
      <c r="AT358" s="81">
        <v>0</v>
      </c>
      <c r="AU358" s="81"/>
      <c r="AV358" s="81"/>
      <c r="AW358" s="81"/>
      <c r="AX358" s="81"/>
      <c r="AY358" s="81"/>
      <c r="AZ358" s="81"/>
      <c r="BA358" s="81"/>
      <c r="BB358" s="81"/>
      <c r="BC358" s="81">
        <v>1</v>
      </c>
      <c r="BD358" s="80" t="str">
        <f>REPLACE(INDEX(GroupVertices[Group],MATCH(Edges[[#This Row],[Vertex 1]],GroupVertices[Vertex],0)),1,1,"")</f>
        <v>1</v>
      </c>
      <c r="BE358" s="80" t="str">
        <f>REPLACE(INDEX(GroupVertices[Group],MATCH(Edges[[#This Row],[Vertex 2]],GroupVertices[Vertex],0)),1,1,"")</f>
        <v>1</v>
      </c>
      <c r="BF358" s="48">
        <v>0</v>
      </c>
      <c r="BG358" s="49">
        <v>0</v>
      </c>
      <c r="BH358" s="48">
        <v>2</v>
      </c>
      <c r="BI358" s="49">
        <v>4.545454545454546</v>
      </c>
      <c r="BJ358" s="48">
        <v>0</v>
      </c>
      <c r="BK358" s="49">
        <v>0</v>
      </c>
      <c r="BL358" s="48">
        <v>42</v>
      </c>
      <c r="BM358" s="49">
        <v>95.45454545454545</v>
      </c>
      <c r="BN358" s="48">
        <v>44</v>
      </c>
    </row>
    <row r="359" spans="1:66" ht="15">
      <c r="A359" s="66" t="s">
        <v>1349</v>
      </c>
      <c r="B359" s="66" t="s">
        <v>287</v>
      </c>
      <c r="C359" s="67" t="s">
        <v>1267</v>
      </c>
      <c r="D359" s="68">
        <v>3</v>
      </c>
      <c r="E359" s="67" t="s">
        <v>132</v>
      </c>
      <c r="F359" s="70">
        <v>32</v>
      </c>
      <c r="G359" s="67"/>
      <c r="H359" s="71"/>
      <c r="I359" s="72"/>
      <c r="J359" s="72"/>
      <c r="K359" s="34" t="s">
        <v>65</v>
      </c>
      <c r="L359" s="73">
        <v>359</v>
      </c>
      <c r="M359" s="73"/>
      <c r="N359" s="74"/>
      <c r="O359" s="81" t="s">
        <v>315</v>
      </c>
      <c r="P359" s="83">
        <v>43849.453935185185</v>
      </c>
      <c r="Q359" s="81" t="s">
        <v>1364</v>
      </c>
      <c r="R359" s="81"/>
      <c r="S359" s="81"/>
      <c r="T359" s="81"/>
      <c r="U359" s="81"/>
      <c r="V359" s="85" t="s">
        <v>1435</v>
      </c>
      <c r="W359" s="83">
        <v>43849.453935185185</v>
      </c>
      <c r="X359" s="87">
        <v>43849</v>
      </c>
      <c r="Y359" s="89" t="s">
        <v>1530</v>
      </c>
      <c r="Z359" s="85" t="s">
        <v>1627</v>
      </c>
      <c r="AA359" s="81"/>
      <c r="AB359" s="81"/>
      <c r="AC359" s="89" t="s">
        <v>1724</v>
      </c>
      <c r="AD359" s="81"/>
      <c r="AE359" s="81" t="b">
        <v>0</v>
      </c>
      <c r="AF359" s="81">
        <v>0</v>
      </c>
      <c r="AG359" s="89" t="s">
        <v>588</v>
      </c>
      <c r="AH359" s="81" t="b">
        <v>0</v>
      </c>
      <c r="AI359" s="81" t="s">
        <v>591</v>
      </c>
      <c r="AJ359" s="81"/>
      <c r="AK359" s="89" t="s">
        <v>588</v>
      </c>
      <c r="AL359" s="81" t="b">
        <v>0</v>
      </c>
      <c r="AM359" s="81">
        <v>97</v>
      </c>
      <c r="AN359" s="89" t="s">
        <v>593</v>
      </c>
      <c r="AO359" s="81" t="s">
        <v>595</v>
      </c>
      <c r="AP359" s="81" t="b">
        <v>0</v>
      </c>
      <c r="AQ359" s="89" t="s">
        <v>593</v>
      </c>
      <c r="AR359" s="81"/>
      <c r="AS359" s="81">
        <v>0</v>
      </c>
      <c r="AT359" s="81">
        <v>0</v>
      </c>
      <c r="AU359" s="81"/>
      <c r="AV359" s="81"/>
      <c r="AW359" s="81"/>
      <c r="AX359" s="81"/>
      <c r="AY359" s="81"/>
      <c r="AZ359" s="81"/>
      <c r="BA359" s="81"/>
      <c r="BB359" s="81"/>
      <c r="BC359" s="81">
        <v>1</v>
      </c>
      <c r="BD359" s="80" t="str">
        <f>REPLACE(INDEX(GroupVertices[Group],MATCH(Edges[[#This Row],[Vertex 1]],GroupVertices[Vertex],0)),1,1,"")</f>
        <v>1</v>
      </c>
      <c r="BE359" s="80" t="str">
        <f>REPLACE(INDEX(GroupVertices[Group],MATCH(Edges[[#This Row],[Vertex 2]],GroupVertices[Vertex],0)),1,1,"")</f>
        <v>1</v>
      </c>
      <c r="BF359" s="48"/>
      <c r="BG359" s="49"/>
      <c r="BH359" s="48"/>
      <c r="BI359" s="49"/>
      <c r="BJ359" s="48"/>
      <c r="BK359" s="49"/>
      <c r="BL359" s="48"/>
      <c r="BM359" s="49"/>
      <c r="BN359" s="48"/>
    </row>
    <row r="360" spans="1:66" ht="15">
      <c r="A360" s="66" t="s">
        <v>1349</v>
      </c>
      <c r="B360" s="66" t="s">
        <v>304</v>
      </c>
      <c r="C360" s="67" t="s">
        <v>1267</v>
      </c>
      <c r="D360" s="68">
        <v>3</v>
      </c>
      <c r="E360" s="67" t="s">
        <v>132</v>
      </c>
      <c r="F360" s="70">
        <v>32</v>
      </c>
      <c r="G360" s="67"/>
      <c r="H360" s="71"/>
      <c r="I360" s="72"/>
      <c r="J360" s="72"/>
      <c r="K360" s="34" t="s">
        <v>65</v>
      </c>
      <c r="L360" s="73">
        <v>360</v>
      </c>
      <c r="M360" s="73"/>
      <c r="N360" s="74"/>
      <c r="O360" s="81" t="s">
        <v>315</v>
      </c>
      <c r="P360" s="83">
        <v>43849.453935185185</v>
      </c>
      <c r="Q360" s="81" t="s">
        <v>1364</v>
      </c>
      <c r="R360" s="81"/>
      <c r="S360" s="81"/>
      <c r="T360" s="81"/>
      <c r="U360" s="81"/>
      <c r="V360" s="85" t="s">
        <v>1435</v>
      </c>
      <c r="W360" s="83">
        <v>43849.453935185185</v>
      </c>
      <c r="X360" s="87">
        <v>43849</v>
      </c>
      <c r="Y360" s="89" t="s">
        <v>1530</v>
      </c>
      <c r="Z360" s="85" t="s">
        <v>1627</v>
      </c>
      <c r="AA360" s="81"/>
      <c r="AB360" s="81"/>
      <c r="AC360" s="89" t="s">
        <v>1724</v>
      </c>
      <c r="AD360" s="81"/>
      <c r="AE360" s="81" t="b">
        <v>0</v>
      </c>
      <c r="AF360" s="81">
        <v>0</v>
      </c>
      <c r="AG360" s="89" t="s">
        <v>588</v>
      </c>
      <c r="AH360" s="81" t="b">
        <v>0</v>
      </c>
      <c r="AI360" s="81" t="s">
        <v>591</v>
      </c>
      <c r="AJ360" s="81"/>
      <c r="AK360" s="89" t="s">
        <v>588</v>
      </c>
      <c r="AL360" s="81" t="b">
        <v>0</v>
      </c>
      <c r="AM360" s="81">
        <v>97</v>
      </c>
      <c r="AN360" s="89" t="s">
        <v>593</v>
      </c>
      <c r="AO360" s="81" t="s">
        <v>595</v>
      </c>
      <c r="AP360" s="81" t="b">
        <v>0</v>
      </c>
      <c r="AQ360" s="89" t="s">
        <v>593</v>
      </c>
      <c r="AR360" s="81"/>
      <c r="AS360" s="81">
        <v>0</v>
      </c>
      <c r="AT360" s="81">
        <v>0</v>
      </c>
      <c r="AU360" s="81"/>
      <c r="AV360" s="81"/>
      <c r="AW360" s="81"/>
      <c r="AX360" s="81"/>
      <c r="AY360" s="81"/>
      <c r="AZ360" s="81"/>
      <c r="BA360" s="81"/>
      <c r="BB360" s="81"/>
      <c r="BC360" s="81">
        <v>1</v>
      </c>
      <c r="BD360" s="80" t="str">
        <f>REPLACE(INDEX(GroupVertices[Group],MATCH(Edges[[#This Row],[Vertex 1]],GroupVertices[Vertex],0)),1,1,"")</f>
        <v>1</v>
      </c>
      <c r="BE360" s="80" t="str">
        <f>REPLACE(INDEX(GroupVertices[Group],MATCH(Edges[[#This Row],[Vertex 2]],GroupVertices[Vertex],0)),1,1,"")</f>
        <v>1</v>
      </c>
      <c r="BF360" s="48"/>
      <c r="BG360" s="49"/>
      <c r="BH360" s="48"/>
      <c r="BI360" s="49"/>
      <c r="BJ360" s="48"/>
      <c r="BK360" s="49"/>
      <c r="BL360" s="48"/>
      <c r="BM360" s="49"/>
      <c r="BN360" s="48"/>
    </row>
    <row r="361" spans="1:66" ht="15">
      <c r="A361" s="66" t="s">
        <v>1349</v>
      </c>
      <c r="B361" s="66" t="s">
        <v>307</v>
      </c>
      <c r="C361" s="67" t="s">
        <v>1267</v>
      </c>
      <c r="D361" s="68">
        <v>3</v>
      </c>
      <c r="E361" s="67" t="s">
        <v>132</v>
      </c>
      <c r="F361" s="70">
        <v>32</v>
      </c>
      <c r="G361" s="67"/>
      <c r="H361" s="71"/>
      <c r="I361" s="72"/>
      <c r="J361" s="72"/>
      <c r="K361" s="34" t="s">
        <v>65</v>
      </c>
      <c r="L361" s="73">
        <v>361</v>
      </c>
      <c r="M361" s="73"/>
      <c r="N361" s="74"/>
      <c r="O361" s="81" t="s">
        <v>315</v>
      </c>
      <c r="P361" s="83">
        <v>43849.453935185185</v>
      </c>
      <c r="Q361" s="81" t="s">
        <v>1364</v>
      </c>
      <c r="R361" s="81"/>
      <c r="S361" s="81"/>
      <c r="T361" s="81"/>
      <c r="U361" s="81"/>
      <c r="V361" s="85" t="s">
        <v>1435</v>
      </c>
      <c r="W361" s="83">
        <v>43849.453935185185</v>
      </c>
      <c r="X361" s="87">
        <v>43849</v>
      </c>
      <c r="Y361" s="89" t="s">
        <v>1530</v>
      </c>
      <c r="Z361" s="85" t="s">
        <v>1627</v>
      </c>
      <c r="AA361" s="81"/>
      <c r="AB361" s="81"/>
      <c r="AC361" s="89" t="s">
        <v>1724</v>
      </c>
      <c r="AD361" s="81"/>
      <c r="AE361" s="81" t="b">
        <v>0</v>
      </c>
      <c r="AF361" s="81">
        <v>0</v>
      </c>
      <c r="AG361" s="89" t="s">
        <v>588</v>
      </c>
      <c r="AH361" s="81" t="b">
        <v>0</v>
      </c>
      <c r="AI361" s="81" t="s">
        <v>591</v>
      </c>
      <c r="AJ361" s="81"/>
      <c r="AK361" s="89" t="s">
        <v>588</v>
      </c>
      <c r="AL361" s="81" t="b">
        <v>0</v>
      </c>
      <c r="AM361" s="81">
        <v>97</v>
      </c>
      <c r="AN361" s="89" t="s">
        <v>593</v>
      </c>
      <c r="AO361" s="81" t="s">
        <v>595</v>
      </c>
      <c r="AP361" s="81" t="b">
        <v>0</v>
      </c>
      <c r="AQ361" s="89" t="s">
        <v>593</v>
      </c>
      <c r="AR361" s="81"/>
      <c r="AS361" s="81">
        <v>0</v>
      </c>
      <c r="AT361" s="81">
        <v>0</v>
      </c>
      <c r="AU361" s="81"/>
      <c r="AV361" s="81"/>
      <c r="AW361" s="81"/>
      <c r="AX361" s="81"/>
      <c r="AY361" s="81"/>
      <c r="AZ361" s="81"/>
      <c r="BA361" s="81"/>
      <c r="BB361" s="81"/>
      <c r="BC361" s="81">
        <v>1</v>
      </c>
      <c r="BD361" s="80" t="str">
        <f>REPLACE(INDEX(GroupVertices[Group],MATCH(Edges[[#This Row],[Vertex 1]],GroupVertices[Vertex],0)),1,1,"")</f>
        <v>1</v>
      </c>
      <c r="BE361" s="80" t="str">
        <f>REPLACE(INDEX(GroupVertices[Group],MATCH(Edges[[#This Row],[Vertex 2]],GroupVertices[Vertex],0)),1,1,"")</f>
        <v>1</v>
      </c>
      <c r="BF361" s="48">
        <v>0</v>
      </c>
      <c r="BG361" s="49">
        <v>0</v>
      </c>
      <c r="BH361" s="48">
        <v>2</v>
      </c>
      <c r="BI361" s="49">
        <v>4.545454545454546</v>
      </c>
      <c r="BJ361" s="48">
        <v>0</v>
      </c>
      <c r="BK361" s="49">
        <v>0</v>
      </c>
      <c r="BL361" s="48">
        <v>42</v>
      </c>
      <c r="BM361" s="49">
        <v>95.45454545454545</v>
      </c>
      <c r="BN361" s="48">
        <v>44</v>
      </c>
    </row>
    <row r="362" spans="1:66" ht="15">
      <c r="A362" s="66" t="s">
        <v>1350</v>
      </c>
      <c r="B362" s="66" t="s">
        <v>287</v>
      </c>
      <c r="C362" s="67" t="s">
        <v>1267</v>
      </c>
      <c r="D362" s="68">
        <v>3</v>
      </c>
      <c r="E362" s="67" t="s">
        <v>132</v>
      </c>
      <c r="F362" s="70">
        <v>32</v>
      </c>
      <c r="G362" s="67"/>
      <c r="H362" s="71"/>
      <c r="I362" s="72"/>
      <c r="J362" s="72"/>
      <c r="K362" s="34" t="s">
        <v>65</v>
      </c>
      <c r="L362" s="73">
        <v>362</v>
      </c>
      <c r="M362" s="73"/>
      <c r="N362" s="74"/>
      <c r="O362" s="81" t="s">
        <v>315</v>
      </c>
      <c r="P362" s="83">
        <v>43848.791967592595</v>
      </c>
      <c r="Q362" s="81" t="s">
        <v>1364</v>
      </c>
      <c r="R362" s="81"/>
      <c r="S362" s="81"/>
      <c r="T362" s="81"/>
      <c r="U362" s="81"/>
      <c r="V362" s="85" t="s">
        <v>1436</v>
      </c>
      <c r="W362" s="83">
        <v>43848.791967592595</v>
      </c>
      <c r="X362" s="87">
        <v>43848</v>
      </c>
      <c r="Y362" s="89" t="s">
        <v>1531</v>
      </c>
      <c r="Z362" s="85" t="s">
        <v>1628</v>
      </c>
      <c r="AA362" s="81"/>
      <c r="AB362" s="81"/>
      <c r="AC362" s="89" t="s">
        <v>1725</v>
      </c>
      <c r="AD362" s="81"/>
      <c r="AE362" s="81" t="b">
        <v>0</v>
      </c>
      <c r="AF362" s="81">
        <v>0</v>
      </c>
      <c r="AG362" s="89" t="s">
        <v>588</v>
      </c>
      <c r="AH362" s="81" t="b">
        <v>0</v>
      </c>
      <c r="AI362" s="81" t="s">
        <v>591</v>
      </c>
      <c r="AJ362" s="81"/>
      <c r="AK362" s="89" t="s">
        <v>588</v>
      </c>
      <c r="AL362" s="81" t="b">
        <v>0</v>
      </c>
      <c r="AM362" s="81">
        <v>97</v>
      </c>
      <c r="AN362" s="89" t="s">
        <v>593</v>
      </c>
      <c r="AO362" s="81" t="s">
        <v>594</v>
      </c>
      <c r="AP362" s="81" t="b">
        <v>0</v>
      </c>
      <c r="AQ362" s="89" t="s">
        <v>593</v>
      </c>
      <c r="AR362" s="81"/>
      <c r="AS362" s="81">
        <v>0</v>
      </c>
      <c r="AT362" s="81">
        <v>0</v>
      </c>
      <c r="AU362" s="81"/>
      <c r="AV362" s="81"/>
      <c r="AW362" s="81"/>
      <c r="AX362" s="81"/>
      <c r="AY362" s="81"/>
      <c r="AZ362" s="81"/>
      <c r="BA362" s="81"/>
      <c r="BB362" s="81"/>
      <c r="BC362" s="81">
        <v>1</v>
      </c>
      <c r="BD362" s="80" t="str">
        <f>REPLACE(INDEX(GroupVertices[Group],MATCH(Edges[[#This Row],[Vertex 1]],GroupVertices[Vertex],0)),1,1,"")</f>
        <v>1</v>
      </c>
      <c r="BE362" s="80" t="str">
        <f>REPLACE(INDEX(GroupVertices[Group],MATCH(Edges[[#This Row],[Vertex 2]],GroupVertices[Vertex],0)),1,1,"")</f>
        <v>1</v>
      </c>
      <c r="BF362" s="48"/>
      <c r="BG362" s="49"/>
      <c r="BH362" s="48"/>
      <c r="BI362" s="49"/>
      <c r="BJ362" s="48"/>
      <c r="BK362" s="49"/>
      <c r="BL362" s="48"/>
      <c r="BM362" s="49"/>
      <c r="BN362" s="48"/>
    </row>
    <row r="363" spans="1:66" ht="15">
      <c r="A363" s="66" t="s">
        <v>1350</v>
      </c>
      <c r="B363" s="66" t="s">
        <v>304</v>
      </c>
      <c r="C363" s="67" t="s">
        <v>1267</v>
      </c>
      <c r="D363" s="68">
        <v>3</v>
      </c>
      <c r="E363" s="67" t="s">
        <v>132</v>
      </c>
      <c r="F363" s="70">
        <v>32</v>
      </c>
      <c r="G363" s="67"/>
      <c r="H363" s="71"/>
      <c r="I363" s="72"/>
      <c r="J363" s="72"/>
      <c r="K363" s="34" t="s">
        <v>65</v>
      </c>
      <c r="L363" s="73">
        <v>363</v>
      </c>
      <c r="M363" s="73"/>
      <c r="N363" s="74"/>
      <c r="O363" s="81" t="s">
        <v>315</v>
      </c>
      <c r="P363" s="83">
        <v>43848.791967592595</v>
      </c>
      <c r="Q363" s="81" t="s">
        <v>1364</v>
      </c>
      <c r="R363" s="81"/>
      <c r="S363" s="81"/>
      <c r="T363" s="81"/>
      <c r="U363" s="81"/>
      <c r="V363" s="85" t="s">
        <v>1436</v>
      </c>
      <c r="W363" s="83">
        <v>43848.791967592595</v>
      </c>
      <c r="X363" s="87">
        <v>43848</v>
      </c>
      <c r="Y363" s="89" t="s">
        <v>1531</v>
      </c>
      <c r="Z363" s="85" t="s">
        <v>1628</v>
      </c>
      <c r="AA363" s="81"/>
      <c r="AB363" s="81"/>
      <c r="AC363" s="89" t="s">
        <v>1725</v>
      </c>
      <c r="AD363" s="81"/>
      <c r="AE363" s="81" t="b">
        <v>0</v>
      </c>
      <c r="AF363" s="81">
        <v>0</v>
      </c>
      <c r="AG363" s="89" t="s">
        <v>588</v>
      </c>
      <c r="AH363" s="81" t="b">
        <v>0</v>
      </c>
      <c r="AI363" s="81" t="s">
        <v>591</v>
      </c>
      <c r="AJ363" s="81"/>
      <c r="AK363" s="89" t="s">
        <v>588</v>
      </c>
      <c r="AL363" s="81" t="b">
        <v>0</v>
      </c>
      <c r="AM363" s="81">
        <v>97</v>
      </c>
      <c r="AN363" s="89" t="s">
        <v>593</v>
      </c>
      <c r="AO363" s="81" t="s">
        <v>594</v>
      </c>
      <c r="AP363" s="81" t="b">
        <v>0</v>
      </c>
      <c r="AQ363" s="89" t="s">
        <v>593</v>
      </c>
      <c r="AR363" s="81"/>
      <c r="AS363" s="81">
        <v>0</v>
      </c>
      <c r="AT363" s="81">
        <v>0</v>
      </c>
      <c r="AU363" s="81"/>
      <c r="AV363" s="81"/>
      <c r="AW363" s="81"/>
      <c r="AX363" s="81"/>
      <c r="AY363" s="81"/>
      <c r="AZ363" s="81"/>
      <c r="BA363" s="81"/>
      <c r="BB363" s="81"/>
      <c r="BC363" s="81">
        <v>1</v>
      </c>
      <c r="BD363" s="80" t="str">
        <f>REPLACE(INDEX(GroupVertices[Group],MATCH(Edges[[#This Row],[Vertex 1]],GroupVertices[Vertex],0)),1,1,"")</f>
        <v>1</v>
      </c>
      <c r="BE363" s="80" t="str">
        <f>REPLACE(INDEX(GroupVertices[Group],MATCH(Edges[[#This Row],[Vertex 2]],GroupVertices[Vertex],0)),1,1,"")</f>
        <v>1</v>
      </c>
      <c r="BF363" s="48"/>
      <c r="BG363" s="49"/>
      <c r="BH363" s="48"/>
      <c r="BI363" s="49"/>
      <c r="BJ363" s="48"/>
      <c r="BK363" s="49"/>
      <c r="BL363" s="48"/>
      <c r="BM363" s="49"/>
      <c r="BN363" s="48"/>
    </row>
    <row r="364" spans="1:66" ht="15">
      <c r="A364" s="66" t="s">
        <v>1350</v>
      </c>
      <c r="B364" s="66" t="s">
        <v>307</v>
      </c>
      <c r="C364" s="67" t="s">
        <v>1267</v>
      </c>
      <c r="D364" s="68">
        <v>3</v>
      </c>
      <c r="E364" s="67" t="s">
        <v>132</v>
      </c>
      <c r="F364" s="70">
        <v>32</v>
      </c>
      <c r="G364" s="67"/>
      <c r="H364" s="71"/>
      <c r="I364" s="72"/>
      <c r="J364" s="72"/>
      <c r="K364" s="34" t="s">
        <v>65</v>
      </c>
      <c r="L364" s="73">
        <v>364</v>
      </c>
      <c r="M364" s="73"/>
      <c r="N364" s="74"/>
      <c r="O364" s="81" t="s">
        <v>315</v>
      </c>
      <c r="P364" s="83">
        <v>43848.791967592595</v>
      </c>
      <c r="Q364" s="81" t="s">
        <v>1364</v>
      </c>
      <c r="R364" s="81"/>
      <c r="S364" s="81"/>
      <c r="T364" s="81"/>
      <c r="U364" s="81"/>
      <c r="V364" s="85" t="s">
        <v>1436</v>
      </c>
      <c r="W364" s="83">
        <v>43848.791967592595</v>
      </c>
      <c r="X364" s="87">
        <v>43848</v>
      </c>
      <c r="Y364" s="89" t="s">
        <v>1531</v>
      </c>
      <c r="Z364" s="85" t="s">
        <v>1628</v>
      </c>
      <c r="AA364" s="81"/>
      <c r="AB364" s="81"/>
      <c r="AC364" s="89" t="s">
        <v>1725</v>
      </c>
      <c r="AD364" s="81"/>
      <c r="AE364" s="81" t="b">
        <v>0</v>
      </c>
      <c r="AF364" s="81">
        <v>0</v>
      </c>
      <c r="AG364" s="89" t="s">
        <v>588</v>
      </c>
      <c r="AH364" s="81" t="b">
        <v>0</v>
      </c>
      <c r="AI364" s="81" t="s">
        <v>591</v>
      </c>
      <c r="AJ364" s="81"/>
      <c r="AK364" s="89" t="s">
        <v>588</v>
      </c>
      <c r="AL364" s="81" t="b">
        <v>0</v>
      </c>
      <c r="AM364" s="81">
        <v>97</v>
      </c>
      <c r="AN364" s="89" t="s">
        <v>593</v>
      </c>
      <c r="AO364" s="81" t="s">
        <v>594</v>
      </c>
      <c r="AP364" s="81" t="b">
        <v>0</v>
      </c>
      <c r="AQ364" s="89" t="s">
        <v>593</v>
      </c>
      <c r="AR364" s="81"/>
      <c r="AS364" s="81">
        <v>0</v>
      </c>
      <c r="AT364" s="81">
        <v>0</v>
      </c>
      <c r="AU364" s="81"/>
      <c r="AV364" s="81"/>
      <c r="AW364" s="81"/>
      <c r="AX364" s="81"/>
      <c r="AY364" s="81"/>
      <c r="AZ364" s="81"/>
      <c r="BA364" s="81"/>
      <c r="BB364" s="81"/>
      <c r="BC364" s="81">
        <v>1</v>
      </c>
      <c r="BD364" s="80" t="str">
        <f>REPLACE(INDEX(GroupVertices[Group],MATCH(Edges[[#This Row],[Vertex 1]],GroupVertices[Vertex],0)),1,1,"")</f>
        <v>1</v>
      </c>
      <c r="BE364" s="80" t="str">
        <f>REPLACE(INDEX(GroupVertices[Group],MATCH(Edges[[#This Row],[Vertex 2]],GroupVertices[Vertex],0)),1,1,"")</f>
        <v>1</v>
      </c>
      <c r="BF364" s="48">
        <v>0</v>
      </c>
      <c r="BG364" s="49">
        <v>0</v>
      </c>
      <c r="BH364" s="48">
        <v>2</v>
      </c>
      <c r="BI364" s="49">
        <v>4.545454545454546</v>
      </c>
      <c r="BJ364" s="48">
        <v>0</v>
      </c>
      <c r="BK364" s="49">
        <v>0</v>
      </c>
      <c r="BL364" s="48">
        <v>42</v>
      </c>
      <c r="BM364" s="49">
        <v>95.45454545454545</v>
      </c>
      <c r="BN364" s="48">
        <v>44</v>
      </c>
    </row>
    <row r="365" spans="1:66" ht="15">
      <c r="A365" s="66" t="s">
        <v>1351</v>
      </c>
      <c r="B365" s="66" t="s">
        <v>287</v>
      </c>
      <c r="C365" s="67" t="s">
        <v>1267</v>
      </c>
      <c r="D365" s="68">
        <v>3</v>
      </c>
      <c r="E365" s="67" t="s">
        <v>132</v>
      </c>
      <c r="F365" s="70">
        <v>32</v>
      </c>
      <c r="G365" s="67"/>
      <c r="H365" s="71"/>
      <c r="I365" s="72"/>
      <c r="J365" s="72"/>
      <c r="K365" s="34" t="s">
        <v>65</v>
      </c>
      <c r="L365" s="73">
        <v>365</v>
      </c>
      <c r="M365" s="73"/>
      <c r="N365" s="74"/>
      <c r="O365" s="81" t="s">
        <v>315</v>
      </c>
      <c r="P365" s="83">
        <v>43848.81046296296</v>
      </c>
      <c r="Q365" s="81" t="s">
        <v>1364</v>
      </c>
      <c r="R365" s="81"/>
      <c r="S365" s="81"/>
      <c r="T365" s="81"/>
      <c r="U365" s="81"/>
      <c r="V365" s="85" t="s">
        <v>1437</v>
      </c>
      <c r="W365" s="83">
        <v>43848.81046296296</v>
      </c>
      <c r="X365" s="87">
        <v>43848</v>
      </c>
      <c r="Y365" s="89" t="s">
        <v>1532</v>
      </c>
      <c r="Z365" s="85" t="s">
        <v>1629</v>
      </c>
      <c r="AA365" s="81"/>
      <c r="AB365" s="81"/>
      <c r="AC365" s="89" t="s">
        <v>1726</v>
      </c>
      <c r="AD365" s="81"/>
      <c r="AE365" s="81" t="b">
        <v>0</v>
      </c>
      <c r="AF365" s="81">
        <v>0</v>
      </c>
      <c r="AG365" s="89" t="s">
        <v>588</v>
      </c>
      <c r="AH365" s="81" t="b">
        <v>0</v>
      </c>
      <c r="AI365" s="81" t="s">
        <v>591</v>
      </c>
      <c r="AJ365" s="81"/>
      <c r="AK365" s="89" t="s">
        <v>588</v>
      </c>
      <c r="AL365" s="81" t="b">
        <v>0</v>
      </c>
      <c r="AM365" s="81">
        <v>97</v>
      </c>
      <c r="AN365" s="89" t="s">
        <v>593</v>
      </c>
      <c r="AO365" s="81" t="s">
        <v>596</v>
      </c>
      <c r="AP365" s="81" t="b">
        <v>0</v>
      </c>
      <c r="AQ365" s="89" t="s">
        <v>593</v>
      </c>
      <c r="AR365" s="81"/>
      <c r="AS365" s="81">
        <v>0</v>
      </c>
      <c r="AT365" s="81">
        <v>0</v>
      </c>
      <c r="AU365" s="81"/>
      <c r="AV365" s="81"/>
      <c r="AW365" s="81"/>
      <c r="AX365" s="81"/>
      <c r="AY365" s="81"/>
      <c r="AZ365" s="81"/>
      <c r="BA365" s="81"/>
      <c r="BB365" s="81"/>
      <c r="BC365" s="81">
        <v>1</v>
      </c>
      <c r="BD365" s="80" t="str">
        <f>REPLACE(INDEX(GroupVertices[Group],MATCH(Edges[[#This Row],[Vertex 1]],GroupVertices[Vertex],0)),1,1,"")</f>
        <v>1</v>
      </c>
      <c r="BE365" s="80" t="str">
        <f>REPLACE(INDEX(GroupVertices[Group],MATCH(Edges[[#This Row],[Vertex 2]],GroupVertices[Vertex],0)),1,1,"")</f>
        <v>1</v>
      </c>
      <c r="BF365" s="48"/>
      <c r="BG365" s="49"/>
      <c r="BH365" s="48"/>
      <c r="BI365" s="49"/>
      <c r="BJ365" s="48"/>
      <c r="BK365" s="49"/>
      <c r="BL365" s="48"/>
      <c r="BM365" s="49"/>
      <c r="BN365" s="48"/>
    </row>
    <row r="366" spans="1:66" ht="15">
      <c r="A366" s="66" t="s">
        <v>1351</v>
      </c>
      <c r="B366" s="66" t="s">
        <v>304</v>
      </c>
      <c r="C366" s="67" t="s">
        <v>1267</v>
      </c>
      <c r="D366" s="68">
        <v>3</v>
      </c>
      <c r="E366" s="67" t="s">
        <v>132</v>
      </c>
      <c r="F366" s="70">
        <v>32</v>
      </c>
      <c r="G366" s="67"/>
      <c r="H366" s="71"/>
      <c r="I366" s="72"/>
      <c r="J366" s="72"/>
      <c r="K366" s="34" t="s">
        <v>65</v>
      </c>
      <c r="L366" s="73">
        <v>366</v>
      </c>
      <c r="M366" s="73"/>
      <c r="N366" s="74"/>
      <c r="O366" s="81" t="s">
        <v>315</v>
      </c>
      <c r="P366" s="83">
        <v>43848.81046296296</v>
      </c>
      <c r="Q366" s="81" t="s">
        <v>1364</v>
      </c>
      <c r="R366" s="81"/>
      <c r="S366" s="81"/>
      <c r="T366" s="81"/>
      <c r="U366" s="81"/>
      <c r="V366" s="85" t="s">
        <v>1437</v>
      </c>
      <c r="W366" s="83">
        <v>43848.81046296296</v>
      </c>
      <c r="X366" s="87">
        <v>43848</v>
      </c>
      <c r="Y366" s="89" t="s">
        <v>1532</v>
      </c>
      <c r="Z366" s="85" t="s">
        <v>1629</v>
      </c>
      <c r="AA366" s="81"/>
      <c r="AB366" s="81"/>
      <c r="AC366" s="89" t="s">
        <v>1726</v>
      </c>
      <c r="AD366" s="81"/>
      <c r="AE366" s="81" t="b">
        <v>0</v>
      </c>
      <c r="AF366" s="81">
        <v>0</v>
      </c>
      <c r="AG366" s="89" t="s">
        <v>588</v>
      </c>
      <c r="AH366" s="81" t="b">
        <v>0</v>
      </c>
      <c r="AI366" s="81" t="s">
        <v>591</v>
      </c>
      <c r="AJ366" s="81"/>
      <c r="AK366" s="89" t="s">
        <v>588</v>
      </c>
      <c r="AL366" s="81" t="b">
        <v>0</v>
      </c>
      <c r="AM366" s="81">
        <v>97</v>
      </c>
      <c r="AN366" s="89" t="s">
        <v>593</v>
      </c>
      <c r="AO366" s="81" t="s">
        <v>596</v>
      </c>
      <c r="AP366" s="81" t="b">
        <v>0</v>
      </c>
      <c r="AQ366" s="89" t="s">
        <v>593</v>
      </c>
      <c r="AR366" s="81"/>
      <c r="AS366" s="81">
        <v>0</v>
      </c>
      <c r="AT366" s="81">
        <v>0</v>
      </c>
      <c r="AU366" s="81"/>
      <c r="AV366" s="81"/>
      <c r="AW366" s="81"/>
      <c r="AX366" s="81"/>
      <c r="AY366" s="81"/>
      <c r="AZ366" s="81"/>
      <c r="BA366" s="81"/>
      <c r="BB366" s="81"/>
      <c r="BC366" s="81">
        <v>1</v>
      </c>
      <c r="BD366" s="80" t="str">
        <f>REPLACE(INDEX(GroupVertices[Group],MATCH(Edges[[#This Row],[Vertex 1]],GroupVertices[Vertex],0)),1,1,"")</f>
        <v>1</v>
      </c>
      <c r="BE366" s="80" t="str">
        <f>REPLACE(INDEX(GroupVertices[Group],MATCH(Edges[[#This Row],[Vertex 2]],GroupVertices[Vertex],0)),1,1,"")</f>
        <v>1</v>
      </c>
      <c r="BF366" s="48"/>
      <c r="BG366" s="49"/>
      <c r="BH366" s="48"/>
      <c r="BI366" s="49"/>
      <c r="BJ366" s="48"/>
      <c r="BK366" s="49"/>
      <c r="BL366" s="48"/>
      <c r="BM366" s="49"/>
      <c r="BN366" s="48"/>
    </row>
    <row r="367" spans="1:66" ht="15">
      <c r="A367" s="66" t="s">
        <v>1351</v>
      </c>
      <c r="B367" s="66" t="s">
        <v>307</v>
      </c>
      <c r="C367" s="67" t="s">
        <v>1267</v>
      </c>
      <c r="D367" s="68">
        <v>3</v>
      </c>
      <c r="E367" s="67" t="s">
        <v>132</v>
      </c>
      <c r="F367" s="70">
        <v>32</v>
      </c>
      <c r="G367" s="67"/>
      <c r="H367" s="71"/>
      <c r="I367" s="72"/>
      <c r="J367" s="72"/>
      <c r="K367" s="34" t="s">
        <v>65</v>
      </c>
      <c r="L367" s="73">
        <v>367</v>
      </c>
      <c r="M367" s="73"/>
      <c r="N367" s="74"/>
      <c r="O367" s="81" t="s">
        <v>315</v>
      </c>
      <c r="P367" s="83">
        <v>43848.81046296296</v>
      </c>
      <c r="Q367" s="81" t="s">
        <v>1364</v>
      </c>
      <c r="R367" s="81"/>
      <c r="S367" s="81"/>
      <c r="T367" s="81"/>
      <c r="U367" s="81"/>
      <c r="V367" s="85" t="s">
        <v>1437</v>
      </c>
      <c r="W367" s="83">
        <v>43848.81046296296</v>
      </c>
      <c r="X367" s="87">
        <v>43848</v>
      </c>
      <c r="Y367" s="89" t="s">
        <v>1532</v>
      </c>
      <c r="Z367" s="85" t="s">
        <v>1629</v>
      </c>
      <c r="AA367" s="81"/>
      <c r="AB367" s="81"/>
      <c r="AC367" s="89" t="s">
        <v>1726</v>
      </c>
      <c r="AD367" s="81"/>
      <c r="AE367" s="81" t="b">
        <v>0</v>
      </c>
      <c r="AF367" s="81">
        <v>0</v>
      </c>
      <c r="AG367" s="89" t="s">
        <v>588</v>
      </c>
      <c r="AH367" s="81" t="b">
        <v>0</v>
      </c>
      <c r="AI367" s="81" t="s">
        <v>591</v>
      </c>
      <c r="AJ367" s="81"/>
      <c r="AK367" s="89" t="s">
        <v>588</v>
      </c>
      <c r="AL367" s="81" t="b">
        <v>0</v>
      </c>
      <c r="AM367" s="81">
        <v>97</v>
      </c>
      <c r="AN367" s="89" t="s">
        <v>593</v>
      </c>
      <c r="AO367" s="81" t="s">
        <v>596</v>
      </c>
      <c r="AP367" s="81" t="b">
        <v>0</v>
      </c>
      <c r="AQ367" s="89" t="s">
        <v>593</v>
      </c>
      <c r="AR367" s="81"/>
      <c r="AS367" s="81">
        <v>0</v>
      </c>
      <c r="AT367" s="81">
        <v>0</v>
      </c>
      <c r="AU367" s="81"/>
      <c r="AV367" s="81"/>
      <c r="AW367" s="81"/>
      <c r="AX367" s="81"/>
      <c r="AY367" s="81"/>
      <c r="AZ367" s="81"/>
      <c r="BA367" s="81"/>
      <c r="BB367" s="81"/>
      <c r="BC367" s="81">
        <v>1</v>
      </c>
      <c r="BD367" s="80" t="str">
        <f>REPLACE(INDEX(GroupVertices[Group],MATCH(Edges[[#This Row],[Vertex 1]],GroupVertices[Vertex],0)),1,1,"")</f>
        <v>1</v>
      </c>
      <c r="BE367" s="80" t="str">
        <f>REPLACE(INDEX(GroupVertices[Group],MATCH(Edges[[#This Row],[Vertex 2]],GroupVertices[Vertex],0)),1,1,"")</f>
        <v>1</v>
      </c>
      <c r="BF367" s="48">
        <v>0</v>
      </c>
      <c r="BG367" s="49">
        <v>0</v>
      </c>
      <c r="BH367" s="48">
        <v>2</v>
      </c>
      <c r="BI367" s="49">
        <v>4.545454545454546</v>
      </c>
      <c r="BJ367" s="48">
        <v>0</v>
      </c>
      <c r="BK367" s="49">
        <v>0</v>
      </c>
      <c r="BL367" s="48">
        <v>42</v>
      </c>
      <c r="BM367" s="49">
        <v>95.45454545454545</v>
      </c>
      <c r="BN367" s="48">
        <v>44</v>
      </c>
    </row>
    <row r="368" spans="1:66" ht="15">
      <c r="A368" s="66" t="s">
        <v>1352</v>
      </c>
      <c r="B368" s="66" t="s">
        <v>287</v>
      </c>
      <c r="C368" s="67" t="s">
        <v>1267</v>
      </c>
      <c r="D368" s="68">
        <v>3</v>
      </c>
      <c r="E368" s="67" t="s">
        <v>132</v>
      </c>
      <c r="F368" s="70">
        <v>32</v>
      </c>
      <c r="G368" s="67"/>
      <c r="H368" s="71"/>
      <c r="I368" s="72"/>
      <c r="J368" s="72"/>
      <c r="K368" s="34" t="s">
        <v>65</v>
      </c>
      <c r="L368" s="73">
        <v>368</v>
      </c>
      <c r="M368" s="73"/>
      <c r="N368" s="74"/>
      <c r="O368" s="81" t="s">
        <v>315</v>
      </c>
      <c r="P368" s="83">
        <v>43851.40547453704</v>
      </c>
      <c r="Q368" s="81" t="s">
        <v>1364</v>
      </c>
      <c r="R368" s="81"/>
      <c r="S368" s="81"/>
      <c r="T368" s="81"/>
      <c r="U368" s="81"/>
      <c r="V368" s="85" t="s">
        <v>1438</v>
      </c>
      <c r="W368" s="83">
        <v>43851.40547453704</v>
      </c>
      <c r="X368" s="87">
        <v>43851</v>
      </c>
      <c r="Y368" s="89" t="s">
        <v>1533</v>
      </c>
      <c r="Z368" s="85" t="s">
        <v>1630</v>
      </c>
      <c r="AA368" s="81"/>
      <c r="AB368" s="81"/>
      <c r="AC368" s="89" t="s">
        <v>1727</v>
      </c>
      <c r="AD368" s="81"/>
      <c r="AE368" s="81" t="b">
        <v>0</v>
      </c>
      <c r="AF368" s="81">
        <v>0</v>
      </c>
      <c r="AG368" s="89" t="s">
        <v>588</v>
      </c>
      <c r="AH368" s="81" t="b">
        <v>0</v>
      </c>
      <c r="AI368" s="81" t="s">
        <v>591</v>
      </c>
      <c r="AJ368" s="81"/>
      <c r="AK368" s="89" t="s">
        <v>588</v>
      </c>
      <c r="AL368" s="81" t="b">
        <v>0</v>
      </c>
      <c r="AM368" s="81">
        <v>97</v>
      </c>
      <c r="AN368" s="89" t="s">
        <v>593</v>
      </c>
      <c r="AO368" s="81" t="s">
        <v>596</v>
      </c>
      <c r="AP368" s="81" t="b">
        <v>0</v>
      </c>
      <c r="AQ368" s="89" t="s">
        <v>593</v>
      </c>
      <c r="AR368" s="81"/>
      <c r="AS368" s="81">
        <v>0</v>
      </c>
      <c r="AT368" s="81">
        <v>0</v>
      </c>
      <c r="AU368" s="81"/>
      <c r="AV368" s="81"/>
      <c r="AW368" s="81"/>
      <c r="AX368" s="81"/>
      <c r="AY368" s="81"/>
      <c r="AZ368" s="81"/>
      <c r="BA368" s="81"/>
      <c r="BB368" s="81"/>
      <c r="BC368" s="81">
        <v>1</v>
      </c>
      <c r="BD368" s="80" t="str">
        <f>REPLACE(INDEX(GroupVertices[Group],MATCH(Edges[[#This Row],[Vertex 1]],GroupVertices[Vertex],0)),1,1,"")</f>
        <v>1</v>
      </c>
      <c r="BE368" s="80" t="str">
        <f>REPLACE(INDEX(GroupVertices[Group],MATCH(Edges[[#This Row],[Vertex 2]],GroupVertices[Vertex],0)),1,1,"")</f>
        <v>1</v>
      </c>
      <c r="BF368" s="48"/>
      <c r="BG368" s="49"/>
      <c r="BH368" s="48"/>
      <c r="BI368" s="49"/>
      <c r="BJ368" s="48"/>
      <c r="BK368" s="49"/>
      <c r="BL368" s="48"/>
      <c r="BM368" s="49"/>
      <c r="BN368" s="48"/>
    </row>
    <row r="369" spans="1:66" ht="15">
      <c r="A369" s="66" t="s">
        <v>1352</v>
      </c>
      <c r="B369" s="66" t="s">
        <v>304</v>
      </c>
      <c r="C369" s="67" t="s">
        <v>1267</v>
      </c>
      <c r="D369" s="68">
        <v>3</v>
      </c>
      <c r="E369" s="67" t="s">
        <v>132</v>
      </c>
      <c r="F369" s="70">
        <v>32</v>
      </c>
      <c r="G369" s="67"/>
      <c r="H369" s="71"/>
      <c r="I369" s="72"/>
      <c r="J369" s="72"/>
      <c r="K369" s="34" t="s">
        <v>65</v>
      </c>
      <c r="L369" s="73">
        <v>369</v>
      </c>
      <c r="M369" s="73"/>
      <c r="N369" s="74"/>
      <c r="O369" s="81" t="s">
        <v>315</v>
      </c>
      <c r="P369" s="83">
        <v>43851.40547453704</v>
      </c>
      <c r="Q369" s="81" t="s">
        <v>1364</v>
      </c>
      <c r="R369" s="81"/>
      <c r="S369" s="81"/>
      <c r="T369" s="81"/>
      <c r="U369" s="81"/>
      <c r="V369" s="85" t="s">
        <v>1438</v>
      </c>
      <c r="W369" s="83">
        <v>43851.40547453704</v>
      </c>
      <c r="X369" s="87">
        <v>43851</v>
      </c>
      <c r="Y369" s="89" t="s">
        <v>1533</v>
      </c>
      <c r="Z369" s="85" t="s">
        <v>1630</v>
      </c>
      <c r="AA369" s="81"/>
      <c r="AB369" s="81"/>
      <c r="AC369" s="89" t="s">
        <v>1727</v>
      </c>
      <c r="AD369" s="81"/>
      <c r="AE369" s="81" t="b">
        <v>0</v>
      </c>
      <c r="AF369" s="81">
        <v>0</v>
      </c>
      <c r="AG369" s="89" t="s">
        <v>588</v>
      </c>
      <c r="AH369" s="81" t="b">
        <v>0</v>
      </c>
      <c r="AI369" s="81" t="s">
        <v>591</v>
      </c>
      <c r="AJ369" s="81"/>
      <c r="AK369" s="89" t="s">
        <v>588</v>
      </c>
      <c r="AL369" s="81" t="b">
        <v>0</v>
      </c>
      <c r="AM369" s="81">
        <v>97</v>
      </c>
      <c r="AN369" s="89" t="s">
        <v>593</v>
      </c>
      <c r="AO369" s="81" t="s">
        <v>596</v>
      </c>
      <c r="AP369" s="81" t="b">
        <v>0</v>
      </c>
      <c r="AQ369" s="89" t="s">
        <v>593</v>
      </c>
      <c r="AR369" s="81"/>
      <c r="AS369" s="81">
        <v>0</v>
      </c>
      <c r="AT369" s="81">
        <v>0</v>
      </c>
      <c r="AU369" s="81"/>
      <c r="AV369" s="81"/>
      <c r="AW369" s="81"/>
      <c r="AX369" s="81"/>
      <c r="AY369" s="81"/>
      <c r="AZ369" s="81"/>
      <c r="BA369" s="81"/>
      <c r="BB369" s="81"/>
      <c r="BC369" s="81">
        <v>1</v>
      </c>
      <c r="BD369" s="80" t="str">
        <f>REPLACE(INDEX(GroupVertices[Group],MATCH(Edges[[#This Row],[Vertex 1]],GroupVertices[Vertex],0)),1,1,"")</f>
        <v>1</v>
      </c>
      <c r="BE369" s="80" t="str">
        <f>REPLACE(INDEX(GroupVertices[Group],MATCH(Edges[[#This Row],[Vertex 2]],GroupVertices[Vertex],0)),1,1,"")</f>
        <v>1</v>
      </c>
      <c r="BF369" s="48"/>
      <c r="BG369" s="49"/>
      <c r="BH369" s="48"/>
      <c r="BI369" s="49"/>
      <c r="BJ369" s="48"/>
      <c r="BK369" s="49"/>
      <c r="BL369" s="48"/>
      <c r="BM369" s="49"/>
      <c r="BN369" s="48"/>
    </row>
    <row r="370" spans="1:66" ht="15">
      <c r="A370" s="66" t="s">
        <v>1352</v>
      </c>
      <c r="B370" s="66" t="s">
        <v>307</v>
      </c>
      <c r="C370" s="67" t="s">
        <v>1267</v>
      </c>
      <c r="D370" s="68">
        <v>3</v>
      </c>
      <c r="E370" s="67" t="s">
        <v>132</v>
      </c>
      <c r="F370" s="70">
        <v>32</v>
      </c>
      <c r="G370" s="67"/>
      <c r="H370" s="71"/>
      <c r="I370" s="72"/>
      <c r="J370" s="72"/>
      <c r="K370" s="34" t="s">
        <v>65</v>
      </c>
      <c r="L370" s="73">
        <v>370</v>
      </c>
      <c r="M370" s="73"/>
      <c r="N370" s="74"/>
      <c r="O370" s="81" t="s">
        <v>315</v>
      </c>
      <c r="P370" s="83">
        <v>43851.40547453704</v>
      </c>
      <c r="Q370" s="81" t="s">
        <v>1364</v>
      </c>
      <c r="R370" s="81"/>
      <c r="S370" s="81"/>
      <c r="T370" s="81"/>
      <c r="U370" s="81"/>
      <c r="V370" s="85" t="s">
        <v>1438</v>
      </c>
      <c r="W370" s="83">
        <v>43851.40547453704</v>
      </c>
      <c r="X370" s="87">
        <v>43851</v>
      </c>
      <c r="Y370" s="89" t="s">
        <v>1533</v>
      </c>
      <c r="Z370" s="85" t="s">
        <v>1630</v>
      </c>
      <c r="AA370" s="81"/>
      <c r="AB370" s="81"/>
      <c r="AC370" s="89" t="s">
        <v>1727</v>
      </c>
      <c r="AD370" s="81"/>
      <c r="AE370" s="81" t="b">
        <v>0</v>
      </c>
      <c r="AF370" s="81">
        <v>0</v>
      </c>
      <c r="AG370" s="89" t="s">
        <v>588</v>
      </c>
      <c r="AH370" s="81" t="b">
        <v>0</v>
      </c>
      <c r="AI370" s="81" t="s">
        <v>591</v>
      </c>
      <c r="AJ370" s="81"/>
      <c r="AK370" s="89" t="s">
        <v>588</v>
      </c>
      <c r="AL370" s="81" t="b">
        <v>0</v>
      </c>
      <c r="AM370" s="81">
        <v>97</v>
      </c>
      <c r="AN370" s="89" t="s">
        <v>593</v>
      </c>
      <c r="AO370" s="81" t="s">
        <v>596</v>
      </c>
      <c r="AP370" s="81" t="b">
        <v>0</v>
      </c>
      <c r="AQ370" s="89" t="s">
        <v>593</v>
      </c>
      <c r="AR370" s="81"/>
      <c r="AS370" s="81">
        <v>0</v>
      </c>
      <c r="AT370" s="81">
        <v>0</v>
      </c>
      <c r="AU370" s="81"/>
      <c r="AV370" s="81"/>
      <c r="AW370" s="81"/>
      <c r="AX370" s="81"/>
      <c r="AY370" s="81"/>
      <c r="AZ370" s="81"/>
      <c r="BA370" s="81"/>
      <c r="BB370" s="81"/>
      <c r="BC370" s="81">
        <v>1</v>
      </c>
      <c r="BD370" s="80" t="str">
        <f>REPLACE(INDEX(GroupVertices[Group],MATCH(Edges[[#This Row],[Vertex 1]],GroupVertices[Vertex],0)),1,1,"")</f>
        <v>1</v>
      </c>
      <c r="BE370" s="80" t="str">
        <f>REPLACE(INDEX(GroupVertices[Group],MATCH(Edges[[#This Row],[Vertex 2]],GroupVertices[Vertex],0)),1,1,"")</f>
        <v>1</v>
      </c>
      <c r="BF370" s="48">
        <v>0</v>
      </c>
      <c r="BG370" s="49">
        <v>0</v>
      </c>
      <c r="BH370" s="48">
        <v>2</v>
      </c>
      <c r="BI370" s="49">
        <v>4.545454545454546</v>
      </c>
      <c r="BJ370" s="48">
        <v>0</v>
      </c>
      <c r="BK370" s="49">
        <v>0</v>
      </c>
      <c r="BL370" s="48">
        <v>42</v>
      </c>
      <c r="BM370" s="49">
        <v>95.45454545454545</v>
      </c>
      <c r="BN370" s="48">
        <v>44</v>
      </c>
    </row>
    <row r="371" spans="1:66" ht="15">
      <c r="A371" s="66" t="s">
        <v>1353</v>
      </c>
      <c r="B371" s="66" t="s">
        <v>287</v>
      </c>
      <c r="C371" s="67" t="s">
        <v>1267</v>
      </c>
      <c r="D371" s="68">
        <v>3</v>
      </c>
      <c r="E371" s="67" t="s">
        <v>132</v>
      </c>
      <c r="F371" s="70">
        <v>32</v>
      </c>
      <c r="G371" s="67"/>
      <c r="H371" s="71"/>
      <c r="I371" s="72"/>
      <c r="J371" s="72"/>
      <c r="K371" s="34" t="s">
        <v>65</v>
      </c>
      <c r="L371" s="73">
        <v>371</v>
      </c>
      <c r="M371" s="73"/>
      <c r="N371" s="74"/>
      <c r="O371" s="81" t="s">
        <v>315</v>
      </c>
      <c r="P371" s="83">
        <v>43849.1772337963</v>
      </c>
      <c r="Q371" s="81" t="s">
        <v>1364</v>
      </c>
      <c r="R371" s="81"/>
      <c r="S371" s="81"/>
      <c r="T371" s="81"/>
      <c r="U371" s="81"/>
      <c r="V371" s="85" t="s">
        <v>1439</v>
      </c>
      <c r="W371" s="83">
        <v>43849.1772337963</v>
      </c>
      <c r="X371" s="87">
        <v>43849</v>
      </c>
      <c r="Y371" s="89" t="s">
        <v>1534</v>
      </c>
      <c r="Z371" s="85" t="s">
        <v>1631</v>
      </c>
      <c r="AA371" s="81"/>
      <c r="AB371" s="81"/>
      <c r="AC371" s="89" t="s">
        <v>1728</v>
      </c>
      <c r="AD371" s="81"/>
      <c r="AE371" s="81" t="b">
        <v>0</v>
      </c>
      <c r="AF371" s="81">
        <v>0</v>
      </c>
      <c r="AG371" s="89" t="s">
        <v>588</v>
      </c>
      <c r="AH371" s="81" t="b">
        <v>0</v>
      </c>
      <c r="AI371" s="81" t="s">
        <v>591</v>
      </c>
      <c r="AJ371" s="81"/>
      <c r="AK371" s="89" t="s">
        <v>588</v>
      </c>
      <c r="AL371" s="81" t="b">
        <v>0</v>
      </c>
      <c r="AM371" s="81">
        <v>97</v>
      </c>
      <c r="AN371" s="89" t="s">
        <v>593</v>
      </c>
      <c r="AO371" s="81" t="s">
        <v>596</v>
      </c>
      <c r="AP371" s="81" t="b">
        <v>0</v>
      </c>
      <c r="AQ371" s="89" t="s">
        <v>593</v>
      </c>
      <c r="AR371" s="81"/>
      <c r="AS371" s="81">
        <v>0</v>
      </c>
      <c r="AT371" s="81">
        <v>0</v>
      </c>
      <c r="AU371" s="81"/>
      <c r="AV371" s="81"/>
      <c r="AW371" s="81"/>
      <c r="AX371" s="81"/>
      <c r="AY371" s="81"/>
      <c r="AZ371" s="81"/>
      <c r="BA371" s="81"/>
      <c r="BB371" s="81"/>
      <c r="BC371" s="81">
        <v>1</v>
      </c>
      <c r="BD371" s="80" t="str">
        <f>REPLACE(INDEX(GroupVertices[Group],MATCH(Edges[[#This Row],[Vertex 1]],GroupVertices[Vertex],0)),1,1,"")</f>
        <v>1</v>
      </c>
      <c r="BE371" s="80" t="str">
        <f>REPLACE(INDEX(GroupVertices[Group],MATCH(Edges[[#This Row],[Vertex 2]],GroupVertices[Vertex],0)),1,1,"")</f>
        <v>1</v>
      </c>
      <c r="BF371" s="48"/>
      <c r="BG371" s="49"/>
      <c r="BH371" s="48"/>
      <c r="BI371" s="49"/>
      <c r="BJ371" s="48"/>
      <c r="BK371" s="49"/>
      <c r="BL371" s="48"/>
      <c r="BM371" s="49"/>
      <c r="BN371" s="48"/>
    </row>
    <row r="372" spans="1:66" ht="15">
      <c r="A372" s="66" t="s">
        <v>1353</v>
      </c>
      <c r="B372" s="66" t="s">
        <v>304</v>
      </c>
      <c r="C372" s="67" t="s">
        <v>1267</v>
      </c>
      <c r="D372" s="68">
        <v>3</v>
      </c>
      <c r="E372" s="67" t="s">
        <v>132</v>
      </c>
      <c r="F372" s="70">
        <v>32</v>
      </c>
      <c r="G372" s="67"/>
      <c r="H372" s="71"/>
      <c r="I372" s="72"/>
      <c r="J372" s="72"/>
      <c r="K372" s="34" t="s">
        <v>65</v>
      </c>
      <c r="L372" s="73">
        <v>372</v>
      </c>
      <c r="M372" s="73"/>
      <c r="N372" s="74"/>
      <c r="O372" s="81" t="s">
        <v>315</v>
      </c>
      <c r="P372" s="83">
        <v>43849.1772337963</v>
      </c>
      <c r="Q372" s="81" t="s">
        <v>1364</v>
      </c>
      <c r="R372" s="81"/>
      <c r="S372" s="81"/>
      <c r="T372" s="81"/>
      <c r="U372" s="81"/>
      <c r="V372" s="85" t="s">
        <v>1439</v>
      </c>
      <c r="W372" s="83">
        <v>43849.1772337963</v>
      </c>
      <c r="X372" s="87">
        <v>43849</v>
      </c>
      <c r="Y372" s="89" t="s">
        <v>1534</v>
      </c>
      <c r="Z372" s="85" t="s">
        <v>1631</v>
      </c>
      <c r="AA372" s="81"/>
      <c r="AB372" s="81"/>
      <c r="AC372" s="89" t="s">
        <v>1728</v>
      </c>
      <c r="AD372" s="81"/>
      <c r="AE372" s="81" t="b">
        <v>0</v>
      </c>
      <c r="AF372" s="81">
        <v>0</v>
      </c>
      <c r="AG372" s="89" t="s">
        <v>588</v>
      </c>
      <c r="AH372" s="81" t="b">
        <v>0</v>
      </c>
      <c r="AI372" s="81" t="s">
        <v>591</v>
      </c>
      <c r="AJ372" s="81"/>
      <c r="AK372" s="89" t="s">
        <v>588</v>
      </c>
      <c r="AL372" s="81" t="b">
        <v>0</v>
      </c>
      <c r="AM372" s="81">
        <v>97</v>
      </c>
      <c r="AN372" s="89" t="s">
        <v>593</v>
      </c>
      <c r="AO372" s="81" t="s">
        <v>596</v>
      </c>
      <c r="AP372" s="81" t="b">
        <v>0</v>
      </c>
      <c r="AQ372" s="89" t="s">
        <v>593</v>
      </c>
      <c r="AR372" s="81"/>
      <c r="AS372" s="81">
        <v>0</v>
      </c>
      <c r="AT372" s="81">
        <v>0</v>
      </c>
      <c r="AU372" s="81"/>
      <c r="AV372" s="81"/>
      <c r="AW372" s="81"/>
      <c r="AX372" s="81"/>
      <c r="AY372" s="81"/>
      <c r="AZ372" s="81"/>
      <c r="BA372" s="81"/>
      <c r="BB372" s="81"/>
      <c r="BC372" s="81">
        <v>1</v>
      </c>
      <c r="BD372" s="80" t="str">
        <f>REPLACE(INDEX(GroupVertices[Group],MATCH(Edges[[#This Row],[Vertex 1]],GroupVertices[Vertex],0)),1,1,"")</f>
        <v>1</v>
      </c>
      <c r="BE372" s="80" t="str">
        <f>REPLACE(INDEX(GroupVertices[Group],MATCH(Edges[[#This Row],[Vertex 2]],GroupVertices[Vertex],0)),1,1,"")</f>
        <v>1</v>
      </c>
      <c r="BF372" s="48"/>
      <c r="BG372" s="49"/>
      <c r="BH372" s="48"/>
      <c r="BI372" s="49"/>
      <c r="BJ372" s="48"/>
      <c r="BK372" s="49"/>
      <c r="BL372" s="48"/>
      <c r="BM372" s="49"/>
      <c r="BN372" s="48"/>
    </row>
    <row r="373" spans="1:66" ht="15">
      <c r="A373" s="66" t="s">
        <v>1353</v>
      </c>
      <c r="B373" s="66" t="s">
        <v>307</v>
      </c>
      <c r="C373" s="67" t="s">
        <v>1267</v>
      </c>
      <c r="D373" s="68">
        <v>3</v>
      </c>
      <c r="E373" s="67" t="s">
        <v>132</v>
      </c>
      <c r="F373" s="70">
        <v>32</v>
      </c>
      <c r="G373" s="67"/>
      <c r="H373" s="71"/>
      <c r="I373" s="72"/>
      <c r="J373" s="72"/>
      <c r="K373" s="34" t="s">
        <v>65</v>
      </c>
      <c r="L373" s="73">
        <v>373</v>
      </c>
      <c r="M373" s="73"/>
      <c r="N373" s="74"/>
      <c r="O373" s="81" t="s">
        <v>315</v>
      </c>
      <c r="P373" s="83">
        <v>43849.1772337963</v>
      </c>
      <c r="Q373" s="81" t="s">
        <v>1364</v>
      </c>
      <c r="R373" s="81"/>
      <c r="S373" s="81"/>
      <c r="T373" s="81"/>
      <c r="U373" s="81"/>
      <c r="V373" s="85" t="s">
        <v>1439</v>
      </c>
      <c r="W373" s="83">
        <v>43849.1772337963</v>
      </c>
      <c r="X373" s="87">
        <v>43849</v>
      </c>
      <c r="Y373" s="89" t="s">
        <v>1534</v>
      </c>
      <c r="Z373" s="85" t="s">
        <v>1631</v>
      </c>
      <c r="AA373" s="81"/>
      <c r="AB373" s="81"/>
      <c r="AC373" s="89" t="s">
        <v>1728</v>
      </c>
      <c r="AD373" s="81"/>
      <c r="AE373" s="81" t="b">
        <v>0</v>
      </c>
      <c r="AF373" s="81">
        <v>0</v>
      </c>
      <c r="AG373" s="89" t="s">
        <v>588</v>
      </c>
      <c r="AH373" s="81" t="b">
        <v>0</v>
      </c>
      <c r="AI373" s="81" t="s">
        <v>591</v>
      </c>
      <c r="AJ373" s="81"/>
      <c r="AK373" s="89" t="s">
        <v>588</v>
      </c>
      <c r="AL373" s="81" t="b">
        <v>0</v>
      </c>
      <c r="AM373" s="81">
        <v>97</v>
      </c>
      <c r="AN373" s="89" t="s">
        <v>593</v>
      </c>
      <c r="AO373" s="81" t="s">
        <v>596</v>
      </c>
      <c r="AP373" s="81" t="b">
        <v>0</v>
      </c>
      <c r="AQ373" s="89" t="s">
        <v>593</v>
      </c>
      <c r="AR373" s="81"/>
      <c r="AS373" s="81">
        <v>0</v>
      </c>
      <c r="AT373" s="81">
        <v>0</v>
      </c>
      <c r="AU373" s="81"/>
      <c r="AV373" s="81"/>
      <c r="AW373" s="81"/>
      <c r="AX373" s="81"/>
      <c r="AY373" s="81"/>
      <c r="AZ373" s="81"/>
      <c r="BA373" s="81"/>
      <c r="BB373" s="81"/>
      <c r="BC373" s="81">
        <v>1</v>
      </c>
      <c r="BD373" s="80" t="str">
        <f>REPLACE(INDEX(GroupVertices[Group],MATCH(Edges[[#This Row],[Vertex 1]],GroupVertices[Vertex],0)),1,1,"")</f>
        <v>1</v>
      </c>
      <c r="BE373" s="80" t="str">
        <f>REPLACE(INDEX(GroupVertices[Group],MATCH(Edges[[#This Row],[Vertex 2]],GroupVertices[Vertex],0)),1,1,"")</f>
        <v>1</v>
      </c>
      <c r="BF373" s="48">
        <v>0</v>
      </c>
      <c r="BG373" s="49">
        <v>0</v>
      </c>
      <c r="BH373" s="48">
        <v>2</v>
      </c>
      <c r="BI373" s="49">
        <v>4.545454545454546</v>
      </c>
      <c r="BJ373" s="48">
        <v>0</v>
      </c>
      <c r="BK373" s="49">
        <v>0</v>
      </c>
      <c r="BL373" s="48">
        <v>42</v>
      </c>
      <c r="BM373" s="49">
        <v>95.45454545454545</v>
      </c>
      <c r="BN373" s="48">
        <v>44</v>
      </c>
    </row>
    <row r="374" spans="1:66" ht="15">
      <c r="A374" s="66" t="s">
        <v>1354</v>
      </c>
      <c r="B374" s="66" t="s">
        <v>287</v>
      </c>
      <c r="C374" s="67" t="s">
        <v>1267</v>
      </c>
      <c r="D374" s="68">
        <v>3</v>
      </c>
      <c r="E374" s="67" t="s">
        <v>132</v>
      </c>
      <c r="F374" s="70">
        <v>32</v>
      </c>
      <c r="G374" s="67"/>
      <c r="H374" s="71"/>
      <c r="I374" s="72"/>
      <c r="J374" s="72"/>
      <c r="K374" s="34" t="s">
        <v>65</v>
      </c>
      <c r="L374" s="73">
        <v>374</v>
      </c>
      <c r="M374" s="73"/>
      <c r="N374" s="74"/>
      <c r="O374" s="81" t="s">
        <v>315</v>
      </c>
      <c r="P374" s="83">
        <v>43850.3928125</v>
      </c>
      <c r="Q374" s="81" t="s">
        <v>1364</v>
      </c>
      <c r="R374" s="81"/>
      <c r="S374" s="81"/>
      <c r="T374" s="81"/>
      <c r="U374" s="81"/>
      <c r="V374" s="85" t="s">
        <v>1440</v>
      </c>
      <c r="W374" s="83">
        <v>43850.3928125</v>
      </c>
      <c r="X374" s="87">
        <v>43850</v>
      </c>
      <c r="Y374" s="89" t="s">
        <v>1535</v>
      </c>
      <c r="Z374" s="85" t="s">
        <v>1632</v>
      </c>
      <c r="AA374" s="81"/>
      <c r="AB374" s="81"/>
      <c r="AC374" s="89" t="s">
        <v>1729</v>
      </c>
      <c r="AD374" s="81"/>
      <c r="AE374" s="81" t="b">
        <v>0</v>
      </c>
      <c r="AF374" s="81">
        <v>0</v>
      </c>
      <c r="AG374" s="89" t="s">
        <v>588</v>
      </c>
      <c r="AH374" s="81" t="b">
        <v>0</v>
      </c>
      <c r="AI374" s="81" t="s">
        <v>591</v>
      </c>
      <c r="AJ374" s="81"/>
      <c r="AK374" s="89" t="s">
        <v>588</v>
      </c>
      <c r="AL374" s="81" t="b">
        <v>0</v>
      </c>
      <c r="AM374" s="81">
        <v>97</v>
      </c>
      <c r="AN374" s="89" t="s">
        <v>593</v>
      </c>
      <c r="AO374" s="81" t="s">
        <v>594</v>
      </c>
      <c r="AP374" s="81" t="b">
        <v>0</v>
      </c>
      <c r="AQ374" s="89" t="s">
        <v>593</v>
      </c>
      <c r="AR374" s="81"/>
      <c r="AS374" s="81">
        <v>0</v>
      </c>
      <c r="AT374" s="81">
        <v>0</v>
      </c>
      <c r="AU374" s="81"/>
      <c r="AV374" s="81"/>
      <c r="AW374" s="81"/>
      <c r="AX374" s="81"/>
      <c r="AY374" s="81"/>
      <c r="AZ374" s="81"/>
      <c r="BA374" s="81"/>
      <c r="BB374" s="81"/>
      <c r="BC374" s="81">
        <v>1</v>
      </c>
      <c r="BD374" s="80" t="str">
        <f>REPLACE(INDEX(GroupVertices[Group],MATCH(Edges[[#This Row],[Vertex 1]],GroupVertices[Vertex],0)),1,1,"")</f>
        <v>1</v>
      </c>
      <c r="BE374" s="80" t="str">
        <f>REPLACE(INDEX(GroupVertices[Group],MATCH(Edges[[#This Row],[Vertex 2]],GroupVertices[Vertex],0)),1,1,"")</f>
        <v>1</v>
      </c>
      <c r="BF374" s="48"/>
      <c r="BG374" s="49"/>
      <c r="BH374" s="48"/>
      <c r="BI374" s="49"/>
      <c r="BJ374" s="48"/>
      <c r="BK374" s="49"/>
      <c r="BL374" s="48"/>
      <c r="BM374" s="49"/>
      <c r="BN374" s="48"/>
    </row>
    <row r="375" spans="1:66" ht="15">
      <c r="A375" s="66" t="s">
        <v>1354</v>
      </c>
      <c r="B375" s="66" t="s">
        <v>304</v>
      </c>
      <c r="C375" s="67" t="s">
        <v>1267</v>
      </c>
      <c r="D375" s="68">
        <v>3</v>
      </c>
      <c r="E375" s="67" t="s">
        <v>132</v>
      </c>
      <c r="F375" s="70">
        <v>32</v>
      </c>
      <c r="G375" s="67"/>
      <c r="H375" s="71"/>
      <c r="I375" s="72"/>
      <c r="J375" s="72"/>
      <c r="K375" s="34" t="s">
        <v>65</v>
      </c>
      <c r="L375" s="73">
        <v>375</v>
      </c>
      <c r="M375" s="73"/>
      <c r="N375" s="74"/>
      <c r="O375" s="81" t="s">
        <v>315</v>
      </c>
      <c r="P375" s="83">
        <v>43850.3928125</v>
      </c>
      <c r="Q375" s="81" t="s">
        <v>1364</v>
      </c>
      <c r="R375" s="81"/>
      <c r="S375" s="81"/>
      <c r="T375" s="81"/>
      <c r="U375" s="81"/>
      <c r="V375" s="85" t="s">
        <v>1440</v>
      </c>
      <c r="W375" s="83">
        <v>43850.3928125</v>
      </c>
      <c r="X375" s="87">
        <v>43850</v>
      </c>
      <c r="Y375" s="89" t="s">
        <v>1535</v>
      </c>
      <c r="Z375" s="85" t="s">
        <v>1632</v>
      </c>
      <c r="AA375" s="81"/>
      <c r="AB375" s="81"/>
      <c r="AC375" s="89" t="s">
        <v>1729</v>
      </c>
      <c r="AD375" s="81"/>
      <c r="AE375" s="81" t="b">
        <v>0</v>
      </c>
      <c r="AF375" s="81">
        <v>0</v>
      </c>
      <c r="AG375" s="89" t="s">
        <v>588</v>
      </c>
      <c r="AH375" s="81" t="b">
        <v>0</v>
      </c>
      <c r="AI375" s="81" t="s">
        <v>591</v>
      </c>
      <c r="AJ375" s="81"/>
      <c r="AK375" s="89" t="s">
        <v>588</v>
      </c>
      <c r="AL375" s="81" t="b">
        <v>0</v>
      </c>
      <c r="AM375" s="81">
        <v>97</v>
      </c>
      <c r="AN375" s="89" t="s">
        <v>593</v>
      </c>
      <c r="AO375" s="81" t="s">
        <v>594</v>
      </c>
      <c r="AP375" s="81" t="b">
        <v>0</v>
      </c>
      <c r="AQ375" s="89" t="s">
        <v>593</v>
      </c>
      <c r="AR375" s="81"/>
      <c r="AS375" s="81">
        <v>0</v>
      </c>
      <c r="AT375" s="81">
        <v>0</v>
      </c>
      <c r="AU375" s="81"/>
      <c r="AV375" s="81"/>
      <c r="AW375" s="81"/>
      <c r="AX375" s="81"/>
      <c r="AY375" s="81"/>
      <c r="AZ375" s="81"/>
      <c r="BA375" s="81"/>
      <c r="BB375" s="81"/>
      <c r="BC375" s="81">
        <v>1</v>
      </c>
      <c r="BD375" s="80" t="str">
        <f>REPLACE(INDEX(GroupVertices[Group],MATCH(Edges[[#This Row],[Vertex 1]],GroupVertices[Vertex],0)),1,1,"")</f>
        <v>1</v>
      </c>
      <c r="BE375" s="80" t="str">
        <f>REPLACE(INDEX(GroupVertices[Group],MATCH(Edges[[#This Row],[Vertex 2]],GroupVertices[Vertex],0)),1,1,"")</f>
        <v>1</v>
      </c>
      <c r="BF375" s="48"/>
      <c r="BG375" s="49"/>
      <c r="BH375" s="48"/>
      <c r="BI375" s="49"/>
      <c r="BJ375" s="48"/>
      <c r="BK375" s="49"/>
      <c r="BL375" s="48"/>
      <c r="BM375" s="49"/>
      <c r="BN375" s="48"/>
    </row>
    <row r="376" spans="1:66" ht="15">
      <c r="A376" s="66" t="s">
        <v>1354</v>
      </c>
      <c r="B376" s="66" t="s">
        <v>307</v>
      </c>
      <c r="C376" s="67" t="s">
        <v>1267</v>
      </c>
      <c r="D376" s="68">
        <v>3</v>
      </c>
      <c r="E376" s="67" t="s">
        <v>132</v>
      </c>
      <c r="F376" s="70">
        <v>32</v>
      </c>
      <c r="G376" s="67"/>
      <c r="H376" s="71"/>
      <c r="I376" s="72"/>
      <c r="J376" s="72"/>
      <c r="K376" s="34" t="s">
        <v>65</v>
      </c>
      <c r="L376" s="73">
        <v>376</v>
      </c>
      <c r="M376" s="73"/>
      <c r="N376" s="74"/>
      <c r="O376" s="81" t="s">
        <v>315</v>
      </c>
      <c r="P376" s="83">
        <v>43850.3928125</v>
      </c>
      <c r="Q376" s="81" t="s">
        <v>1364</v>
      </c>
      <c r="R376" s="81"/>
      <c r="S376" s="81"/>
      <c r="T376" s="81"/>
      <c r="U376" s="81"/>
      <c r="V376" s="85" t="s">
        <v>1440</v>
      </c>
      <c r="W376" s="83">
        <v>43850.3928125</v>
      </c>
      <c r="X376" s="87">
        <v>43850</v>
      </c>
      <c r="Y376" s="89" t="s">
        <v>1535</v>
      </c>
      <c r="Z376" s="85" t="s">
        <v>1632</v>
      </c>
      <c r="AA376" s="81"/>
      <c r="AB376" s="81"/>
      <c r="AC376" s="89" t="s">
        <v>1729</v>
      </c>
      <c r="AD376" s="81"/>
      <c r="AE376" s="81" t="b">
        <v>0</v>
      </c>
      <c r="AF376" s="81">
        <v>0</v>
      </c>
      <c r="AG376" s="89" t="s">
        <v>588</v>
      </c>
      <c r="AH376" s="81" t="b">
        <v>0</v>
      </c>
      <c r="AI376" s="81" t="s">
        <v>591</v>
      </c>
      <c r="AJ376" s="81"/>
      <c r="AK376" s="89" t="s">
        <v>588</v>
      </c>
      <c r="AL376" s="81" t="b">
        <v>0</v>
      </c>
      <c r="AM376" s="81">
        <v>97</v>
      </c>
      <c r="AN376" s="89" t="s">
        <v>593</v>
      </c>
      <c r="AO376" s="81" t="s">
        <v>594</v>
      </c>
      <c r="AP376" s="81" t="b">
        <v>0</v>
      </c>
      <c r="AQ376" s="89" t="s">
        <v>593</v>
      </c>
      <c r="AR376" s="81"/>
      <c r="AS376" s="81">
        <v>0</v>
      </c>
      <c r="AT376" s="81">
        <v>0</v>
      </c>
      <c r="AU376" s="81"/>
      <c r="AV376" s="81"/>
      <c r="AW376" s="81"/>
      <c r="AX376" s="81"/>
      <c r="AY376" s="81"/>
      <c r="AZ376" s="81"/>
      <c r="BA376" s="81"/>
      <c r="BB376" s="81"/>
      <c r="BC376" s="81">
        <v>1</v>
      </c>
      <c r="BD376" s="80" t="str">
        <f>REPLACE(INDEX(GroupVertices[Group],MATCH(Edges[[#This Row],[Vertex 1]],GroupVertices[Vertex],0)),1,1,"")</f>
        <v>1</v>
      </c>
      <c r="BE376" s="80" t="str">
        <f>REPLACE(INDEX(GroupVertices[Group],MATCH(Edges[[#This Row],[Vertex 2]],GroupVertices[Vertex],0)),1,1,"")</f>
        <v>1</v>
      </c>
      <c r="BF376" s="48">
        <v>0</v>
      </c>
      <c r="BG376" s="49">
        <v>0</v>
      </c>
      <c r="BH376" s="48">
        <v>2</v>
      </c>
      <c r="BI376" s="49">
        <v>4.545454545454546</v>
      </c>
      <c r="BJ376" s="48">
        <v>0</v>
      </c>
      <c r="BK376" s="49">
        <v>0</v>
      </c>
      <c r="BL376" s="48">
        <v>42</v>
      </c>
      <c r="BM376" s="49">
        <v>95.45454545454545</v>
      </c>
      <c r="BN376" s="48">
        <v>44</v>
      </c>
    </row>
    <row r="377" spans="1:66" ht="15">
      <c r="A377" s="66" t="s">
        <v>1355</v>
      </c>
      <c r="B377" s="66" t="s">
        <v>287</v>
      </c>
      <c r="C377" s="67" t="s">
        <v>1267</v>
      </c>
      <c r="D377" s="68">
        <v>3</v>
      </c>
      <c r="E377" s="67" t="s">
        <v>132</v>
      </c>
      <c r="F377" s="70">
        <v>32</v>
      </c>
      <c r="G377" s="67"/>
      <c r="H377" s="71"/>
      <c r="I377" s="72"/>
      <c r="J377" s="72"/>
      <c r="K377" s="34" t="s">
        <v>65</v>
      </c>
      <c r="L377" s="73">
        <v>377</v>
      </c>
      <c r="M377" s="73"/>
      <c r="N377" s="74"/>
      <c r="O377" s="81" t="s">
        <v>315</v>
      </c>
      <c r="P377" s="83">
        <v>43848.86513888889</v>
      </c>
      <c r="Q377" s="81" t="s">
        <v>1364</v>
      </c>
      <c r="R377" s="81"/>
      <c r="S377" s="81"/>
      <c r="T377" s="81"/>
      <c r="U377" s="81"/>
      <c r="V377" s="85" t="s">
        <v>1441</v>
      </c>
      <c r="W377" s="83">
        <v>43848.86513888889</v>
      </c>
      <c r="X377" s="87">
        <v>43848</v>
      </c>
      <c r="Y377" s="89" t="s">
        <v>1536</v>
      </c>
      <c r="Z377" s="85" t="s">
        <v>1633</v>
      </c>
      <c r="AA377" s="81"/>
      <c r="AB377" s="81"/>
      <c r="AC377" s="89" t="s">
        <v>1730</v>
      </c>
      <c r="AD377" s="81"/>
      <c r="AE377" s="81" t="b">
        <v>0</v>
      </c>
      <c r="AF377" s="81">
        <v>0</v>
      </c>
      <c r="AG377" s="89" t="s">
        <v>588</v>
      </c>
      <c r="AH377" s="81" t="b">
        <v>0</v>
      </c>
      <c r="AI377" s="81" t="s">
        <v>591</v>
      </c>
      <c r="AJ377" s="81"/>
      <c r="AK377" s="89" t="s">
        <v>588</v>
      </c>
      <c r="AL377" s="81" t="b">
        <v>0</v>
      </c>
      <c r="AM377" s="81">
        <v>97</v>
      </c>
      <c r="AN377" s="89" t="s">
        <v>593</v>
      </c>
      <c r="AO377" s="81" t="s">
        <v>594</v>
      </c>
      <c r="AP377" s="81" t="b">
        <v>0</v>
      </c>
      <c r="AQ377" s="89" t="s">
        <v>593</v>
      </c>
      <c r="AR377" s="81"/>
      <c r="AS377" s="81">
        <v>0</v>
      </c>
      <c r="AT377" s="81">
        <v>0</v>
      </c>
      <c r="AU377" s="81"/>
      <c r="AV377" s="81"/>
      <c r="AW377" s="81"/>
      <c r="AX377" s="81"/>
      <c r="AY377" s="81"/>
      <c r="AZ377" s="81"/>
      <c r="BA377" s="81"/>
      <c r="BB377" s="81"/>
      <c r="BC377" s="81">
        <v>1</v>
      </c>
      <c r="BD377" s="80" t="str">
        <f>REPLACE(INDEX(GroupVertices[Group],MATCH(Edges[[#This Row],[Vertex 1]],GroupVertices[Vertex],0)),1,1,"")</f>
        <v>1</v>
      </c>
      <c r="BE377" s="80" t="str">
        <f>REPLACE(INDEX(GroupVertices[Group],MATCH(Edges[[#This Row],[Vertex 2]],GroupVertices[Vertex],0)),1,1,"")</f>
        <v>1</v>
      </c>
      <c r="BF377" s="48"/>
      <c r="BG377" s="49"/>
      <c r="BH377" s="48"/>
      <c r="BI377" s="49"/>
      <c r="BJ377" s="48"/>
      <c r="BK377" s="49"/>
      <c r="BL377" s="48"/>
      <c r="BM377" s="49"/>
      <c r="BN377" s="48"/>
    </row>
    <row r="378" spans="1:66" ht="15">
      <c r="A378" s="66" t="s">
        <v>1355</v>
      </c>
      <c r="B378" s="66" t="s">
        <v>304</v>
      </c>
      <c r="C378" s="67" t="s">
        <v>1267</v>
      </c>
      <c r="D378" s="68">
        <v>3</v>
      </c>
      <c r="E378" s="67" t="s">
        <v>132</v>
      </c>
      <c r="F378" s="70">
        <v>32</v>
      </c>
      <c r="G378" s="67"/>
      <c r="H378" s="71"/>
      <c r="I378" s="72"/>
      <c r="J378" s="72"/>
      <c r="K378" s="34" t="s">
        <v>65</v>
      </c>
      <c r="L378" s="73">
        <v>378</v>
      </c>
      <c r="M378" s="73"/>
      <c r="N378" s="74"/>
      <c r="O378" s="81" t="s">
        <v>315</v>
      </c>
      <c r="P378" s="83">
        <v>43848.86513888889</v>
      </c>
      <c r="Q378" s="81" t="s">
        <v>1364</v>
      </c>
      <c r="R378" s="81"/>
      <c r="S378" s="81"/>
      <c r="T378" s="81"/>
      <c r="U378" s="81"/>
      <c r="V378" s="85" t="s">
        <v>1441</v>
      </c>
      <c r="W378" s="83">
        <v>43848.86513888889</v>
      </c>
      <c r="X378" s="87">
        <v>43848</v>
      </c>
      <c r="Y378" s="89" t="s">
        <v>1536</v>
      </c>
      <c r="Z378" s="85" t="s">
        <v>1633</v>
      </c>
      <c r="AA378" s="81"/>
      <c r="AB378" s="81"/>
      <c r="AC378" s="89" t="s">
        <v>1730</v>
      </c>
      <c r="AD378" s="81"/>
      <c r="AE378" s="81" t="b">
        <v>0</v>
      </c>
      <c r="AF378" s="81">
        <v>0</v>
      </c>
      <c r="AG378" s="89" t="s">
        <v>588</v>
      </c>
      <c r="AH378" s="81" t="b">
        <v>0</v>
      </c>
      <c r="AI378" s="81" t="s">
        <v>591</v>
      </c>
      <c r="AJ378" s="81"/>
      <c r="AK378" s="89" t="s">
        <v>588</v>
      </c>
      <c r="AL378" s="81" t="b">
        <v>0</v>
      </c>
      <c r="AM378" s="81">
        <v>97</v>
      </c>
      <c r="AN378" s="89" t="s">
        <v>593</v>
      </c>
      <c r="AO378" s="81" t="s">
        <v>594</v>
      </c>
      <c r="AP378" s="81" t="b">
        <v>0</v>
      </c>
      <c r="AQ378" s="89" t="s">
        <v>593</v>
      </c>
      <c r="AR378" s="81"/>
      <c r="AS378" s="81">
        <v>0</v>
      </c>
      <c r="AT378" s="81">
        <v>0</v>
      </c>
      <c r="AU378" s="81"/>
      <c r="AV378" s="81"/>
      <c r="AW378" s="81"/>
      <c r="AX378" s="81"/>
      <c r="AY378" s="81"/>
      <c r="AZ378" s="81"/>
      <c r="BA378" s="81"/>
      <c r="BB378" s="81"/>
      <c r="BC378" s="81">
        <v>1</v>
      </c>
      <c r="BD378" s="80" t="str">
        <f>REPLACE(INDEX(GroupVertices[Group],MATCH(Edges[[#This Row],[Vertex 1]],GroupVertices[Vertex],0)),1,1,"")</f>
        <v>1</v>
      </c>
      <c r="BE378" s="80" t="str">
        <f>REPLACE(INDEX(GroupVertices[Group],MATCH(Edges[[#This Row],[Vertex 2]],GroupVertices[Vertex],0)),1,1,"")</f>
        <v>1</v>
      </c>
      <c r="BF378" s="48"/>
      <c r="BG378" s="49"/>
      <c r="BH378" s="48"/>
      <c r="BI378" s="49"/>
      <c r="BJ378" s="48"/>
      <c r="BK378" s="49"/>
      <c r="BL378" s="48"/>
      <c r="BM378" s="49"/>
      <c r="BN378" s="48"/>
    </row>
    <row r="379" spans="1:66" ht="15">
      <c r="A379" s="66" t="s">
        <v>1355</v>
      </c>
      <c r="B379" s="66" t="s">
        <v>307</v>
      </c>
      <c r="C379" s="67" t="s">
        <v>1267</v>
      </c>
      <c r="D379" s="68">
        <v>3</v>
      </c>
      <c r="E379" s="67" t="s">
        <v>132</v>
      </c>
      <c r="F379" s="70">
        <v>32</v>
      </c>
      <c r="G379" s="67"/>
      <c r="H379" s="71"/>
      <c r="I379" s="72"/>
      <c r="J379" s="72"/>
      <c r="K379" s="34" t="s">
        <v>65</v>
      </c>
      <c r="L379" s="73">
        <v>379</v>
      </c>
      <c r="M379" s="73"/>
      <c r="N379" s="74"/>
      <c r="O379" s="81" t="s">
        <v>315</v>
      </c>
      <c r="P379" s="83">
        <v>43848.86513888889</v>
      </c>
      <c r="Q379" s="81" t="s">
        <v>1364</v>
      </c>
      <c r="R379" s="81"/>
      <c r="S379" s="81"/>
      <c r="T379" s="81"/>
      <c r="U379" s="81"/>
      <c r="V379" s="85" t="s">
        <v>1441</v>
      </c>
      <c r="W379" s="83">
        <v>43848.86513888889</v>
      </c>
      <c r="X379" s="87">
        <v>43848</v>
      </c>
      <c r="Y379" s="89" t="s">
        <v>1536</v>
      </c>
      <c r="Z379" s="85" t="s">
        <v>1633</v>
      </c>
      <c r="AA379" s="81"/>
      <c r="AB379" s="81"/>
      <c r="AC379" s="89" t="s">
        <v>1730</v>
      </c>
      <c r="AD379" s="81"/>
      <c r="AE379" s="81" t="b">
        <v>0</v>
      </c>
      <c r="AF379" s="81">
        <v>0</v>
      </c>
      <c r="AG379" s="89" t="s">
        <v>588</v>
      </c>
      <c r="AH379" s="81" t="b">
        <v>0</v>
      </c>
      <c r="AI379" s="81" t="s">
        <v>591</v>
      </c>
      <c r="AJ379" s="81"/>
      <c r="AK379" s="89" t="s">
        <v>588</v>
      </c>
      <c r="AL379" s="81" t="b">
        <v>0</v>
      </c>
      <c r="AM379" s="81">
        <v>97</v>
      </c>
      <c r="AN379" s="89" t="s">
        <v>593</v>
      </c>
      <c r="AO379" s="81" t="s">
        <v>594</v>
      </c>
      <c r="AP379" s="81" t="b">
        <v>0</v>
      </c>
      <c r="AQ379" s="89" t="s">
        <v>593</v>
      </c>
      <c r="AR379" s="81"/>
      <c r="AS379" s="81">
        <v>0</v>
      </c>
      <c r="AT379" s="81">
        <v>0</v>
      </c>
      <c r="AU379" s="81"/>
      <c r="AV379" s="81"/>
      <c r="AW379" s="81"/>
      <c r="AX379" s="81"/>
      <c r="AY379" s="81"/>
      <c r="AZ379" s="81"/>
      <c r="BA379" s="81"/>
      <c r="BB379" s="81"/>
      <c r="BC379" s="81">
        <v>1</v>
      </c>
      <c r="BD379" s="80" t="str">
        <f>REPLACE(INDEX(GroupVertices[Group],MATCH(Edges[[#This Row],[Vertex 1]],GroupVertices[Vertex],0)),1,1,"")</f>
        <v>1</v>
      </c>
      <c r="BE379" s="80" t="str">
        <f>REPLACE(INDEX(GroupVertices[Group],MATCH(Edges[[#This Row],[Vertex 2]],GroupVertices[Vertex],0)),1,1,"")</f>
        <v>1</v>
      </c>
      <c r="BF379" s="48">
        <v>0</v>
      </c>
      <c r="BG379" s="49">
        <v>0</v>
      </c>
      <c r="BH379" s="48">
        <v>2</v>
      </c>
      <c r="BI379" s="49">
        <v>4.545454545454546</v>
      </c>
      <c r="BJ379" s="48">
        <v>0</v>
      </c>
      <c r="BK379" s="49">
        <v>0</v>
      </c>
      <c r="BL379" s="48">
        <v>42</v>
      </c>
      <c r="BM379" s="49">
        <v>95.45454545454545</v>
      </c>
      <c r="BN379" s="48">
        <v>44</v>
      </c>
    </row>
    <row r="380" spans="1:66" ht="15">
      <c r="A380" s="66" t="s">
        <v>1356</v>
      </c>
      <c r="B380" s="66" t="s">
        <v>287</v>
      </c>
      <c r="C380" s="67" t="s">
        <v>1267</v>
      </c>
      <c r="D380" s="68">
        <v>3</v>
      </c>
      <c r="E380" s="67" t="s">
        <v>132</v>
      </c>
      <c r="F380" s="70">
        <v>32</v>
      </c>
      <c r="G380" s="67"/>
      <c r="H380" s="71"/>
      <c r="I380" s="72"/>
      <c r="J380" s="72"/>
      <c r="K380" s="34" t="s">
        <v>65</v>
      </c>
      <c r="L380" s="73">
        <v>380</v>
      </c>
      <c r="M380" s="73"/>
      <c r="N380" s="74"/>
      <c r="O380" s="81" t="s">
        <v>315</v>
      </c>
      <c r="P380" s="83">
        <v>43848.85302083333</v>
      </c>
      <c r="Q380" s="81" t="s">
        <v>1364</v>
      </c>
      <c r="R380" s="81"/>
      <c r="S380" s="81"/>
      <c r="T380" s="81"/>
      <c r="U380" s="81"/>
      <c r="V380" s="85" t="s">
        <v>1442</v>
      </c>
      <c r="W380" s="83">
        <v>43848.85302083333</v>
      </c>
      <c r="X380" s="87">
        <v>43848</v>
      </c>
      <c r="Y380" s="89" t="s">
        <v>1537</v>
      </c>
      <c r="Z380" s="85" t="s">
        <v>1634</v>
      </c>
      <c r="AA380" s="81"/>
      <c r="AB380" s="81"/>
      <c r="AC380" s="89" t="s">
        <v>1731</v>
      </c>
      <c r="AD380" s="81"/>
      <c r="AE380" s="81" t="b">
        <v>0</v>
      </c>
      <c r="AF380" s="81">
        <v>0</v>
      </c>
      <c r="AG380" s="89" t="s">
        <v>588</v>
      </c>
      <c r="AH380" s="81" t="b">
        <v>0</v>
      </c>
      <c r="AI380" s="81" t="s">
        <v>591</v>
      </c>
      <c r="AJ380" s="81"/>
      <c r="AK380" s="89" t="s">
        <v>588</v>
      </c>
      <c r="AL380" s="81" t="b">
        <v>0</v>
      </c>
      <c r="AM380" s="81">
        <v>97</v>
      </c>
      <c r="AN380" s="89" t="s">
        <v>593</v>
      </c>
      <c r="AO380" s="81" t="s">
        <v>594</v>
      </c>
      <c r="AP380" s="81" t="b">
        <v>0</v>
      </c>
      <c r="AQ380" s="89" t="s">
        <v>593</v>
      </c>
      <c r="AR380" s="81"/>
      <c r="AS380" s="81">
        <v>0</v>
      </c>
      <c r="AT380" s="81">
        <v>0</v>
      </c>
      <c r="AU380" s="81"/>
      <c r="AV380" s="81"/>
      <c r="AW380" s="81"/>
      <c r="AX380" s="81"/>
      <c r="AY380" s="81"/>
      <c r="AZ380" s="81"/>
      <c r="BA380" s="81"/>
      <c r="BB380" s="81"/>
      <c r="BC380" s="81">
        <v>1</v>
      </c>
      <c r="BD380" s="80" t="str">
        <f>REPLACE(INDEX(GroupVertices[Group],MATCH(Edges[[#This Row],[Vertex 1]],GroupVertices[Vertex],0)),1,1,"")</f>
        <v>1</v>
      </c>
      <c r="BE380" s="80" t="str">
        <f>REPLACE(INDEX(GroupVertices[Group],MATCH(Edges[[#This Row],[Vertex 2]],GroupVertices[Vertex],0)),1,1,"")</f>
        <v>1</v>
      </c>
      <c r="BF380" s="48"/>
      <c r="BG380" s="49"/>
      <c r="BH380" s="48"/>
      <c r="BI380" s="49"/>
      <c r="BJ380" s="48"/>
      <c r="BK380" s="49"/>
      <c r="BL380" s="48"/>
      <c r="BM380" s="49"/>
      <c r="BN380" s="48"/>
    </row>
    <row r="381" spans="1:66" ht="15">
      <c r="A381" s="66" t="s">
        <v>1356</v>
      </c>
      <c r="B381" s="66" t="s">
        <v>304</v>
      </c>
      <c r="C381" s="67" t="s">
        <v>1267</v>
      </c>
      <c r="D381" s="68">
        <v>3</v>
      </c>
      <c r="E381" s="67" t="s">
        <v>132</v>
      </c>
      <c r="F381" s="70">
        <v>32</v>
      </c>
      <c r="G381" s="67"/>
      <c r="H381" s="71"/>
      <c r="I381" s="72"/>
      <c r="J381" s="72"/>
      <c r="K381" s="34" t="s">
        <v>65</v>
      </c>
      <c r="L381" s="73">
        <v>381</v>
      </c>
      <c r="M381" s="73"/>
      <c r="N381" s="74"/>
      <c r="O381" s="81" t="s">
        <v>315</v>
      </c>
      <c r="P381" s="83">
        <v>43848.85302083333</v>
      </c>
      <c r="Q381" s="81" t="s">
        <v>1364</v>
      </c>
      <c r="R381" s="81"/>
      <c r="S381" s="81"/>
      <c r="T381" s="81"/>
      <c r="U381" s="81"/>
      <c r="V381" s="85" t="s">
        <v>1442</v>
      </c>
      <c r="W381" s="83">
        <v>43848.85302083333</v>
      </c>
      <c r="X381" s="87">
        <v>43848</v>
      </c>
      <c r="Y381" s="89" t="s">
        <v>1537</v>
      </c>
      <c r="Z381" s="85" t="s">
        <v>1634</v>
      </c>
      <c r="AA381" s="81"/>
      <c r="AB381" s="81"/>
      <c r="AC381" s="89" t="s">
        <v>1731</v>
      </c>
      <c r="AD381" s="81"/>
      <c r="AE381" s="81" t="b">
        <v>0</v>
      </c>
      <c r="AF381" s="81">
        <v>0</v>
      </c>
      <c r="AG381" s="89" t="s">
        <v>588</v>
      </c>
      <c r="AH381" s="81" t="b">
        <v>0</v>
      </c>
      <c r="AI381" s="81" t="s">
        <v>591</v>
      </c>
      <c r="AJ381" s="81"/>
      <c r="AK381" s="89" t="s">
        <v>588</v>
      </c>
      <c r="AL381" s="81" t="b">
        <v>0</v>
      </c>
      <c r="AM381" s="81">
        <v>97</v>
      </c>
      <c r="AN381" s="89" t="s">
        <v>593</v>
      </c>
      <c r="AO381" s="81" t="s">
        <v>594</v>
      </c>
      <c r="AP381" s="81" t="b">
        <v>0</v>
      </c>
      <c r="AQ381" s="89" t="s">
        <v>593</v>
      </c>
      <c r="AR381" s="81"/>
      <c r="AS381" s="81">
        <v>0</v>
      </c>
      <c r="AT381" s="81">
        <v>0</v>
      </c>
      <c r="AU381" s="81"/>
      <c r="AV381" s="81"/>
      <c r="AW381" s="81"/>
      <c r="AX381" s="81"/>
      <c r="AY381" s="81"/>
      <c r="AZ381" s="81"/>
      <c r="BA381" s="81"/>
      <c r="BB381" s="81"/>
      <c r="BC381" s="81">
        <v>1</v>
      </c>
      <c r="BD381" s="80" t="str">
        <f>REPLACE(INDEX(GroupVertices[Group],MATCH(Edges[[#This Row],[Vertex 1]],GroupVertices[Vertex],0)),1,1,"")</f>
        <v>1</v>
      </c>
      <c r="BE381" s="80" t="str">
        <f>REPLACE(INDEX(GroupVertices[Group],MATCH(Edges[[#This Row],[Vertex 2]],GroupVertices[Vertex],0)),1,1,"")</f>
        <v>1</v>
      </c>
      <c r="BF381" s="48"/>
      <c r="BG381" s="49"/>
      <c r="BH381" s="48"/>
      <c r="BI381" s="49"/>
      <c r="BJ381" s="48"/>
      <c r="BK381" s="49"/>
      <c r="BL381" s="48"/>
      <c r="BM381" s="49"/>
      <c r="BN381" s="48"/>
    </row>
    <row r="382" spans="1:66" ht="15">
      <c r="A382" s="66" t="s">
        <v>1356</v>
      </c>
      <c r="B382" s="66" t="s">
        <v>307</v>
      </c>
      <c r="C382" s="67" t="s">
        <v>1267</v>
      </c>
      <c r="D382" s="68">
        <v>3</v>
      </c>
      <c r="E382" s="67" t="s">
        <v>132</v>
      </c>
      <c r="F382" s="70">
        <v>32</v>
      </c>
      <c r="G382" s="67"/>
      <c r="H382" s="71"/>
      <c r="I382" s="72"/>
      <c r="J382" s="72"/>
      <c r="K382" s="34" t="s">
        <v>65</v>
      </c>
      <c r="L382" s="73">
        <v>382</v>
      </c>
      <c r="M382" s="73"/>
      <c r="N382" s="74"/>
      <c r="O382" s="81" t="s">
        <v>315</v>
      </c>
      <c r="P382" s="83">
        <v>43848.85302083333</v>
      </c>
      <c r="Q382" s="81" t="s">
        <v>1364</v>
      </c>
      <c r="R382" s="81"/>
      <c r="S382" s="81"/>
      <c r="T382" s="81"/>
      <c r="U382" s="81"/>
      <c r="V382" s="85" t="s">
        <v>1442</v>
      </c>
      <c r="W382" s="83">
        <v>43848.85302083333</v>
      </c>
      <c r="X382" s="87">
        <v>43848</v>
      </c>
      <c r="Y382" s="89" t="s">
        <v>1537</v>
      </c>
      <c r="Z382" s="85" t="s">
        <v>1634</v>
      </c>
      <c r="AA382" s="81"/>
      <c r="AB382" s="81"/>
      <c r="AC382" s="89" t="s">
        <v>1731</v>
      </c>
      <c r="AD382" s="81"/>
      <c r="AE382" s="81" t="b">
        <v>0</v>
      </c>
      <c r="AF382" s="81">
        <v>0</v>
      </c>
      <c r="AG382" s="89" t="s">
        <v>588</v>
      </c>
      <c r="AH382" s="81" t="b">
        <v>0</v>
      </c>
      <c r="AI382" s="81" t="s">
        <v>591</v>
      </c>
      <c r="AJ382" s="81"/>
      <c r="AK382" s="89" t="s">
        <v>588</v>
      </c>
      <c r="AL382" s="81" t="b">
        <v>0</v>
      </c>
      <c r="AM382" s="81">
        <v>97</v>
      </c>
      <c r="AN382" s="89" t="s">
        <v>593</v>
      </c>
      <c r="AO382" s="81" t="s">
        <v>594</v>
      </c>
      <c r="AP382" s="81" t="b">
        <v>0</v>
      </c>
      <c r="AQ382" s="89" t="s">
        <v>593</v>
      </c>
      <c r="AR382" s="81"/>
      <c r="AS382" s="81">
        <v>0</v>
      </c>
      <c r="AT382" s="81">
        <v>0</v>
      </c>
      <c r="AU382" s="81"/>
      <c r="AV382" s="81"/>
      <c r="AW382" s="81"/>
      <c r="AX382" s="81"/>
      <c r="AY382" s="81"/>
      <c r="AZ382" s="81"/>
      <c r="BA382" s="81"/>
      <c r="BB382" s="81"/>
      <c r="BC382" s="81">
        <v>1</v>
      </c>
      <c r="BD382" s="80" t="str">
        <f>REPLACE(INDEX(GroupVertices[Group],MATCH(Edges[[#This Row],[Vertex 1]],GroupVertices[Vertex],0)),1,1,"")</f>
        <v>1</v>
      </c>
      <c r="BE382" s="80" t="str">
        <f>REPLACE(INDEX(GroupVertices[Group],MATCH(Edges[[#This Row],[Vertex 2]],GroupVertices[Vertex],0)),1,1,"")</f>
        <v>1</v>
      </c>
      <c r="BF382" s="48">
        <v>0</v>
      </c>
      <c r="BG382" s="49">
        <v>0</v>
      </c>
      <c r="BH382" s="48">
        <v>2</v>
      </c>
      <c r="BI382" s="49">
        <v>4.545454545454546</v>
      </c>
      <c r="BJ382" s="48">
        <v>0</v>
      </c>
      <c r="BK382" s="49">
        <v>0</v>
      </c>
      <c r="BL382" s="48">
        <v>42</v>
      </c>
      <c r="BM382" s="49">
        <v>95.45454545454545</v>
      </c>
      <c r="BN382" s="48">
        <v>44</v>
      </c>
    </row>
    <row r="383" spans="1:66" ht="15">
      <c r="A383" s="66" t="s">
        <v>1357</v>
      </c>
      <c r="B383" s="66" t="s">
        <v>287</v>
      </c>
      <c r="C383" s="67" t="s">
        <v>1267</v>
      </c>
      <c r="D383" s="68">
        <v>3</v>
      </c>
      <c r="E383" s="67" t="s">
        <v>132</v>
      </c>
      <c r="F383" s="70">
        <v>32</v>
      </c>
      <c r="G383" s="67"/>
      <c r="H383" s="71"/>
      <c r="I383" s="72"/>
      <c r="J383" s="72"/>
      <c r="K383" s="34" t="s">
        <v>65</v>
      </c>
      <c r="L383" s="73">
        <v>383</v>
      </c>
      <c r="M383" s="73"/>
      <c r="N383" s="74"/>
      <c r="O383" s="81" t="s">
        <v>315</v>
      </c>
      <c r="P383" s="83">
        <v>43849.30920138889</v>
      </c>
      <c r="Q383" s="81" t="s">
        <v>1364</v>
      </c>
      <c r="R383" s="81"/>
      <c r="S383" s="81"/>
      <c r="T383" s="81"/>
      <c r="U383" s="81"/>
      <c r="V383" s="85" t="s">
        <v>1443</v>
      </c>
      <c r="W383" s="83">
        <v>43849.30920138889</v>
      </c>
      <c r="X383" s="87">
        <v>43849</v>
      </c>
      <c r="Y383" s="89" t="s">
        <v>1538</v>
      </c>
      <c r="Z383" s="85" t="s">
        <v>1635</v>
      </c>
      <c r="AA383" s="81"/>
      <c r="AB383" s="81"/>
      <c r="AC383" s="89" t="s">
        <v>1732</v>
      </c>
      <c r="AD383" s="81"/>
      <c r="AE383" s="81" t="b">
        <v>0</v>
      </c>
      <c r="AF383" s="81">
        <v>0</v>
      </c>
      <c r="AG383" s="89" t="s">
        <v>588</v>
      </c>
      <c r="AH383" s="81" t="b">
        <v>0</v>
      </c>
      <c r="AI383" s="81" t="s">
        <v>591</v>
      </c>
      <c r="AJ383" s="81"/>
      <c r="AK383" s="89" t="s">
        <v>588</v>
      </c>
      <c r="AL383" s="81" t="b">
        <v>0</v>
      </c>
      <c r="AM383" s="81">
        <v>97</v>
      </c>
      <c r="AN383" s="89" t="s">
        <v>593</v>
      </c>
      <c r="AO383" s="81" t="s">
        <v>594</v>
      </c>
      <c r="AP383" s="81" t="b">
        <v>0</v>
      </c>
      <c r="AQ383" s="89" t="s">
        <v>593</v>
      </c>
      <c r="AR383" s="81"/>
      <c r="AS383" s="81">
        <v>0</v>
      </c>
      <c r="AT383" s="81">
        <v>0</v>
      </c>
      <c r="AU383" s="81"/>
      <c r="AV383" s="81"/>
      <c r="AW383" s="81"/>
      <c r="AX383" s="81"/>
      <c r="AY383" s="81"/>
      <c r="AZ383" s="81"/>
      <c r="BA383" s="81"/>
      <c r="BB383" s="81"/>
      <c r="BC383" s="81">
        <v>1</v>
      </c>
      <c r="BD383" s="80" t="str">
        <f>REPLACE(INDEX(GroupVertices[Group],MATCH(Edges[[#This Row],[Vertex 1]],GroupVertices[Vertex],0)),1,1,"")</f>
        <v>1</v>
      </c>
      <c r="BE383" s="80" t="str">
        <f>REPLACE(INDEX(GroupVertices[Group],MATCH(Edges[[#This Row],[Vertex 2]],GroupVertices[Vertex],0)),1,1,"")</f>
        <v>1</v>
      </c>
      <c r="BF383" s="48"/>
      <c r="BG383" s="49"/>
      <c r="BH383" s="48"/>
      <c r="BI383" s="49"/>
      <c r="BJ383" s="48"/>
      <c r="BK383" s="49"/>
      <c r="BL383" s="48"/>
      <c r="BM383" s="49"/>
      <c r="BN383" s="48"/>
    </row>
    <row r="384" spans="1:66" ht="15">
      <c r="A384" s="66" t="s">
        <v>1357</v>
      </c>
      <c r="B384" s="66" t="s">
        <v>304</v>
      </c>
      <c r="C384" s="67" t="s">
        <v>1267</v>
      </c>
      <c r="D384" s="68">
        <v>3</v>
      </c>
      <c r="E384" s="67" t="s">
        <v>132</v>
      </c>
      <c r="F384" s="70">
        <v>32</v>
      </c>
      <c r="G384" s="67"/>
      <c r="H384" s="71"/>
      <c r="I384" s="72"/>
      <c r="J384" s="72"/>
      <c r="K384" s="34" t="s">
        <v>65</v>
      </c>
      <c r="L384" s="73">
        <v>384</v>
      </c>
      <c r="M384" s="73"/>
      <c r="N384" s="74"/>
      <c r="O384" s="81" t="s">
        <v>315</v>
      </c>
      <c r="P384" s="83">
        <v>43849.30920138889</v>
      </c>
      <c r="Q384" s="81" t="s">
        <v>1364</v>
      </c>
      <c r="R384" s="81"/>
      <c r="S384" s="81"/>
      <c r="T384" s="81"/>
      <c r="U384" s="81"/>
      <c r="V384" s="85" t="s">
        <v>1443</v>
      </c>
      <c r="W384" s="83">
        <v>43849.30920138889</v>
      </c>
      <c r="X384" s="87">
        <v>43849</v>
      </c>
      <c r="Y384" s="89" t="s">
        <v>1538</v>
      </c>
      <c r="Z384" s="85" t="s">
        <v>1635</v>
      </c>
      <c r="AA384" s="81"/>
      <c r="AB384" s="81"/>
      <c r="AC384" s="89" t="s">
        <v>1732</v>
      </c>
      <c r="AD384" s="81"/>
      <c r="AE384" s="81" t="b">
        <v>0</v>
      </c>
      <c r="AF384" s="81">
        <v>0</v>
      </c>
      <c r="AG384" s="89" t="s">
        <v>588</v>
      </c>
      <c r="AH384" s="81" t="b">
        <v>0</v>
      </c>
      <c r="AI384" s="81" t="s">
        <v>591</v>
      </c>
      <c r="AJ384" s="81"/>
      <c r="AK384" s="89" t="s">
        <v>588</v>
      </c>
      <c r="AL384" s="81" t="b">
        <v>0</v>
      </c>
      <c r="AM384" s="81">
        <v>97</v>
      </c>
      <c r="AN384" s="89" t="s">
        <v>593</v>
      </c>
      <c r="AO384" s="81" t="s">
        <v>594</v>
      </c>
      <c r="AP384" s="81" t="b">
        <v>0</v>
      </c>
      <c r="AQ384" s="89" t="s">
        <v>593</v>
      </c>
      <c r="AR384" s="81"/>
      <c r="AS384" s="81">
        <v>0</v>
      </c>
      <c r="AT384" s="81">
        <v>0</v>
      </c>
      <c r="AU384" s="81"/>
      <c r="AV384" s="81"/>
      <c r="AW384" s="81"/>
      <c r="AX384" s="81"/>
      <c r="AY384" s="81"/>
      <c r="AZ384" s="81"/>
      <c r="BA384" s="81"/>
      <c r="BB384" s="81"/>
      <c r="BC384" s="81">
        <v>1</v>
      </c>
      <c r="BD384" s="80" t="str">
        <f>REPLACE(INDEX(GroupVertices[Group],MATCH(Edges[[#This Row],[Vertex 1]],GroupVertices[Vertex],0)),1,1,"")</f>
        <v>1</v>
      </c>
      <c r="BE384" s="80" t="str">
        <f>REPLACE(INDEX(GroupVertices[Group],MATCH(Edges[[#This Row],[Vertex 2]],GroupVertices[Vertex],0)),1,1,"")</f>
        <v>1</v>
      </c>
      <c r="BF384" s="48"/>
      <c r="BG384" s="49"/>
      <c r="BH384" s="48"/>
      <c r="BI384" s="49"/>
      <c r="BJ384" s="48"/>
      <c r="BK384" s="49"/>
      <c r="BL384" s="48"/>
      <c r="BM384" s="49"/>
      <c r="BN384" s="48"/>
    </row>
    <row r="385" spans="1:66" ht="15">
      <c r="A385" s="66" t="s">
        <v>1357</v>
      </c>
      <c r="B385" s="66" t="s">
        <v>307</v>
      </c>
      <c r="C385" s="67" t="s">
        <v>1267</v>
      </c>
      <c r="D385" s="68">
        <v>3</v>
      </c>
      <c r="E385" s="67" t="s">
        <v>132</v>
      </c>
      <c r="F385" s="70">
        <v>32</v>
      </c>
      <c r="G385" s="67"/>
      <c r="H385" s="71"/>
      <c r="I385" s="72"/>
      <c r="J385" s="72"/>
      <c r="K385" s="34" t="s">
        <v>65</v>
      </c>
      <c r="L385" s="73">
        <v>385</v>
      </c>
      <c r="M385" s="73"/>
      <c r="N385" s="74"/>
      <c r="O385" s="81" t="s">
        <v>315</v>
      </c>
      <c r="P385" s="83">
        <v>43849.30920138889</v>
      </c>
      <c r="Q385" s="81" t="s">
        <v>1364</v>
      </c>
      <c r="R385" s="81"/>
      <c r="S385" s="81"/>
      <c r="T385" s="81"/>
      <c r="U385" s="81"/>
      <c r="V385" s="85" t="s">
        <v>1443</v>
      </c>
      <c r="W385" s="83">
        <v>43849.30920138889</v>
      </c>
      <c r="X385" s="87">
        <v>43849</v>
      </c>
      <c r="Y385" s="89" t="s">
        <v>1538</v>
      </c>
      <c r="Z385" s="85" t="s">
        <v>1635</v>
      </c>
      <c r="AA385" s="81"/>
      <c r="AB385" s="81"/>
      <c r="AC385" s="89" t="s">
        <v>1732</v>
      </c>
      <c r="AD385" s="81"/>
      <c r="AE385" s="81" t="b">
        <v>0</v>
      </c>
      <c r="AF385" s="81">
        <v>0</v>
      </c>
      <c r="AG385" s="89" t="s">
        <v>588</v>
      </c>
      <c r="AH385" s="81" t="b">
        <v>0</v>
      </c>
      <c r="AI385" s="81" t="s">
        <v>591</v>
      </c>
      <c r="AJ385" s="81"/>
      <c r="AK385" s="89" t="s">
        <v>588</v>
      </c>
      <c r="AL385" s="81" t="b">
        <v>0</v>
      </c>
      <c r="AM385" s="81">
        <v>97</v>
      </c>
      <c r="AN385" s="89" t="s">
        <v>593</v>
      </c>
      <c r="AO385" s="81" t="s">
        <v>594</v>
      </c>
      <c r="AP385" s="81" t="b">
        <v>0</v>
      </c>
      <c r="AQ385" s="89" t="s">
        <v>593</v>
      </c>
      <c r="AR385" s="81"/>
      <c r="AS385" s="81">
        <v>0</v>
      </c>
      <c r="AT385" s="81">
        <v>0</v>
      </c>
      <c r="AU385" s="81"/>
      <c r="AV385" s="81"/>
      <c r="AW385" s="81"/>
      <c r="AX385" s="81"/>
      <c r="AY385" s="81"/>
      <c r="AZ385" s="81"/>
      <c r="BA385" s="81"/>
      <c r="BB385" s="81"/>
      <c r="BC385" s="81">
        <v>1</v>
      </c>
      <c r="BD385" s="80" t="str">
        <f>REPLACE(INDEX(GroupVertices[Group],MATCH(Edges[[#This Row],[Vertex 1]],GroupVertices[Vertex],0)),1,1,"")</f>
        <v>1</v>
      </c>
      <c r="BE385" s="80" t="str">
        <f>REPLACE(INDEX(GroupVertices[Group],MATCH(Edges[[#This Row],[Vertex 2]],GroupVertices[Vertex],0)),1,1,"")</f>
        <v>1</v>
      </c>
      <c r="BF385" s="48">
        <v>0</v>
      </c>
      <c r="BG385" s="49">
        <v>0</v>
      </c>
      <c r="BH385" s="48">
        <v>2</v>
      </c>
      <c r="BI385" s="49">
        <v>4.545454545454546</v>
      </c>
      <c r="BJ385" s="48">
        <v>0</v>
      </c>
      <c r="BK385" s="49">
        <v>0</v>
      </c>
      <c r="BL385" s="48">
        <v>42</v>
      </c>
      <c r="BM385" s="49">
        <v>95.45454545454545</v>
      </c>
      <c r="BN385" s="48">
        <v>44</v>
      </c>
    </row>
    <row r="386" spans="1:66" ht="15">
      <c r="A386" s="66" t="s">
        <v>1358</v>
      </c>
      <c r="B386" s="66" t="s">
        <v>287</v>
      </c>
      <c r="C386" s="67" t="s">
        <v>1267</v>
      </c>
      <c r="D386" s="68">
        <v>3</v>
      </c>
      <c r="E386" s="67" t="s">
        <v>132</v>
      </c>
      <c r="F386" s="70">
        <v>32</v>
      </c>
      <c r="G386" s="67"/>
      <c r="H386" s="71"/>
      <c r="I386" s="72"/>
      <c r="J386" s="72"/>
      <c r="K386" s="34" t="s">
        <v>65</v>
      </c>
      <c r="L386" s="73">
        <v>386</v>
      </c>
      <c r="M386" s="73"/>
      <c r="N386" s="74"/>
      <c r="O386" s="81" t="s">
        <v>315</v>
      </c>
      <c r="P386" s="83">
        <v>43850.83998842593</v>
      </c>
      <c r="Q386" s="81" t="s">
        <v>1364</v>
      </c>
      <c r="R386" s="81"/>
      <c r="S386" s="81"/>
      <c r="T386" s="81"/>
      <c r="U386" s="81"/>
      <c r="V386" s="85" t="s">
        <v>1444</v>
      </c>
      <c r="W386" s="83">
        <v>43850.83998842593</v>
      </c>
      <c r="X386" s="87">
        <v>43850</v>
      </c>
      <c r="Y386" s="89" t="s">
        <v>1539</v>
      </c>
      <c r="Z386" s="85" t="s">
        <v>1636</v>
      </c>
      <c r="AA386" s="81"/>
      <c r="AB386" s="81"/>
      <c r="AC386" s="89" t="s">
        <v>1733</v>
      </c>
      <c r="AD386" s="81"/>
      <c r="AE386" s="81" t="b">
        <v>0</v>
      </c>
      <c r="AF386" s="81">
        <v>0</v>
      </c>
      <c r="AG386" s="89" t="s">
        <v>588</v>
      </c>
      <c r="AH386" s="81" t="b">
        <v>0</v>
      </c>
      <c r="AI386" s="81" t="s">
        <v>591</v>
      </c>
      <c r="AJ386" s="81"/>
      <c r="AK386" s="89" t="s">
        <v>588</v>
      </c>
      <c r="AL386" s="81" t="b">
        <v>0</v>
      </c>
      <c r="AM386" s="81">
        <v>97</v>
      </c>
      <c r="AN386" s="89" t="s">
        <v>593</v>
      </c>
      <c r="AO386" s="81" t="s">
        <v>606</v>
      </c>
      <c r="AP386" s="81" t="b">
        <v>0</v>
      </c>
      <c r="AQ386" s="89" t="s">
        <v>593</v>
      </c>
      <c r="AR386" s="81"/>
      <c r="AS386" s="81">
        <v>0</v>
      </c>
      <c r="AT386" s="81">
        <v>0</v>
      </c>
      <c r="AU386" s="81"/>
      <c r="AV386" s="81"/>
      <c r="AW386" s="81"/>
      <c r="AX386" s="81"/>
      <c r="AY386" s="81"/>
      <c r="AZ386" s="81"/>
      <c r="BA386" s="81"/>
      <c r="BB386" s="81"/>
      <c r="BC386" s="81">
        <v>1</v>
      </c>
      <c r="BD386" s="80" t="str">
        <f>REPLACE(INDEX(GroupVertices[Group],MATCH(Edges[[#This Row],[Vertex 1]],GroupVertices[Vertex],0)),1,1,"")</f>
        <v>1</v>
      </c>
      <c r="BE386" s="80" t="str">
        <f>REPLACE(INDEX(GroupVertices[Group],MATCH(Edges[[#This Row],[Vertex 2]],GroupVertices[Vertex],0)),1,1,"")</f>
        <v>1</v>
      </c>
      <c r="BF386" s="48"/>
      <c r="BG386" s="49"/>
      <c r="BH386" s="48"/>
      <c r="BI386" s="49"/>
      <c r="BJ386" s="48"/>
      <c r="BK386" s="49"/>
      <c r="BL386" s="48"/>
      <c r="BM386" s="49"/>
      <c r="BN386" s="48"/>
    </row>
    <row r="387" spans="1:66" ht="15">
      <c r="A387" s="66" t="s">
        <v>1358</v>
      </c>
      <c r="B387" s="66" t="s">
        <v>304</v>
      </c>
      <c r="C387" s="67" t="s">
        <v>1267</v>
      </c>
      <c r="D387" s="68">
        <v>3</v>
      </c>
      <c r="E387" s="67" t="s">
        <v>132</v>
      </c>
      <c r="F387" s="70">
        <v>32</v>
      </c>
      <c r="G387" s="67"/>
      <c r="H387" s="71"/>
      <c r="I387" s="72"/>
      <c r="J387" s="72"/>
      <c r="K387" s="34" t="s">
        <v>65</v>
      </c>
      <c r="L387" s="73">
        <v>387</v>
      </c>
      <c r="M387" s="73"/>
      <c r="N387" s="74"/>
      <c r="O387" s="81" t="s">
        <v>315</v>
      </c>
      <c r="P387" s="83">
        <v>43850.83998842593</v>
      </c>
      <c r="Q387" s="81" t="s">
        <v>1364</v>
      </c>
      <c r="R387" s="81"/>
      <c r="S387" s="81"/>
      <c r="T387" s="81"/>
      <c r="U387" s="81"/>
      <c r="V387" s="85" t="s">
        <v>1444</v>
      </c>
      <c r="W387" s="83">
        <v>43850.83998842593</v>
      </c>
      <c r="X387" s="87">
        <v>43850</v>
      </c>
      <c r="Y387" s="89" t="s">
        <v>1539</v>
      </c>
      <c r="Z387" s="85" t="s">
        <v>1636</v>
      </c>
      <c r="AA387" s="81"/>
      <c r="AB387" s="81"/>
      <c r="AC387" s="89" t="s">
        <v>1733</v>
      </c>
      <c r="AD387" s="81"/>
      <c r="AE387" s="81" t="b">
        <v>0</v>
      </c>
      <c r="AF387" s="81">
        <v>0</v>
      </c>
      <c r="AG387" s="89" t="s">
        <v>588</v>
      </c>
      <c r="AH387" s="81" t="b">
        <v>0</v>
      </c>
      <c r="AI387" s="81" t="s">
        <v>591</v>
      </c>
      <c r="AJ387" s="81"/>
      <c r="AK387" s="89" t="s">
        <v>588</v>
      </c>
      <c r="AL387" s="81" t="b">
        <v>0</v>
      </c>
      <c r="AM387" s="81">
        <v>97</v>
      </c>
      <c r="AN387" s="89" t="s">
        <v>593</v>
      </c>
      <c r="AO387" s="81" t="s">
        <v>606</v>
      </c>
      <c r="AP387" s="81" t="b">
        <v>0</v>
      </c>
      <c r="AQ387" s="89" t="s">
        <v>593</v>
      </c>
      <c r="AR387" s="81"/>
      <c r="AS387" s="81">
        <v>0</v>
      </c>
      <c r="AT387" s="81">
        <v>0</v>
      </c>
      <c r="AU387" s="81"/>
      <c r="AV387" s="81"/>
      <c r="AW387" s="81"/>
      <c r="AX387" s="81"/>
      <c r="AY387" s="81"/>
      <c r="AZ387" s="81"/>
      <c r="BA387" s="81"/>
      <c r="BB387" s="81"/>
      <c r="BC387" s="81">
        <v>1</v>
      </c>
      <c r="BD387" s="80" t="str">
        <f>REPLACE(INDEX(GroupVertices[Group],MATCH(Edges[[#This Row],[Vertex 1]],GroupVertices[Vertex],0)),1,1,"")</f>
        <v>1</v>
      </c>
      <c r="BE387" s="80" t="str">
        <f>REPLACE(INDEX(GroupVertices[Group],MATCH(Edges[[#This Row],[Vertex 2]],GroupVertices[Vertex],0)),1,1,"")</f>
        <v>1</v>
      </c>
      <c r="BF387" s="48"/>
      <c r="BG387" s="49"/>
      <c r="BH387" s="48"/>
      <c r="BI387" s="49"/>
      <c r="BJ387" s="48"/>
      <c r="BK387" s="49"/>
      <c r="BL387" s="48"/>
      <c r="BM387" s="49"/>
      <c r="BN387" s="48"/>
    </row>
    <row r="388" spans="1:66" ht="15">
      <c r="A388" s="66" t="s">
        <v>1358</v>
      </c>
      <c r="B388" s="66" t="s">
        <v>307</v>
      </c>
      <c r="C388" s="67" t="s">
        <v>1267</v>
      </c>
      <c r="D388" s="68">
        <v>3</v>
      </c>
      <c r="E388" s="67" t="s">
        <v>132</v>
      </c>
      <c r="F388" s="70">
        <v>32</v>
      </c>
      <c r="G388" s="67"/>
      <c r="H388" s="71"/>
      <c r="I388" s="72"/>
      <c r="J388" s="72"/>
      <c r="K388" s="34" t="s">
        <v>65</v>
      </c>
      <c r="L388" s="73">
        <v>388</v>
      </c>
      <c r="M388" s="73"/>
      <c r="N388" s="74"/>
      <c r="O388" s="81" t="s">
        <v>315</v>
      </c>
      <c r="P388" s="83">
        <v>43850.83998842593</v>
      </c>
      <c r="Q388" s="81" t="s">
        <v>1364</v>
      </c>
      <c r="R388" s="81"/>
      <c r="S388" s="81"/>
      <c r="T388" s="81"/>
      <c r="U388" s="81"/>
      <c r="V388" s="85" t="s">
        <v>1444</v>
      </c>
      <c r="W388" s="83">
        <v>43850.83998842593</v>
      </c>
      <c r="X388" s="87">
        <v>43850</v>
      </c>
      <c r="Y388" s="89" t="s">
        <v>1539</v>
      </c>
      <c r="Z388" s="85" t="s">
        <v>1636</v>
      </c>
      <c r="AA388" s="81"/>
      <c r="AB388" s="81"/>
      <c r="AC388" s="89" t="s">
        <v>1733</v>
      </c>
      <c r="AD388" s="81"/>
      <c r="AE388" s="81" t="b">
        <v>0</v>
      </c>
      <c r="AF388" s="81">
        <v>0</v>
      </c>
      <c r="AG388" s="89" t="s">
        <v>588</v>
      </c>
      <c r="AH388" s="81" t="b">
        <v>0</v>
      </c>
      <c r="AI388" s="81" t="s">
        <v>591</v>
      </c>
      <c r="AJ388" s="81"/>
      <c r="AK388" s="89" t="s">
        <v>588</v>
      </c>
      <c r="AL388" s="81" t="b">
        <v>0</v>
      </c>
      <c r="AM388" s="81">
        <v>97</v>
      </c>
      <c r="AN388" s="89" t="s">
        <v>593</v>
      </c>
      <c r="AO388" s="81" t="s">
        <v>606</v>
      </c>
      <c r="AP388" s="81" t="b">
        <v>0</v>
      </c>
      <c r="AQ388" s="89" t="s">
        <v>593</v>
      </c>
      <c r="AR388" s="81"/>
      <c r="AS388" s="81">
        <v>0</v>
      </c>
      <c r="AT388" s="81">
        <v>0</v>
      </c>
      <c r="AU388" s="81"/>
      <c r="AV388" s="81"/>
      <c r="AW388" s="81"/>
      <c r="AX388" s="81"/>
      <c r="AY388" s="81"/>
      <c r="AZ388" s="81"/>
      <c r="BA388" s="81"/>
      <c r="BB388" s="81"/>
      <c r="BC388" s="81">
        <v>1</v>
      </c>
      <c r="BD388" s="80" t="str">
        <f>REPLACE(INDEX(GroupVertices[Group],MATCH(Edges[[#This Row],[Vertex 1]],GroupVertices[Vertex],0)),1,1,"")</f>
        <v>1</v>
      </c>
      <c r="BE388" s="80" t="str">
        <f>REPLACE(INDEX(GroupVertices[Group],MATCH(Edges[[#This Row],[Vertex 2]],GroupVertices[Vertex],0)),1,1,"")</f>
        <v>1</v>
      </c>
      <c r="BF388" s="48">
        <v>0</v>
      </c>
      <c r="BG388" s="49">
        <v>0</v>
      </c>
      <c r="BH388" s="48">
        <v>2</v>
      </c>
      <c r="BI388" s="49">
        <v>4.545454545454546</v>
      </c>
      <c r="BJ388" s="48">
        <v>0</v>
      </c>
      <c r="BK388" s="49">
        <v>0</v>
      </c>
      <c r="BL388" s="48">
        <v>42</v>
      </c>
      <c r="BM388" s="49">
        <v>95.45454545454545</v>
      </c>
      <c r="BN388" s="48">
        <v>44</v>
      </c>
    </row>
    <row r="389" spans="1:66" ht="15">
      <c r="A389" s="66" t="s">
        <v>1359</v>
      </c>
      <c r="B389" s="66" t="s">
        <v>287</v>
      </c>
      <c r="C389" s="67" t="s">
        <v>1267</v>
      </c>
      <c r="D389" s="68">
        <v>3</v>
      </c>
      <c r="E389" s="67" t="s">
        <v>132</v>
      </c>
      <c r="F389" s="70">
        <v>32</v>
      </c>
      <c r="G389" s="67"/>
      <c r="H389" s="71"/>
      <c r="I389" s="72"/>
      <c r="J389" s="72"/>
      <c r="K389" s="34" t="s">
        <v>65</v>
      </c>
      <c r="L389" s="73">
        <v>389</v>
      </c>
      <c r="M389" s="73"/>
      <c r="N389" s="74"/>
      <c r="O389" s="81" t="s">
        <v>315</v>
      </c>
      <c r="P389" s="83">
        <v>43848.951585648145</v>
      </c>
      <c r="Q389" s="81" t="s">
        <v>1364</v>
      </c>
      <c r="R389" s="81"/>
      <c r="S389" s="81"/>
      <c r="T389" s="81"/>
      <c r="U389" s="81"/>
      <c r="V389" s="85" t="s">
        <v>1445</v>
      </c>
      <c r="W389" s="83">
        <v>43848.951585648145</v>
      </c>
      <c r="X389" s="87">
        <v>43848</v>
      </c>
      <c r="Y389" s="89" t="s">
        <v>1540</v>
      </c>
      <c r="Z389" s="85" t="s">
        <v>1637</v>
      </c>
      <c r="AA389" s="81"/>
      <c r="AB389" s="81"/>
      <c r="AC389" s="89" t="s">
        <v>1734</v>
      </c>
      <c r="AD389" s="81"/>
      <c r="AE389" s="81" t="b">
        <v>0</v>
      </c>
      <c r="AF389" s="81">
        <v>0</v>
      </c>
      <c r="AG389" s="89" t="s">
        <v>588</v>
      </c>
      <c r="AH389" s="81" t="b">
        <v>0</v>
      </c>
      <c r="AI389" s="81" t="s">
        <v>591</v>
      </c>
      <c r="AJ389" s="81"/>
      <c r="AK389" s="89" t="s">
        <v>588</v>
      </c>
      <c r="AL389" s="81" t="b">
        <v>0</v>
      </c>
      <c r="AM389" s="81">
        <v>97</v>
      </c>
      <c r="AN389" s="89" t="s">
        <v>593</v>
      </c>
      <c r="AO389" s="81" t="s">
        <v>594</v>
      </c>
      <c r="AP389" s="81" t="b">
        <v>0</v>
      </c>
      <c r="AQ389" s="89" t="s">
        <v>593</v>
      </c>
      <c r="AR389" s="81"/>
      <c r="AS389" s="81">
        <v>0</v>
      </c>
      <c r="AT389" s="81">
        <v>0</v>
      </c>
      <c r="AU389" s="81"/>
      <c r="AV389" s="81"/>
      <c r="AW389" s="81"/>
      <c r="AX389" s="81"/>
      <c r="AY389" s="81"/>
      <c r="AZ389" s="81"/>
      <c r="BA389" s="81"/>
      <c r="BB389" s="81"/>
      <c r="BC389" s="81">
        <v>1</v>
      </c>
      <c r="BD389" s="80" t="str">
        <f>REPLACE(INDEX(GroupVertices[Group],MATCH(Edges[[#This Row],[Vertex 1]],GroupVertices[Vertex],0)),1,1,"")</f>
        <v>1</v>
      </c>
      <c r="BE389" s="80" t="str">
        <f>REPLACE(INDEX(GroupVertices[Group],MATCH(Edges[[#This Row],[Vertex 2]],GroupVertices[Vertex],0)),1,1,"")</f>
        <v>1</v>
      </c>
      <c r="BF389" s="48"/>
      <c r="BG389" s="49"/>
      <c r="BH389" s="48"/>
      <c r="BI389" s="49"/>
      <c r="BJ389" s="48"/>
      <c r="BK389" s="49"/>
      <c r="BL389" s="48"/>
      <c r="BM389" s="49"/>
      <c r="BN389" s="48"/>
    </row>
    <row r="390" spans="1:66" ht="15">
      <c r="A390" s="66" t="s">
        <v>1359</v>
      </c>
      <c r="B390" s="66" t="s">
        <v>304</v>
      </c>
      <c r="C390" s="67" t="s">
        <v>1267</v>
      </c>
      <c r="D390" s="68">
        <v>3</v>
      </c>
      <c r="E390" s="67" t="s">
        <v>132</v>
      </c>
      <c r="F390" s="70">
        <v>32</v>
      </c>
      <c r="G390" s="67"/>
      <c r="H390" s="71"/>
      <c r="I390" s="72"/>
      <c r="J390" s="72"/>
      <c r="K390" s="34" t="s">
        <v>65</v>
      </c>
      <c r="L390" s="73">
        <v>390</v>
      </c>
      <c r="M390" s="73"/>
      <c r="N390" s="74"/>
      <c r="O390" s="81" t="s">
        <v>315</v>
      </c>
      <c r="P390" s="83">
        <v>43848.951585648145</v>
      </c>
      <c r="Q390" s="81" t="s">
        <v>1364</v>
      </c>
      <c r="R390" s="81"/>
      <c r="S390" s="81"/>
      <c r="T390" s="81"/>
      <c r="U390" s="81"/>
      <c r="V390" s="85" t="s">
        <v>1445</v>
      </c>
      <c r="W390" s="83">
        <v>43848.951585648145</v>
      </c>
      <c r="X390" s="87">
        <v>43848</v>
      </c>
      <c r="Y390" s="89" t="s">
        <v>1540</v>
      </c>
      <c r="Z390" s="85" t="s">
        <v>1637</v>
      </c>
      <c r="AA390" s="81"/>
      <c r="AB390" s="81"/>
      <c r="AC390" s="89" t="s">
        <v>1734</v>
      </c>
      <c r="AD390" s="81"/>
      <c r="AE390" s="81" t="b">
        <v>0</v>
      </c>
      <c r="AF390" s="81">
        <v>0</v>
      </c>
      <c r="AG390" s="89" t="s">
        <v>588</v>
      </c>
      <c r="AH390" s="81" t="b">
        <v>0</v>
      </c>
      <c r="AI390" s="81" t="s">
        <v>591</v>
      </c>
      <c r="AJ390" s="81"/>
      <c r="AK390" s="89" t="s">
        <v>588</v>
      </c>
      <c r="AL390" s="81" t="b">
        <v>0</v>
      </c>
      <c r="AM390" s="81">
        <v>97</v>
      </c>
      <c r="AN390" s="89" t="s">
        <v>593</v>
      </c>
      <c r="AO390" s="81" t="s">
        <v>594</v>
      </c>
      <c r="AP390" s="81" t="b">
        <v>0</v>
      </c>
      <c r="AQ390" s="89" t="s">
        <v>593</v>
      </c>
      <c r="AR390" s="81"/>
      <c r="AS390" s="81">
        <v>0</v>
      </c>
      <c r="AT390" s="81">
        <v>0</v>
      </c>
      <c r="AU390" s="81"/>
      <c r="AV390" s="81"/>
      <c r="AW390" s="81"/>
      <c r="AX390" s="81"/>
      <c r="AY390" s="81"/>
      <c r="AZ390" s="81"/>
      <c r="BA390" s="81"/>
      <c r="BB390" s="81"/>
      <c r="BC390" s="81">
        <v>1</v>
      </c>
      <c r="BD390" s="80" t="str">
        <f>REPLACE(INDEX(GroupVertices[Group],MATCH(Edges[[#This Row],[Vertex 1]],GroupVertices[Vertex],0)),1,1,"")</f>
        <v>1</v>
      </c>
      <c r="BE390" s="80" t="str">
        <f>REPLACE(INDEX(GroupVertices[Group],MATCH(Edges[[#This Row],[Vertex 2]],GroupVertices[Vertex],0)),1,1,"")</f>
        <v>1</v>
      </c>
      <c r="BF390" s="48"/>
      <c r="BG390" s="49"/>
      <c r="BH390" s="48"/>
      <c r="BI390" s="49"/>
      <c r="BJ390" s="48"/>
      <c r="BK390" s="49"/>
      <c r="BL390" s="48"/>
      <c r="BM390" s="49"/>
      <c r="BN390" s="48"/>
    </row>
    <row r="391" spans="1:66" ht="15">
      <c r="A391" s="66" t="s">
        <v>1359</v>
      </c>
      <c r="B391" s="66" t="s">
        <v>307</v>
      </c>
      <c r="C391" s="67" t="s">
        <v>1267</v>
      </c>
      <c r="D391" s="68">
        <v>3</v>
      </c>
      <c r="E391" s="67" t="s">
        <v>132</v>
      </c>
      <c r="F391" s="70">
        <v>32</v>
      </c>
      <c r="G391" s="67"/>
      <c r="H391" s="71"/>
      <c r="I391" s="72"/>
      <c r="J391" s="72"/>
      <c r="K391" s="34" t="s">
        <v>65</v>
      </c>
      <c r="L391" s="73">
        <v>391</v>
      </c>
      <c r="M391" s="73"/>
      <c r="N391" s="74"/>
      <c r="O391" s="81" t="s">
        <v>315</v>
      </c>
      <c r="P391" s="83">
        <v>43848.951585648145</v>
      </c>
      <c r="Q391" s="81" t="s">
        <v>1364</v>
      </c>
      <c r="R391" s="81"/>
      <c r="S391" s="81"/>
      <c r="T391" s="81"/>
      <c r="U391" s="81"/>
      <c r="V391" s="85" t="s">
        <v>1445</v>
      </c>
      <c r="W391" s="83">
        <v>43848.951585648145</v>
      </c>
      <c r="X391" s="87">
        <v>43848</v>
      </c>
      <c r="Y391" s="89" t="s">
        <v>1540</v>
      </c>
      <c r="Z391" s="85" t="s">
        <v>1637</v>
      </c>
      <c r="AA391" s="81"/>
      <c r="AB391" s="81"/>
      <c r="AC391" s="89" t="s">
        <v>1734</v>
      </c>
      <c r="AD391" s="81"/>
      <c r="AE391" s="81" t="b">
        <v>0</v>
      </c>
      <c r="AF391" s="81">
        <v>0</v>
      </c>
      <c r="AG391" s="89" t="s">
        <v>588</v>
      </c>
      <c r="AH391" s="81" t="b">
        <v>0</v>
      </c>
      <c r="AI391" s="81" t="s">
        <v>591</v>
      </c>
      <c r="AJ391" s="81"/>
      <c r="AK391" s="89" t="s">
        <v>588</v>
      </c>
      <c r="AL391" s="81" t="b">
        <v>0</v>
      </c>
      <c r="AM391" s="81">
        <v>97</v>
      </c>
      <c r="AN391" s="89" t="s">
        <v>593</v>
      </c>
      <c r="AO391" s="81" t="s">
        <v>594</v>
      </c>
      <c r="AP391" s="81" t="b">
        <v>0</v>
      </c>
      <c r="AQ391" s="89" t="s">
        <v>593</v>
      </c>
      <c r="AR391" s="81"/>
      <c r="AS391" s="81">
        <v>0</v>
      </c>
      <c r="AT391" s="81">
        <v>0</v>
      </c>
      <c r="AU391" s="81"/>
      <c r="AV391" s="81"/>
      <c r="AW391" s="81"/>
      <c r="AX391" s="81"/>
      <c r="AY391" s="81"/>
      <c r="AZ391" s="81"/>
      <c r="BA391" s="81"/>
      <c r="BB391" s="81"/>
      <c r="BC391" s="81">
        <v>1</v>
      </c>
      <c r="BD391" s="80" t="str">
        <f>REPLACE(INDEX(GroupVertices[Group],MATCH(Edges[[#This Row],[Vertex 1]],GroupVertices[Vertex],0)),1,1,"")</f>
        <v>1</v>
      </c>
      <c r="BE391" s="80" t="str">
        <f>REPLACE(INDEX(GroupVertices[Group],MATCH(Edges[[#This Row],[Vertex 2]],GroupVertices[Vertex],0)),1,1,"")</f>
        <v>1</v>
      </c>
      <c r="BF391" s="48">
        <v>0</v>
      </c>
      <c r="BG391" s="49">
        <v>0</v>
      </c>
      <c r="BH391" s="48">
        <v>2</v>
      </c>
      <c r="BI391" s="49">
        <v>4.545454545454546</v>
      </c>
      <c r="BJ391" s="48">
        <v>0</v>
      </c>
      <c r="BK391" s="49">
        <v>0</v>
      </c>
      <c r="BL391" s="48">
        <v>42</v>
      </c>
      <c r="BM391" s="49">
        <v>95.45454545454545</v>
      </c>
      <c r="BN391" s="48">
        <v>44</v>
      </c>
    </row>
    <row r="392" spans="1:66" ht="15">
      <c r="A392" s="66" t="s">
        <v>1360</v>
      </c>
      <c r="B392" s="66" t="s">
        <v>287</v>
      </c>
      <c r="C392" s="67" t="s">
        <v>1267</v>
      </c>
      <c r="D392" s="68">
        <v>3</v>
      </c>
      <c r="E392" s="67" t="s">
        <v>132</v>
      </c>
      <c r="F392" s="70">
        <v>32</v>
      </c>
      <c r="G392" s="67"/>
      <c r="H392" s="71"/>
      <c r="I392" s="72"/>
      <c r="J392" s="72"/>
      <c r="K392" s="34" t="s">
        <v>65</v>
      </c>
      <c r="L392" s="73">
        <v>392</v>
      </c>
      <c r="M392" s="73"/>
      <c r="N392" s="74"/>
      <c r="O392" s="81" t="s">
        <v>315</v>
      </c>
      <c r="P392" s="83">
        <v>43848.849375</v>
      </c>
      <c r="Q392" s="81" t="s">
        <v>1364</v>
      </c>
      <c r="R392" s="81"/>
      <c r="S392" s="81"/>
      <c r="T392" s="81"/>
      <c r="U392" s="81"/>
      <c r="V392" s="85" t="s">
        <v>1446</v>
      </c>
      <c r="W392" s="83">
        <v>43848.849375</v>
      </c>
      <c r="X392" s="87">
        <v>43848</v>
      </c>
      <c r="Y392" s="89" t="s">
        <v>1541</v>
      </c>
      <c r="Z392" s="85" t="s">
        <v>1638</v>
      </c>
      <c r="AA392" s="81"/>
      <c r="AB392" s="81"/>
      <c r="AC392" s="89" t="s">
        <v>1735</v>
      </c>
      <c r="AD392" s="81"/>
      <c r="AE392" s="81" t="b">
        <v>0</v>
      </c>
      <c r="AF392" s="81">
        <v>0</v>
      </c>
      <c r="AG392" s="89" t="s">
        <v>588</v>
      </c>
      <c r="AH392" s="81" t="b">
        <v>0</v>
      </c>
      <c r="AI392" s="81" t="s">
        <v>591</v>
      </c>
      <c r="AJ392" s="81"/>
      <c r="AK392" s="89" t="s">
        <v>588</v>
      </c>
      <c r="AL392" s="81" t="b">
        <v>0</v>
      </c>
      <c r="AM392" s="81">
        <v>97</v>
      </c>
      <c r="AN392" s="89" t="s">
        <v>593</v>
      </c>
      <c r="AO392" s="81" t="s">
        <v>596</v>
      </c>
      <c r="AP392" s="81" t="b">
        <v>0</v>
      </c>
      <c r="AQ392" s="89" t="s">
        <v>593</v>
      </c>
      <c r="AR392" s="81"/>
      <c r="AS392" s="81">
        <v>0</v>
      </c>
      <c r="AT392" s="81">
        <v>0</v>
      </c>
      <c r="AU392" s="81"/>
      <c r="AV392" s="81"/>
      <c r="AW392" s="81"/>
      <c r="AX392" s="81"/>
      <c r="AY392" s="81"/>
      <c r="AZ392" s="81"/>
      <c r="BA392" s="81"/>
      <c r="BB392" s="81"/>
      <c r="BC392" s="81">
        <v>1</v>
      </c>
      <c r="BD392" s="80" t="str">
        <f>REPLACE(INDEX(GroupVertices[Group],MATCH(Edges[[#This Row],[Vertex 1]],GroupVertices[Vertex],0)),1,1,"")</f>
        <v>1</v>
      </c>
      <c r="BE392" s="80" t="str">
        <f>REPLACE(INDEX(GroupVertices[Group],MATCH(Edges[[#This Row],[Vertex 2]],GroupVertices[Vertex],0)),1,1,"")</f>
        <v>1</v>
      </c>
      <c r="BF392" s="48"/>
      <c r="BG392" s="49"/>
      <c r="BH392" s="48"/>
      <c r="BI392" s="49"/>
      <c r="BJ392" s="48"/>
      <c r="BK392" s="49"/>
      <c r="BL392" s="48"/>
      <c r="BM392" s="49"/>
      <c r="BN392" s="48"/>
    </row>
    <row r="393" spans="1:66" ht="15">
      <c r="A393" s="66" t="s">
        <v>1360</v>
      </c>
      <c r="B393" s="66" t="s">
        <v>304</v>
      </c>
      <c r="C393" s="67" t="s">
        <v>1267</v>
      </c>
      <c r="D393" s="68">
        <v>3</v>
      </c>
      <c r="E393" s="67" t="s">
        <v>132</v>
      </c>
      <c r="F393" s="70">
        <v>32</v>
      </c>
      <c r="G393" s="67"/>
      <c r="H393" s="71"/>
      <c r="I393" s="72"/>
      <c r="J393" s="72"/>
      <c r="K393" s="34" t="s">
        <v>65</v>
      </c>
      <c r="L393" s="73">
        <v>393</v>
      </c>
      <c r="M393" s="73"/>
      <c r="N393" s="74"/>
      <c r="O393" s="81" t="s">
        <v>315</v>
      </c>
      <c r="P393" s="83">
        <v>43848.849375</v>
      </c>
      <c r="Q393" s="81" t="s">
        <v>1364</v>
      </c>
      <c r="R393" s="81"/>
      <c r="S393" s="81"/>
      <c r="T393" s="81"/>
      <c r="U393" s="81"/>
      <c r="V393" s="85" t="s">
        <v>1446</v>
      </c>
      <c r="W393" s="83">
        <v>43848.849375</v>
      </c>
      <c r="X393" s="87">
        <v>43848</v>
      </c>
      <c r="Y393" s="89" t="s">
        <v>1541</v>
      </c>
      <c r="Z393" s="85" t="s">
        <v>1638</v>
      </c>
      <c r="AA393" s="81"/>
      <c r="AB393" s="81"/>
      <c r="AC393" s="89" t="s">
        <v>1735</v>
      </c>
      <c r="AD393" s="81"/>
      <c r="AE393" s="81" t="b">
        <v>0</v>
      </c>
      <c r="AF393" s="81">
        <v>0</v>
      </c>
      <c r="AG393" s="89" t="s">
        <v>588</v>
      </c>
      <c r="AH393" s="81" t="b">
        <v>0</v>
      </c>
      <c r="AI393" s="81" t="s">
        <v>591</v>
      </c>
      <c r="AJ393" s="81"/>
      <c r="AK393" s="89" t="s">
        <v>588</v>
      </c>
      <c r="AL393" s="81" t="b">
        <v>0</v>
      </c>
      <c r="AM393" s="81">
        <v>97</v>
      </c>
      <c r="AN393" s="89" t="s">
        <v>593</v>
      </c>
      <c r="AO393" s="81" t="s">
        <v>596</v>
      </c>
      <c r="AP393" s="81" t="b">
        <v>0</v>
      </c>
      <c r="AQ393" s="89" t="s">
        <v>593</v>
      </c>
      <c r="AR393" s="81"/>
      <c r="AS393" s="81">
        <v>0</v>
      </c>
      <c r="AT393" s="81">
        <v>0</v>
      </c>
      <c r="AU393" s="81"/>
      <c r="AV393" s="81"/>
      <c r="AW393" s="81"/>
      <c r="AX393" s="81"/>
      <c r="AY393" s="81"/>
      <c r="AZ393" s="81"/>
      <c r="BA393" s="81"/>
      <c r="BB393" s="81"/>
      <c r="BC393" s="81">
        <v>1</v>
      </c>
      <c r="BD393" s="80" t="str">
        <f>REPLACE(INDEX(GroupVertices[Group],MATCH(Edges[[#This Row],[Vertex 1]],GroupVertices[Vertex],0)),1,1,"")</f>
        <v>1</v>
      </c>
      <c r="BE393" s="80" t="str">
        <f>REPLACE(INDEX(GroupVertices[Group],MATCH(Edges[[#This Row],[Vertex 2]],GroupVertices[Vertex],0)),1,1,"")</f>
        <v>1</v>
      </c>
      <c r="BF393" s="48"/>
      <c r="BG393" s="49"/>
      <c r="BH393" s="48"/>
      <c r="BI393" s="49"/>
      <c r="BJ393" s="48"/>
      <c r="BK393" s="49"/>
      <c r="BL393" s="48"/>
      <c r="BM393" s="49"/>
      <c r="BN393" s="48"/>
    </row>
    <row r="394" spans="1:66" ht="15">
      <c r="A394" s="66" t="s">
        <v>1360</v>
      </c>
      <c r="B394" s="66" t="s">
        <v>307</v>
      </c>
      <c r="C394" s="67" t="s">
        <v>1267</v>
      </c>
      <c r="D394" s="68">
        <v>3</v>
      </c>
      <c r="E394" s="67" t="s">
        <v>132</v>
      </c>
      <c r="F394" s="70">
        <v>32</v>
      </c>
      <c r="G394" s="67"/>
      <c r="H394" s="71"/>
      <c r="I394" s="72"/>
      <c r="J394" s="72"/>
      <c r="K394" s="34" t="s">
        <v>65</v>
      </c>
      <c r="L394" s="73">
        <v>394</v>
      </c>
      <c r="M394" s="73"/>
      <c r="N394" s="74"/>
      <c r="O394" s="81" t="s">
        <v>315</v>
      </c>
      <c r="P394" s="83">
        <v>43848.849375</v>
      </c>
      <c r="Q394" s="81" t="s">
        <v>1364</v>
      </c>
      <c r="R394" s="81"/>
      <c r="S394" s="81"/>
      <c r="T394" s="81"/>
      <c r="U394" s="81"/>
      <c r="V394" s="85" t="s">
        <v>1446</v>
      </c>
      <c r="W394" s="83">
        <v>43848.849375</v>
      </c>
      <c r="X394" s="87">
        <v>43848</v>
      </c>
      <c r="Y394" s="89" t="s">
        <v>1541</v>
      </c>
      <c r="Z394" s="85" t="s">
        <v>1638</v>
      </c>
      <c r="AA394" s="81"/>
      <c r="AB394" s="81"/>
      <c r="AC394" s="89" t="s">
        <v>1735</v>
      </c>
      <c r="AD394" s="81"/>
      <c r="AE394" s="81" t="b">
        <v>0</v>
      </c>
      <c r="AF394" s="81">
        <v>0</v>
      </c>
      <c r="AG394" s="89" t="s">
        <v>588</v>
      </c>
      <c r="AH394" s="81" t="b">
        <v>0</v>
      </c>
      <c r="AI394" s="81" t="s">
        <v>591</v>
      </c>
      <c r="AJ394" s="81"/>
      <c r="AK394" s="89" t="s">
        <v>588</v>
      </c>
      <c r="AL394" s="81" t="b">
        <v>0</v>
      </c>
      <c r="AM394" s="81">
        <v>97</v>
      </c>
      <c r="AN394" s="89" t="s">
        <v>593</v>
      </c>
      <c r="AO394" s="81" t="s">
        <v>596</v>
      </c>
      <c r="AP394" s="81" t="b">
        <v>0</v>
      </c>
      <c r="AQ394" s="89" t="s">
        <v>593</v>
      </c>
      <c r="AR394" s="81"/>
      <c r="AS394" s="81">
        <v>0</v>
      </c>
      <c r="AT394" s="81">
        <v>0</v>
      </c>
      <c r="AU394" s="81"/>
      <c r="AV394" s="81"/>
      <c r="AW394" s="81"/>
      <c r="AX394" s="81"/>
      <c r="AY394" s="81"/>
      <c r="AZ394" s="81"/>
      <c r="BA394" s="81"/>
      <c r="BB394" s="81"/>
      <c r="BC394" s="81">
        <v>1</v>
      </c>
      <c r="BD394" s="80" t="str">
        <f>REPLACE(INDEX(GroupVertices[Group],MATCH(Edges[[#This Row],[Vertex 1]],GroupVertices[Vertex],0)),1,1,"")</f>
        <v>1</v>
      </c>
      <c r="BE394" s="80" t="str">
        <f>REPLACE(INDEX(GroupVertices[Group],MATCH(Edges[[#This Row],[Vertex 2]],GroupVertices[Vertex],0)),1,1,"")</f>
        <v>1</v>
      </c>
      <c r="BF394" s="48">
        <v>0</v>
      </c>
      <c r="BG394" s="49">
        <v>0</v>
      </c>
      <c r="BH394" s="48">
        <v>2</v>
      </c>
      <c r="BI394" s="49">
        <v>4.545454545454546</v>
      </c>
      <c r="BJ394" s="48">
        <v>0</v>
      </c>
      <c r="BK394" s="49">
        <v>0</v>
      </c>
      <c r="BL394" s="48">
        <v>42</v>
      </c>
      <c r="BM394" s="49">
        <v>95.45454545454545</v>
      </c>
      <c r="BN394" s="48">
        <v>44</v>
      </c>
    </row>
    <row r="395" spans="1:66" ht="15">
      <c r="A395" s="66" t="s">
        <v>1361</v>
      </c>
      <c r="B395" s="66" t="s">
        <v>287</v>
      </c>
      <c r="C395" s="67" t="s">
        <v>1267</v>
      </c>
      <c r="D395" s="68">
        <v>3</v>
      </c>
      <c r="E395" s="67" t="s">
        <v>132</v>
      </c>
      <c r="F395" s="70">
        <v>32</v>
      </c>
      <c r="G395" s="67"/>
      <c r="H395" s="71"/>
      <c r="I395" s="72"/>
      <c r="J395" s="72"/>
      <c r="K395" s="34" t="s">
        <v>65</v>
      </c>
      <c r="L395" s="73">
        <v>395</v>
      </c>
      <c r="M395" s="73"/>
      <c r="N395" s="74"/>
      <c r="O395" s="81" t="s">
        <v>315</v>
      </c>
      <c r="P395" s="83">
        <v>43848.8225</v>
      </c>
      <c r="Q395" s="81" t="s">
        <v>1364</v>
      </c>
      <c r="R395" s="81"/>
      <c r="S395" s="81"/>
      <c r="T395" s="81"/>
      <c r="U395" s="81"/>
      <c r="V395" s="85" t="s">
        <v>1447</v>
      </c>
      <c r="W395" s="83">
        <v>43848.8225</v>
      </c>
      <c r="X395" s="87">
        <v>43848</v>
      </c>
      <c r="Y395" s="89" t="s">
        <v>1542</v>
      </c>
      <c r="Z395" s="85" t="s">
        <v>1639</v>
      </c>
      <c r="AA395" s="81"/>
      <c r="AB395" s="81"/>
      <c r="AC395" s="89" t="s">
        <v>1736</v>
      </c>
      <c r="AD395" s="81"/>
      <c r="AE395" s="81" t="b">
        <v>0</v>
      </c>
      <c r="AF395" s="81">
        <v>0</v>
      </c>
      <c r="AG395" s="89" t="s">
        <v>588</v>
      </c>
      <c r="AH395" s="81" t="b">
        <v>0</v>
      </c>
      <c r="AI395" s="81" t="s">
        <v>591</v>
      </c>
      <c r="AJ395" s="81"/>
      <c r="AK395" s="89" t="s">
        <v>588</v>
      </c>
      <c r="AL395" s="81" t="b">
        <v>0</v>
      </c>
      <c r="AM395" s="81">
        <v>97</v>
      </c>
      <c r="AN395" s="89" t="s">
        <v>593</v>
      </c>
      <c r="AO395" s="81" t="s">
        <v>594</v>
      </c>
      <c r="AP395" s="81" t="b">
        <v>0</v>
      </c>
      <c r="AQ395" s="89" t="s">
        <v>593</v>
      </c>
      <c r="AR395" s="81"/>
      <c r="AS395" s="81">
        <v>0</v>
      </c>
      <c r="AT395" s="81">
        <v>0</v>
      </c>
      <c r="AU395" s="81"/>
      <c r="AV395" s="81"/>
      <c r="AW395" s="81"/>
      <c r="AX395" s="81"/>
      <c r="AY395" s="81"/>
      <c r="AZ395" s="81"/>
      <c r="BA395" s="81"/>
      <c r="BB395" s="81"/>
      <c r="BC395" s="81">
        <v>1</v>
      </c>
      <c r="BD395" s="80" t="str">
        <f>REPLACE(INDEX(GroupVertices[Group],MATCH(Edges[[#This Row],[Vertex 1]],GroupVertices[Vertex],0)),1,1,"")</f>
        <v>1</v>
      </c>
      <c r="BE395" s="80" t="str">
        <f>REPLACE(INDEX(GroupVertices[Group],MATCH(Edges[[#This Row],[Vertex 2]],GroupVertices[Vertex],0)),1,1,"")</f>
        <v>1</v>
      </c>
      <c r="BF395" s="48"/>
      <c r="BG395" s="49"/>
      <c r="BH395" s="48"/>
      <c r="BI395" s="49"/>
      <c r="BJ395" s="48"/>
      <c r="BK395" s="49"/>
      <c r="BL395" s="48"/>
      <c r="BM395" s="49"/>
      <c r="BN395" s="48"/>
    </row>
    <row r="396" spans="1:66" ht="15">
      <c r="A396" s="66" t="s">
        <v>1361</v>
      </c>
      <c r="B396" s="66" t="s">
        <v>304</v>
      </c>
      <c r="C396" s="67" t="s">
        <v>1267</v>
      </c>
      <c r="D396" s="68">
        <v>3</v>
      </c>
      <c r="E396" s="67" t="s">
        <v>132</v>
      </c>
      <c r="F396" s="70">
        <v>32</v>
      </c>
      <c r="G396" s="67"/>
      <c r="H396" s="71"/>
      <c r="I396" s="72"/>
      <c r="J396" s="72"/>
      <c r="K396" s="34" t="s">
        <v>65</v>
      </c>
      <c r="L396" s="73">
        <v>396</v>
      </c>
      <c r="M396" s="73"/>
      <c r="N396" s="74"/>
      <c r="O396" s="81" t="s">
        <v>315</v>
      </c>
      <c r="P396" s="83">
        <v>43848.8225</v>
      </c>
      <c r="Q396" s="81" t="s">
        <v>1364</v>
      </c>
      <c r="R396" s="81"/>
      <c r="S396" s="81"/>
      <c r="T396" s="81"/>
      <c r="U396" s="81"/>
      <c r="V396" s="85" t="s">
        <v>1447</v>
      </c>
      <c r="W396" s="83">
        <v>43848.8225</v>
      </c>
      <c r="X396" s="87">
        <v>43848</v>
      </c>
      <c r="Y396" s="89" t="s">
        <v>1542</v>
      </c>
      <c r="Z396" s="85" t="s">
        <v>1639</v>
      </c>
      <c r="AA396" s="81"/>
      <c r="AB396" s="81"/>
      <c r="AC396" s="89" t="s">
        <v>1736</v>
      </c>
      <c r="AD396" s="81"/>
      <c r="AE396" s="81" t="b">
        <v>0</v>
      </c>
      <c r="AF396" s="81">
        <v>0</v>
      </c>
      <c r="AG396" s="89" t="s">
        <v>588</v>
      </c>
      <c r="AH396" s="81" t="b">
        <v>0</v>
      </c>
      <c r="AI396" s="81" t="s">
        <v>591</v>
      </c>
      <c r="AJ396" s="81"/>
      <c r="AK396" s="89" t="s">
        <v>588</v>
      </c>
      <c r="AL396" s="81" t="b">
        <v>0</v>
      </c>
      <c r="AM396" s="81">
        <v>97</v>
      </c>
      <c r="AN396" s="89" t="s">
        <v>593</v>
      </c>
      <c r="AO396" s="81" t="s">
        <v>594</v>
      </c>
      <c r="AP396" s="81" t="b">
        <v>0</v>
      </c>
      <c r="AQ396" s="89" t="s">
        <v>593</v>
      </c>
      <c r="AR396" s="81"/>
      <c r="AS396" s="81">
        <v>0</v>
      </c>
      <c r="AT396" s="81">
        <v>0</v>
      </c>
      <c r="AU396" s="81"/>
      <c r="AV396" s="81"/>
      <c r="AW396" s="81"/>
      <c r="AX396" s="81"/>
      <c r="AY396" s="81"/>
      <c r="AZ396" s="81"/>
      <c r="BA396" s="81"/>
      <c r="BB396" s="81"/>
      <c r="BC396" s="81">
        <v>1</v>
      </c>
      <c r="BD396" s="80" t="str">
        <f>REPLACE(INDEX(GroupVertices[Group],MATCH(Edges[[#This Row],[Vertex 1]],GroupVertices[Vertex],0)),1,1,"")</f>
        <v>1</v>
      </c>
      <c r="BE396" s="80" t="str">
        <f>REPLACE(INDEX(GroupVertices[Group],MATCH(Edges[[#This Row],[Vertex 2]],GroupVertices[Vertex],0)),1,1,"")</f>
        <v>1</v>
      </c>
      <c r="BF396" s="48"/>
      <c r="BG396" s="49"/>
      <c r="BH396" s="48"/>
      <c r="BI396" s="49"/>
      <c r="BJ396" s="48"/>
      <c r="BK396" s="49"/>
      <c r="BL396" s="48"/>
      <c r="BM396" s="49"/>
      <c r="BN396" s="48"/>
    </row>
    <row r="397" spans="1:66" ht="15">
      <c r="A397" s="66" t="s">
        <v>1361</v>
      </c>
      <c r="B397" s="66" t="s">
        <v>307</v>
      </c>
      <c r="C397" s="67" t="s">
        <v>1267</v>
      </c>
      <c r="D397" s="68">
        <v>3</v>
      </c>
      <c r="E397" s="67" t="s">
        <v>132</v>
      </c>
      <c r="F397" s="70">
        <v>32</v>
      </c>
      <c r="G397" s="67"/>
      <c r="H397" s="71"/>
      <c r="I397" s="72"/>
      <c r="J397" s="72"/>
      <c r="K397" s="34" t="s">
        <v>65</v>
      </c>
      <c r="L397" s="73">
        <v>397</v>
      </c>
      <c r="M397" s="73"/>
      <c r="N397" s="74"/>
      <c r="O397" s="81" t="s">
        <v>315</v>
      </c>
      <c r="P397" s="83">
        <v>43848.8225</v>
      </c>
      <c r="Q397" s="81" t="s">
        <v>1364</v>
      </c>
      <c r="R397" s="81"/>
      <c r="S397" s="81"/>
      <c r="T397" s="81"/>
      <c r="U397" s="81"/>
      <c r="V397" s="85" t="s">
        <v>1447</v>
      </c>
      <c r="W397" s="83">
        <v>43848.8225</v>
      </c>
      <c r="X397" s="87">
        <v>43848</v>
      </c>
      <c r="Y397" s="89" t="s">
        <v>1542</v>
      </c>
      <c r="Z397" s="85" t="s">
        <v>1639</v>
      </c>
      <c r="AA397" s="81"/>
      <c r="AB397" s="81"/>
      <c r="AC397" s="89" t="s">
        <v>1736</v>
      </c>
      <c r="AD397" s="81"/>
      <c r="AE397" s="81" t="b">
        <v>0</v>
      </c>
      <c r="AF397" s="81">
        <v>0</v>
      </c>
      <c r="AG397" s="89" t="s">
        <v>588</v>
      </c>
      <c r="AH397" s="81" t="b">
        <v>0</v>
      </c>
      <c r="AI397" s="81" t="s">
        <v>591</v>
      </c>
      <c r="AJ397" s="81"/>
      <c r="AK397" s="89" t="s">
        <v>588</v>
      </c>
      <c r="AL397" s="81" t="b">
        <v>0</v>
      </c>
      <c r="AM397" s="81">
        <v>97</v>
      </c>
      <c r="AN397" s="89" t="s">
        <v>593</v>
      </c>
      <c r="AO397" s="81" t="s">
        <v>594</v>
      </c>
      <c r="AP397" s="81" t="b">
        <v>0</v>
      </c>
      <c r="AQ397" s="89" t="s">
        <v>593</v>
      </c>
      <c r="AR397" s="81"/>
      <c r="AS397" s="81">
        <v>0</v>
      </c>
      <c r="AT397" s="81">
        <v>0</v>
      </c>
      <c r="AU397" s="81"/>
      <c r="AV397" s="81"/>
      <c r="AW397" s="81"/>
      <c r="AX397" s="81"/>
      <c r="AY397" s="81"/>
      <c r="AZ397" s="81"/>
      <c r="BA397" s="81"/>
      <c r="BB397" s="81"/>
      <c r="BC397" s="81">
        <v>1</v>
      </c>
      <c r="BD397" s="80" t="str">
        <f>REPLACE(INDEX(GroupVertices[Group],MATCH(Edges[[#This Row],[Vertex 1]],GroupVertices[Vertex],0)),1,1,"")</f>
        <v>1</v>
      </c>
      <c r="BE397" s="80" t="str">
        <f>REPLACE(INDEX(GroupVertices[Group],MATCH(Edges[[#This Row],[Vertex 2]],GroupVertices[Vertex],0)),1,1,"")</f>
        <v>1</v>
      </c>
      <c r="BF397" s="48">
        <v>0</v>
      </c>
      <c r="BG397" s="49">
        <v>0</v>
      </c>
      <c r="BH397" s="48">
        <v>2</v>
      </c>
      <c r="BI397" s="49">
        <v>4.545454545454546</v>
      </c>
      <c r="BJ397" s="48">
        <v>0</v>
      </c>
      <c r="BK397" s="49">
        <v>0</v>
      </c>
      <c r="BL397" s="48">
        <v>42</v>
      </c>
      <c r="BM397" s="49">
        <v>95.45454545454545</v>
      </c>
      <c r="BN397" s="48">
        <v>44</v>
      </c>
    </row>
    <row r="398" spans="1:66" ht="15">
      <c r="A398" s="66" t="s">
        <v>1362</v>
      </c>
      <c r="B398" s="66" t="s">
        <v>287</v>
      </c>
      <c r="C398" s="67" t="s">
        <v>1267</v>
      </c>
      <c r="D398" s="68">
        <v>3</v>
      </c>
      <c r="E398" s="67" t="s">
        <v>132</v>
      </c>
      <c r="F398" s="70">
        <v>32</v>
      </c>
      <c r="G398" s="67"/>
      <c r="H398" s="71"/>
      <c r="I398" s="72"/>
      <c r="J398" s="72"/>
      <c r="K398" s="34" t="s">
        <v>65</v>
      </c>
      <c r="L398" s="73">
        <v>398</v>
      </c>
      <c r="M398" s="73"/>
      <c r="N398" s="74"/>
      <c r="O398" s="81" t="s">
        <v>315</v>
      </c>
      <c r="P398" s="83">
        <v>43849.43262731482</v>
      </c>
      <c r="Q398" s="81" t="s">
        <v>1364</v>
      </c>
      <c r="R398" s="81"/>
      <c r="S398" s="81"/>
      <c r="T398" s="81"/>
      <c r="U398" s="81"/>
      <c r="V398" s="85" t="s">
        <v>1448</v>
      </c>
      <c r="W398" s="83">
        <v>43849.43262731482</v>
      </c>
      <c r="X398" s="87">
        <v>43849</v>
      </c>
      <c r="Y398" s="89" t="s">
        <v>1543</v>
      </c>
      <c r="Z398" s="85" t="s">
        <v>1640</v>
      </c>
      <c r="AA398" s="81"/>
      <c r="AB398" s="81"/>
      <c r="AC398" s="89" t="s">
        <v>1737</v>
      </c>
      <c r="AD398" s="81"/>
      <c r="AE398" s="81" t="b">
        <v>0</v>
      </c>
      <c r="AF398" s="81">
        <v>0</v>
      </c>
      <c r="AG398" s="89" t="s">
        <v>588</v>
      </c>
      <c r="AH398" s="81" t="b">
        <v>0</v>
      </c>
      <c r="AI398" s="81" t="s">
        <v>591</v>
      </c>
      <c r="AJ398" s="81"/>
      <c r="AK398" s="89" t="s">
        <v>588</v>
      </c>
      <c r="AL398" s="81" t="b">
        <v>0</v>
      </c>
      <c r="AM398" s="81">
        <v>97</v>
      </c>
      <c r="AN398" s="89" t="s">
        <v>593</v>
      </c>
      <c r="AO398" s="81" t="s">
        <v>594</v>
      </c>
      <c r="AP398" s="81" t="b">
        <v>0</v>
      </c>
      <c r="AQ398" s="89" t="s">
        <v>593</v>
      </c>
      <c r="AR398" s="81"/>
      <c r="AS398" s="81">
        <v>0</v>
      </c>
      <c r="AT398" s="81">
        <v>0</v>
      </c>
      <c r="AU398" s="81"/>
      <c r="AV398" s="81"/>
      <c r="AW398" s="81"/>
      <c r="AX398" s="81"/>
      <c r="AY398" s="81"/>
      <c r="AZ398" s="81"/>
      <c r="BA398" s="81"/>
      <c r="BB398" s="81"/>
      <c r="BC398" s="81">
        <v>1</v>
      </c>
      <c r="BD398" s="80" t="str">
        <f>REPLACE(INDEX(GroupVertices[Group],MATCH(Edges[[#This Row],[Vertex 1]],GroupVertices[Vertex],0)),1,1,"")</f>
        <v>1</v>
      </c>
      <c r="BE398" s="80" t="str">
        <f>REPLACE(INDEX(GroupVertices[Group],MATCH(Edges[[#This Row],[Vertex 2]],GroupVertices[Vertex],0)),1,1,"")</f>
        <v>1</v>
      </c>
      <c r="BF398" s="48"/>
      <c r="BG398" s="49"/>
      <c r="BH398" s="48"/>
      <c r="BI398" s="49"/>
      <c r="BJ398" s="48"/>
      <c r="BK398" s="49"/>
      <c r="BL398" s="48"/>
      <c r="BM398" s="49"/>
      <c r="BN398" s="48"/>
    </row>
    <row r="399" spans="1:66" ht="15">
      <c r="A399" s="66" t="s">
        <v>1362</v>
      </c>
      <c r="B399" s="66" t="s">
        <v>304</v>
      </c>
      <c r="C399" s="67" t="s">
        <v>1267</v>
      </c>
      <c r="D399" s="68">
        <v>3</v>
      </c>
      <c r="E399" s="67" t="s">
        <v>132</v>
      </c>
      <c r="F399" s="70">
        <v>32</v>
      </c>
      <c r="G399" s="67"/>
      <c r="H399" s="71"/>
      <c r="I399" s="72"/>
      <c r="J399" s="72"/>
      <c r="K399" s="34" t="s">
        <v>65</v>
      </c>
      <c r="L399" s="73">
        <v>399</v>
      </c>
      <c r="M399" s="73"/>
      <c r="N399" s="74"/>
      <c r="O399" s="81" t="s">
        <v>315</v>
      </c>
      <c r="P399" s="83">
        <v>43849.43262731482</v>
      </c>
      <c r="Q399" s="81" t="s">
        <v>1364</v>
      </c>
      <c r="R399" s="81"/>
      <c r="S399" s="81"/>
      <c r="T399" s="81"/>
      <c r="U399" s="81"/>
      <c r="V399" s="85" t="s">
        <v>1448</v>
      </c>
      <c r="W399" s="83">
        <v>43849.43262731482</v>
      </c>
      <c r="X399" s="87">
        <v>43849</v>
      </c>
      <c r="Y399" s="89" t="s">
        <v>1543</v>
      </c>
      <c r="Z399" s="85" t="s">
        <v>1640</v>
      </c>
      <c r="AA399" s="81"/>
      <c r="AB399" s="81"/>
      <c r="AC399" s="89" t="s">
        <v>1737</v>
      </c>
      <c r="AD399" s="81"/>
      <c r="AE399" s="81" t="b">
        <v>0</v>
      </c>
      <c r="AF399" s="81">
        <v>0</v>
      </c>
      <c r="AG399" s="89" t="s">
        <v>588</v>
      </c>
      <c r="AH399" s="81" t="b">
        <v>0</v>
      </c>
      <c r="AI399" s="81" t="s">
        <v>591</v>
      </c>
      <c r="AJ399" s="81"/>
      <c r="AK399" s="89" t="s">
        <v>588</v>
      </c>
      <c r="AL399" s="81" t="b">
        <v>0</v>
      </c>
      <c r="AM399" s="81">
        <v>97</v>
      </c>
      <c r="AN399" s="89" t="s">
        <v>593</v>
      </c>
      <c r="AO399" s="81" t="s">
        <v>594</v>
      </c>
      <c r="AP399" s="81" t="b">
        <v>0</v>
      </c>
      <c r="AQ399" s="89" t="s">
        <v>593</v>
      </c>
      <c r="AR399" s="81"/>
      <c r="AS399" s="81">
        <v>0</v>
      </c>
      <c r="AT399" s="81">
        <v>0</v>
      </c>
      <c r="AU399" s="81"/>
      <c r="AV399" s="81"/>
      <c r="AW399" s="81"/>
      <c r="AX399" s="81"/>
      <c r="AY399" s="81"/>
      <c r="AZ399" s="81"/>
      <c r="BA399" s="81"/>
      <c r="BB399" s="81"/>
      <c r="BC399" s="81">
        <v>1</v>
      </c>
      <c r="BD399" s="80" t="str">
        <f>REPLACE(INDEX(GroupVertices[Group],MATCH(Edges[[#This Row],[Vertex 1]],GroupVertices[Vertex],0)),1,1,"")</f>
        <v>1</v>
      </c>
      <c r="BE399" s="80" t="str">
        <f>REPLACE(INDEX(GroupVertices[Group],MATCH(Edges[[#This Row],[Vertex 2]],GroupVertices[Vertex],0)),1,1,"")</f>
        <v>1</v>
      </c>
      <c r="BF399" s="48"/>
      <c r="BG399" s="49"/>
      <c r="BH399" s="48"/>
      <c r="BI399" s="49"/>
      <c r="BJ399" s="48"/>
      <c r="BK399" s="49"/>
      <c r="BL399" s="48"/>
      <c r="BM399" s="49"/>
      <c r="BN399" s="48"/>
    </row>
    <row r="400" spans="1:66" ht="15">
      <c r="A400" s="66" t="s">
        <v>1362</v>
      </c>
      <c r="B400" s="66" t="s">
        <v>307</v>
      </c>
      <c r="C400" s="67" t="s">
        <v>1267</v>
      </c>
      <c r="D400" s="68">
        <v>3</v>
      </c>
      <c r="E400" s="67" t="s">
        <v>132</v>
      </c>
      <c r="F400" s="70">
        <v>32</v>
      </c>
      <c r="G400" s="67"/>
      <c r="H400" s="71"/>
      <c r="I400" s="72"/>
      <c r="J400" s="72"/>
      <c r="K400" s="34" t="s">
        <v>65</v>
      </c>
      <c r="L400" s="73">
        <v>400</v>
      </c>
      <c r="M400" s="73"/>
      <c r="N400" s="74"/>
      <c r="O400" s="81" t="s">
        <v>315</v>
      </c>
      <c r="P400" s="83">
        <v>43849.43262731482</v>
      </c>
      <c r="Q400" s="81" t="s">
        <v>1364</v>
      </c>
      <c r="R400" s="81"/>
      <c r="S400" s="81"/>
      <c r="T400" s="81"/>
      <c r="U400" s="81"/>
      <c r="V400" s="85" t="s">
        <v>1448</v>
      </c>
      <c r="W400" s="83">
        <v>43849.43262731482</v>
      </c>
      <c r="X400" s="87">
        <v>43849</v>
      </c>
      <c r="Y400" s="89" t="s">
        <v>1543</v>
      </c>
      <c r="Z400" s="85" t="s">
        <v>1640</v>
      </c>
      <c r="AA400" s="81"/>
      <c r="AB400" s="81"/>
      <c r="AC400" s="89" t="s">
        <v>1737</v>
      </c>
      <c r="AD400" s="81"/>
      <c r="AE400" s="81" t="b">
        <v>0</v>
      </c>
      <c r="AF400" s="81">
        <v>0</v>
      </c>
      <c r="AG400" s="89" t="s">
        <v>588</v>
      </c>
      <c r="AH400" s="81" t="b">
        <v>0</v>
      </c>
      <c r="AI400" s="81" t="s">
        <v>591</v>
      </c>
      <c r="AJ400" s="81"/>
      <c r="AK400" s="89" t="s">
        <v>588</v>
      </c>
      <c r="AL400" s="81" t="b">
        <v>0</v>
      </c>
      <c r="AM400" s="81">
        <v>97</v>
      </c>
      <c r="AN400" s="89" t="s">
        <v>593</v>
      </c>
      <c r="AO400" s="81" t="s">
        <v>594</v>
      </c>
      <c r="AP400" s="81" t="b">
        <v>0</v>
      </c>
      <c r="AQ400" s="89" t="s">
        <v>593</v>
      </c>
      <c r="AR400" s="81"/>
      <c r="AS400" s="81">
        <v>0</v>
      </c>
      <c r="AT400" s="81">
        <v>0</v>
      </c>
      <c r="AU400" s="81"/>
      <c r="AV400" s="81"/>
      <c r="AW400" s="81"/>
      <c r="AX400" s="81"/>
      <c r="AY400" s="81"/>
      <c r="AZ400" s="81"/>
      <c r="BA400" s="81"/>
      <c r="BB400" s="81"/>
      <c r="BC400" s="81">
        <v>1</v>
      </c>
      <c r="BD400" s="80" t="str">
        <f>REPLACE(INDEX(GroupVertices[Group],MATCH(Edges[[#This Row],[Vertex 1]],GroupVertices[Vertex],0)),1,1,"")</f>
        <v>1</v>
      </c>
      <c r="BE400" s="80" t="str">
        <f>REPLACE(INDEX(GroupVertices[Group],MATCH(Edges[[#This Row],[Vertex 2]],GroupVertices[Vertex],0)),1,1,"")</f>
        <v>1</v>
      </c>
      <c r="BF400" s="48">
        <v>0</v>
      </c>
      <c r="BG400" s="49">
        <v>0</v>
      </c>
      <c r="BH400" s="48">
        <v>2</v>
      </c>
      <c r="BI400" s="49">
        <v>4.545454545454546</v>
      </c>
      <c r="BJ400" s="48">
        <v>0</v>
      </c>
      <c r="BK400" s="49">
        <v>0</v>
      </c>
      <c r="BL400" s="48">
        <v>42</v>
      </c>
      <c r="BM400" s="49">
        <v>95.45454545454545</v>
      </c>
      <c r="BN400" s="48">
        <v>44</v>
      </c>
    </row>
    <row r="401" spans="1:66" ht="15">
      <c r="A401" s="66" t="s">
        <v>1363</v>
      </c>
      <c r="B401" s="66" t="s">
        <v>287</v>
      </c>
      <c r="C401" s="67" t="s">
        <v>1267</v>
      </c>
      <c r="D401" s="68">
        <v>3</v>
      </c>
      <c r="E401" s="67" t="s">
        <v>132</v>
      </c>
      <c r="F401" s="70">
        <v>32</v>
      </c>
      <c r="G401" s="67"/>
      <c r="H401" s="71"/>
      <c r="I401" s="72"/>
      <c r="J401" s="72"/>
      <c r="K401" s="34" t="s">
        <v>65</v>
      </c>
      <c r="L401" s="73">
        <v>401</v>
      </c>
      <c r="M401" s="73"/>
      <c r="N401" s="74"/>
      <c r="O401" s="81" t="s">
        <v>315</v>
      </c>
      <c r="P401" s="83">
        <v>43849.83857638889</v>
      </c>
      <c r="Q401" s="81" t="s">
        <v>1364</v>
      </c>
      <c r="R401" s="81"/>
      <c r="S401" s="81"/>
      <c r="T401" s="81"/>
      <c r="U401" s="81"/>
      <c r="V401" s="85" t="s">
        <v>1449</v>
      </c>
      <c r="W401" s="83">
        <v>43849.83857638889</v>
      </c>
      <c r="X401" s="87">
        <v>43849</v>
      </c>
      <c r="Y401" s="89" t="s">
        <v>1544</v>
      </c>
      <c r="Z401" s="85" t="s">
        <v>1641</v>
      </c>
      <c r="AA401" s="81"/>
      <c r="AB401" s="81"/>
      <c r="AC401" s="89" t="s">
        <v>1738</v>
      </c>
      <c r="AD401" s="81"/>
      <c r="AE401" s="81" t="b">
        <v>0</v>
      </c>
      <c r="AF401" s="81">
        <v>0</v>
      </c>
      <c r="AG401" s="89" t="s">
        <v>588</v>
      </c>
      <c r="AH401" s="81" t="b">
        <v>0</v>
      </c>
      <c r="AI401" s="81" t="s">
        <v>591</v>
      </c>
      <c r="AJ401" s="81"/>
      <c r="AK401" s="89" t="s">
        <v>588</v>
      </c>
      <c r="AL401" s="81" t="b">
        <v>0</v>
      </c>
      <c r="AM401" s="81">
        <v>97</v>
      </c>
      <c r="AN401" s="89" t="s">
        <v>593</v>
      </c>
      <c r="AO401" s="81" t="s">
        <v>594</v>
      </c>
      <c r="AP401" s="81" t="b">
        <v>0</v>
      </c>
      <c r="AQ401" s="89" t="s">
        <v>593</v>
      </c>
      <c r="AR401" s="81"/>
      <c r="AS401" s="81">
        <v>0</v>
      </c>
      <c r="AT401" s="81">
        <v>0</v>
      </c>
      <c r="AU401" s="81"/>
      <c r="AV401" s="81"/>
      <c r="AW401" s="81"/>
      <c r="AX401" s="81"/>
      <c r="AY401" s="81"/>
      <c r="AZ401" s="81"/>
      <c r="BA401" s="81"/>
      <c r="BB401" s="81"/>
      <c r="BC401" s="81">
        <v>1</v>
      </c>
      <c r="BD401" s="80" t="str">
        <f>REPLACE(INDEX(GroupVertices[Group],MATCH(Edges[[#This Row],[Vertex 1]],GroupVertices[Vertex],0)),1,1,"")</f>
        <v>1</v>
      </c>
      <c r="BE401" s="80" t="str">
        <f>REPLACE(INDEX(GroupVertices[Group],MATCH(Edges[[#This Row],[Vertex 2]],GroupVertices[Vertex],0)),1,1,"")</f>
        <v>1</v>
      </c>
      <c r="BF401" s="48"/>
      <c r="BG401" s="49"/>
      <c r="BH401" s="48"/>
      <c r="BI401" s="49"/>
      <c r="BJ401" s="48"/>
      <c r="BK401" s="49"/>
      <c r="BL401" s="48"/>
      <c r="BM401" s="49"/>
      <c r="BN401" s="48"/>
    </row>
    <row r="402" spans="1:66" ht="15">
      <c r="A402" s="66" t="s">
        <v>1363</v>
      </c>
      <c r="B402" s="66" t="s">
        <v>304</v>
      </c>
      <c r="C402" s="67" t="s">
        <v>1267</v>
      </c>
      <c r="D402" s="68">
        <v>3</v>
      </c>
      <c r="E402" s="67" t="s">
        <v>132</v>
      </c>
      <c r="F402" s="70">
        <v>32</v>
      </c>
      <c r="G402" s="67"/>
      <c r="H402" s="71"/>
      <c r="I402" s="72"/>
      <c r="J402" s="72"/>
      <c r="K402" s="34" t="s">
        <v>65</v>
      </c>
      <c r="L402" s="73">
        <v>402</v>
      </c>
      <c r="M402" s="73"/>
      <c r="N402" s="74"/>
      <c r="O402" s="81" t="s">
        <v>315</v>
      </c>
      <c r="P402" s="83">
        <v>43849.83857638889</v>
      </c>
      <c r="Q402" s="81" t="s">
        <v>1364</v>
      </c>
      <c r="R402" s="81"/>
      <c r="S402" s="81"/>
      <c r="T402" s="81"/>
      <c r="U402" s="81"/>
      <c r="V402" s="85" t="s">
        <v>1449</v>
      </c>
      <c r="W402" s="83">
        <v>43849.83857638889</v>
      </c>
      <c r="X402" s="87">
        <v>43849</v>
      </c>
      <c r="Y402" s="89" t="s">
        <v>1544</v>
      </c>
      <c r="Z402" s="85" t="s">
        <v>1641</v>
      </c>
      <c r="AA402" s="81"/>
      <c r="AB402" s="81"/>
      <c r="AC402" s="89" t="s">
        <v>1738</v>
      </c>
      <c r="AD402" s="81"/>
      <c r="AE402" s="81" t="b">
        <v>0</v>
      </c>
      <c r="AF402" s="81">
        <v>0</v>
      </c>
      <c r="AG402" s="89" t="s">
        <v>588</v>
      </c>
      <c r="AH402" s="81" t="b">
        <v>0</v>
      </c>
      <c r="AI402" s="81" t="s">
        <v>591</v>
      </c>
      <c r="AJ402" s="81"/>
      <c r="AK402" s="89" t="s">
        <v>588</v>
      </c>
      <c r="AL402" s="81" t="b">
        <v>0</v>
      </c>
      <c r="AM402" s="81">
        <v>97</v>
      </c>
      <c r="AN402" s="89" t="s">
        <v>593</v>
      </c>
      <c r="AO402" s="81" t="s">
        <v>594</v>
      </c>
      <c r="AP402" s="81" t="b">
        <v>0</v>
      </c>
      <c r="AQ402" s="89" t="s">
        <v>593</v>
      </c>
      <c r="AR402" s="81"/>
      <c r="AS402" s="81">
        <v>0</v>
      </c>
      <c r="AT402" s="81">
        <v>0</v>
      </c>
      <c r="AU402" s="81"/>
      <c r="AV402" s="81"/>
      <c r="AW402" s="81"/>
      <c r="AX402" s="81"/>
      <c r="AY402" s="81"/>
      <c r="AZ402" s="81"/>
      <c r="BA402" s="81"/>
      <c r="BB402" s="81"/>
      <c r="BC402" s="81">
        <v>1</v>
      </c>
      <c r="BD402" s="80" t="str">
        <f>REPLACE(INDEX(GroupVertices[Group],MATCH(Edges[[#This Row],[Vertex 1]],GroupVertices[Vertex],0)),1,1,"")</f>
        <v>1</v>
      </c>
      <c r="BE402" s="80" t="str">
        <f>REPLACE(INDEX(GroupVertices[Group],MATCH(Edges[[#This Row],[Vertex 2]],GroupVertices[Vertex],0)),1,1,"")</f>
        <v>1</v>
      </c>
      <c r="BF402" s="48"/>
      <c r="BG402" s="49"/>
      <c r="BH402" s="48"/>
      <c r="BI402" s="49"/>
      <c r="BJ402" s="48"/>
      <c r="BK402" s="49"/>
      <c r="BL402" s="48"/>
      <c r="BM402" s="49"/>
      <c r="BN402" s="48"/>
    </row>
    <row r="403" spans="1:66" ht="15">
      <c r="A403" s="66" t="s">
        <v>1363</v>
      </c>
      <c r="B403" s="66" t="s">
        <v>307</v>
      </c>
      <c r="C403" s="67" t="s">
        <v>1267</v>
      </c>
      <c r="D403" s="68">
        <v>3</v>
      </c>
      <c r="E403" s="67" t="s">
        <v>132</v>
      </c>
      <c r="F403" s="70">
        <v>32</v>
      </c>
      <c r="G403" s="67"/>
      <c r="H403" s="71"/>
      <c r="I403" s="72"/>
      <c r="J403" s="72"/>
      <c r="K403" s="34" t="s">
        <v>65</v>
      </c>
      <c r="L403" s="73">
        <v>403</v>
      </c>
      <c r="M403" s="73"/>
      <c r="N403" s="74"/>
      <c r="O403" s="81" t="s">
        <v>315</v>
      </c>
      <c r="P403" s="83">
        <v>43849.83857638889</v>
      </c>
      <c r="Q403" s="81" t="s">
        <v>1364</v>
      </c>
      <c r="R403" s="81"/>
      <c r="S403" s="81"/>
      <c r="T403" s="81"/>
      <c r="U403" s="81"/>
      <c r="V403" s="85" t="s">
        <v>1449</v>
      </c>
      <c r="W403" s="83">
        <v>43849.83857638889</v>
      </c>
      <c r="X403" s="87">
        <v>43849</v>
      </c>
      <c r="Y403" s="89" t="s">
        <v>1544</v>
      </c>
      <c r="Z403" s="85" t="s">
        <v>1641</v>
      </c>
      <c r="AA403" s="81"/>
      <c r="AB403" s="81"/>
      <c r="AC403" s="89" t="s">
        <v>1738</v>
      </c>
      <c r="AD403" s="81"/>
      <c r="AE403" s="81" t="b">
        <v>0</v>
      </c>
      <c r="AF403" s="81">
        <v>0</v>
      </c>
      <c r="AG403" s="89" t="s">
        <v>588</v>
      </c>
      <c r="AH403" s="81" t="b">
        <v>0</v>
      </c>
      <c r="AI403" s="81" t="s">
        <v>591</v>
      </c>
      <c r="AJ403" s="81"/>
      <c r="AK403" s="89" t="s">
        <v>588</v>
      </c>
      <c r="AL403" s="81" t="b">
        <v>0</v>
      </c>
      <c r="AM403" s="81">
        <v>97</v>
      </c>
      <c r="AN403" s="89" t="s">
        <v>593</v>
      </c>
      <c r="AO403" s="81" t="s">
        <v>594</v>
      </c>
      <c r="AP403" s="81" t="b">
        <v>0</v>
      </c>
      <c r="AQ403" s="89" t="s">
        <v>593</v>
      </c>
      <c r="AR403" s="81"/>
      <c r="AS403" s="81">
        <v>0</v>
      </c>
      <c r="AT403" s="81">
        <v>0</v>
      </c>
      <c r="AU403" s="81"/>
      <c r="AV403" s="81"/>
      <c r="AW403" s="81"/>
      <c r="AX403" s="81"/>
      <c r="AY403" s="81"/>
      <c r="AZ403" s="81"/>
      <c r="BA403" s="81"/>
      <c r="BB403" s="81"/>
      <c r="BC403" s="81">
        <v>1</v>
      </c>
      <c r="BD403" s="80" t="str">
        <f>REPLACE(INDEX(GroupVertices[Group],MATCH(Edges[[#This Row],[Vertex 1]],GroupVertices[Vertex],0)),1,1,"")</f>
        <v>1</v>
      </c>
      <c r="BE403" s="80" t="str">
        <f>REPLACE(INDEX(GroupVertices[Group],MATCH(Edges[[#This Row],[Vertex 2]],GroupVertices[Vertex],0)),1,1,"")</f>
        <v>1</v>
      </c>
      <c r="BF403" s="48">
        <v>0</v>
      </c>
      <c r="BG403" s="49">
        <v>0</v>
      </c>
      <c r="BH403" s="48">
        <v>2</v>
      </c>
      <c r="BI403" s="49">
        <v>4.545454545454546</v>
      </c>
      <c r="BJ403" s="48">
        <v>0</v>
      </c>
      <c r="BK403" s="49">
        <v>0</v>
      </c>
      <c r="BL403" s="48">
        <v>42</v>
      </c>
      <c r="BM403" s="49">
        <v>95.45454545454545</v>
      </c>
      <c r="BN403" s="48">
        <v>44</v>
      </c>
    </row>
    <row r="404" spans="1:66" ht="15">
      <c r="A404" s="66" t="s">
        <v>287</v>
      </c>
      <c r="B404" s="66" t="s">
        <v>304</v>
      </c>
      <c r="C404" s="67" t="s">
        <v>1267</v>
      </c>
      <c r="D404" s="68">
        <v>3</v>
      </c>
      <c r="E404" s="67" t="s">
        <v>132</v>
      </c>
      <c r="F404" s="70">
        <v>32</v>
      </c>
      <c r="G404" s="67"/>
      <c r="H404" s="71"/>
      <c r="I404" s="72"/>
      <c r="J404" s="72"/>
      <c r="K404" s="34" t="s">
        <v>66</v>
      </c>
      <c r="L404" s="73">
        <v>404</v>
      </c>
      <c r="M404" s="73"/>
      <c r="N404" s="74"/>
      <c r="O404" s="81" t="s">
        <v>315</v>
      </c>
      <c r="P404" s="83">
        <v>43848.89960648148</v>
      </c>
      <c r="Q404" s="81" t="s">
        <v>1364</v>
      </c>
      <c r="R404" s="81"/>
      <c r="S404" s="81"/>
      <c r="T404" s="81"/>
      <c r="U404" s="81"/>
      <c r="V404" s="85" t="s">
        <v>380</v>
      </c>
      <c r="W404" s="83">
        <v>43848.89960648148</v>
      </c>
      <c r="X404" s="87">
        <v>43848</v>
      </c>
      <c r="Y404" s="89" t="s">
        <v>1545</v>
      </c>
      <c r="Z404" s="85" t="s">
        <v>1642</v>
      </c>
      <c r="AA404" s="81"/>
      <c r="AB404" s="81"/>
      <c r="AC404" s="89" t="s">
        <v>1739</v>
      </c>
      <c r="AD404" s="81"/>
      <c r="AE404" s="81" t="b">
        <v>0</v>
      </c>
      <c r="AF404" s="81">
        <v>0</v>
      </c>
      <c r="AG404" s="89" t="s">
        <v>588</v>
      </c>
      <c r="AH404" s="81" t="b">
        <v>0</v>
      </c>
      <c r="AI404" s="81" t="s">
        <v>591</v>
      </c>
      <c r="AJ404" s="81"/>
      <c r="AK404" s="89" t="s">
        <v>588</v>
      </c>
      <c r="AL404" s="81" t="b">
        <v>0</v>
      </c>
      <c r="AM404" s="81">
        <v>97</v>
      </c>
      <c r="AN404" s="89" t="s">
        <v>593</v>
      </c>
      <c r="AO404" s="81" t="s">
        <v>596</v>
      </c>
      <c r="AP404" s="81" t="b">
        <v>0</v>
      </c>
      <c r="AQ404" s="89" t="s">
        <v>593</v>
      </c>
      <c r="AR404" s="81"/>
      <c r="AS404" s="81">
        <v>0</v>
      </c>
      <c r="AT404" s="81">
        <v>0</v>
      </c>
      <c r="AU404" s="81"/>
      <c r="AV404" s="81"/>
      <c r="AW404" s="81"/>
      <c r="AX404" s="81"/>
      <c r="AY404" s="81"/>
      <c r="AZ404" s="81"/>
      <c r="BA404" s="81"/>
      <c r="BB404" s="81"/>
      <c r="BC404" s="81">
        <v>1</v>
      </c>
      <c r="BD404" s="80" t="str">
        <f>REPLACE(INDEX(GroupVertices[Group],MATCH(Edges[[#This Row],[Vertex 1]],GroupVertices[Vertex],0)),1,1,"")</f>
        <v>1</v>
      </c>
      <c r="BE404" s="80" t="str">
        <f>REPLACE(INDEX(GroupVertices[Group],MATCH(Edges[[#This Row],[Vertex 2]],GroupVertices[Vertex],0)),1,1,"")</f>
        <v>1</v>
      </c>
      <c r="BF404" s="48"/>
      <c r="BG404" s="49"/>
      <c r="BH404" s="48"/>
      <c r="BI404" s="49"/>
      <c r="BJ404" s="48"/>
      <c r="BK404" s="49"/>
      <c r="BL404" s="48"/>
      <c r="BM404" s="49"/>
      <c r="BN404" s="48"/>
    </row>
    <row r="405" spans="1:66" ht="15">
      <c r="A405" s="66" t="s">
        <v>287</v>
      </c>
      <c r="B405" s="66" t="s">
        <v>307</v>
      </c>
      <c r="C405" s="67" t="s">
        <v>1267</v>
      </c>
      <c r="D405" s="68">
        <v>3</v>
      </c>
      <c r="E405" s="67" t="s">
        <v>132</v>
      </c>
      <c r="F405" s="70">
        <v>32</v>
      </c>
      <c r="G405" s="67"/>
      <c r="H405" s="71"/>
      <c r="I405" s="72"/>
      <c r="J405" s="72"/>
      <c r="K405" s="34" t="s">
        <v>65</v>
      </c>
      <c r="L405" s="73">
        <v>405</v>
      </c>
      <c r="M405" s="73"/>
      <c r="N405" s="74"/>
      <c r="O405" s="81" t="s">
        <v>315</v>
      </c>
      <c r="P405" s="83">
        <v>43848.89960648148</v>
      </c>
      <c r="Q405" s="81" t="s">
        <v>1364</v>
      </c>
      <c r="R405" s="81"/>
      <c r="S405" s="81"/>
      <c r="T405" s="81"/>
      <c r="U405" s="81"/>
      <c r="V405" s="85" t="s">
        <v>380</v>
      </c>
      <c r="W405" s="83">
        <v>43848.89960648148</v>
      </c>
      <c r="X405" s="87">
        <v>43848</v>
      </c>
      <c r="Y405" s="89" t="s">
        <v>1545</v>
      </c>
      <c r="Z405" s="85" t="s">
        <v>1642</v>
      </c>
      <c r="AA405" s="81"/>
      <c r="AB405" s="81"/>
      <c r="AC405" s="89" t="s">
        <v>1739</v>
      </c>
      <c r="AD405" s="81"/>
      <c r="AE405" s="81" t="b">
        <v>0</v>
      </c>
      <c r="AF405" s="81">
        <v>0</v>
      </c>
      <c r="AG405" s="89" t="s">
        <v>588</v>
      </c>
      <c r="AH405" s="81" t="b">
        <v>0</v>
      </c>
      <c r="AI405" s="81" t="s">
        <v>591</v>
      </c>
      <c r="AJ405" s="81"/>
      <c r="AK405" s="89" t="s">
        <v>588</v>
      </c>
      <c r="AL405" s="81" t="b">
        <v>0</v>
      </c>
      <c r="AM405" s="81">
        <v>97</v>
      </c>
      <c r="AN405" s="89" t="s">
        <v>593</v>
      </c>
      <c r="AO405" s="81" t="s">
        <v>596</v>
      </c>
      <c r="AP405" s="81" t="b">
        <v>0</v>
      </c>
      <c r="AQ405" s="89" t="s">
        <v>593</v>
      </c>
      <c r="AR405" s="81"/>
      <c r="AS405" s="81">
        <v>0</v>
      </c>
      <c r="AT405" s="81">
        <v>0</v>
      </c>
      <c r="AU405" s="81"/>
      <c r="AV405" s="81"/>
      <c r="AW405" s="81"/>
      <c r="AX405" s="81"/>
      <c r="AY405" s="81"/>
      <c r="AZ405" s="81"/>
      <c r="BA405" s="81"/>
      <c r="BB405" s="81"/>
      <c r="BC405" s="81">
        <v>1</v>
      </c>
      <c r="BD405" s="80" t="str">
        <f>REPLACE(INDEX(GroupVertices[Group],MATCH(Edges[[#This Row],[Vertex 1]],GroupVertices[Vertex],0)),1,1,"")</f>
        <v>1</v>
      </c>
      <c r="BE405" s="80" t="str">
        <f>REPLACE(INDEX(GroupVertices[Group],MATCH(Edges[[#This Row],[Vertex 2]],GroupVertices[Vertex],0)),1,1,"")</f>
        <v>1</v>
      </c>
      <c r="BF405" s="48">
        <v>0</v>
      </c>
      <c r="BG405" s="49">
        <v>0</v>
      </c>
      <c r="BH405" s="48">
        <v>2</v>
      </c>
      <c r="BI405" s="49">
        <v>4.545454545454546</v>
      </c>
      <c r="BJ405" s="48">
        <v>0</v>
      </c>
      <c r="BK405" s="49">
        <v>0</v>
      </c>
      <c r="BL405" s="48">
        <v>42</v>
      </c>
      <c r="BM405" s="49">
        <v>95.45454545454545</v>
      </c>
      <c r="BN405" s="48">
        <v>44</v>
      </c>
    </row>
    <row r="406" spans="1:66" ht="15">
      <c r="A406" s="66" t="s">
        <v>304</v>
      </c>
      <c r="B406" s="66" t="s">
        <v>287</v>
      </c>
      <c r="C406" s="67" t="s">
        <v>1267</v>
      </c>
      <c r="D406" s="68">
        <v>3</v>
      </c>
      <c r="E406" s="67" t="s">
        <v>132</v>
      </c>
      <c r="F406" s="70">
        <v>32</v>
      </c>
      <c r="G406" s="67"/>
      <c r="H406" s="71"/>
      <c r="I406" s="72"/>
      <c r="J406" s="72"/>
      <c r="K406" s="34" t="s">
        <v>66</v>
      </c>
      <c r="L406" s="73">
        <v>406</v>
      </c>
      <c r="M406" s="73"/>
      <c r="N406" s="74"/>
      <c r="O406" s="81" t="s">
        <v>315</v>
      </c>
      <c r="P406" s="83">
        <v>43848.81332175926</v>
      </c>
      <c r="Q406" s="81" t="s">
        <v>1364</v>
      </c>
      <c r="R406" s="81"/>
      <c r="S406" s="81"/>
      <c r="T406" s="81"/>
      <c r="U406" s="81"/>
      <c r="V406" s="85" t="s">
        <v>397</v>
      </c>
      <c r="W406" s="83">
        <v>43848.81332175926</v>
      </c>
      <c r="X406" s="87">
        <v>43848</v>
      </c>
      <c r="Y406" s="89" t="s">
        <v>1546</v>
      </c>
      <c r="Z406" s="85" t="s">
        <v>1643</v>
      </c>
      <c r="AA406" s="81"/>
      <c r="AB406" s="81"/>
      <c r="AC406" s="89" t="s">
        <v>1740</v>
      </c>
      <c r="AD406" s="81"/>
      <c r="AE406" s="81" t="b">
        <v>0</v>
      </c>
      <c r="AF406" s="81">
        <v>0</v>
      </c>
      <c r="AG406" s="89" t="s">
        <v>588</v>
      </c>
      <c r="AH406" s="81" t="b">
        <v>0</v>
      </c>
      <c r="AI406" s="81" t="s">
        <v>591</v>
      </c>
      <c r="AJ406" s="81"/>
      <c r="AK406" s="89" t="s">
        <v>588</v>
      </c>
      <c r="AL406" s="81" t="b">
        <v>0</v>
      </c>
      <c r="AM406" s="81">
        <v>97</v>
      </c>
      <c r="AN406" s="89" t="s">
        <v>593</v>
      </c>
      <c r="AO406" s="81" t="s">
        <v>595</v>
      </c>
      <c r="AP406" s="81" t="b">
        <v>0</v>
      </c>
      <c r="AQ406" s="89" t="s">
        <v>593</v>
      </c>
      <c r="AR406" s="81"/>
      <c r="AS406" s="81">
        <v>0</v>
      </c>
      <c r="AT406" s="81">
        <v>0</v>
      </c>
      <c r="AU406" s="81"/>
      <c r="AV406" s="81"/>
      <c r="AW406" s="81"/>
      <c r="AX406" s="81"/>
      <c r="AY406" s="81"/>
      <c r="AZ406" s="81"/>
      <c r="BA406" s="81"/>
      <c r="BB406" s="81"/>
      <c r="BC406" s="81">
        <v>1</v>
      </c>
      <c r="BD406" s="80" t="str">
        <f>REPLACE(INDEX(GroupVertices[Group],MATCH(Edges[[#This Row],[Vertex 1]],GroupVertices[Vertex],0)),1,1,"")</f>
        <v>1</v>
      </c>
      <c r="BE406" s="80" t="str">
        <f>REPLACE(INDEX(GroupVertices[Group],MATCH(Edges[[#This Row],[Vertex 2]],GroupVertices[Vertex],0)),1,1,"")</f>
        <v>1</v>
      </c>
      <c r="BF406" s="48">
        <v>0</v>
      </c>
      <c r="BG406" s="49">
        <v>0</v>
      </c>
      <c r="BH406" s="48">
        <v>2</v>
      </c>
      <c r="BI406" s="49">
        <v>4.545454545454546</v>
      </c>
      <c r="BJ406" s="48">
        <v>0</v>
      </c>
      <c r="BK406" s="49">
        <v>0</v>
      </c>
      <c r="BL406" s="48">
        <v>42</v>
      </c>
      <c r="BM406" s="49">
        <v>95.45454545454545</v>
      </c>
      <c r="BN406" s="48">
        <v>44</v>
      </c>
    </row>
    <row r="407" spans="1:66" ht="15">
      <c r="A407" s="66" t="s">
        <v>291</v>
      </c>
      <c r="B407" s="66" t="s">
        <v>287</v>
      </c>
      <c r="C407" s="67" t="s">
        <v>1267</v>
      </c>
      <c r="D407" s="68">
        <v>3</v>
      </c>
      <c r="E407" s="67" t="s">
        <v>132</v>
      </c>
      <c r="F407" s="70">
        <v>32</v>
      </c>
      <c r="G407" s="67"/>
      <c r="H407" s="71"/>
      <c r="I407" s="72"/>
      <c r="J407" s="72"/>
      <c r="K407" s="34" t="s">
        <v>65</v>
      </c>
      <c r="L407" s="73">
        <v>407</v>
      </c>
      <c r="M407" s="73"/>
      <c r="N407" s="74"/>
      <c r="O407" s="81" t="s">
        <v>315</v>
      </c>
      <c r="P407" s="83">
        <v>43848.968564814815</v>
      </c>
      <c r="Q407" s="81" t="s">
        <v>1364</v>
      </c>
      <c r="R407" s="81"/>
      <c r="S407" s="81"/>
      <c r="T407" s="81"/>
      <c r="U407" s="81"/>
      <c r="V407" s="85" t="s">
        <v>384</v>
      </c>
      <c r="W407" s="83">
        <v>43848.968564814815</v>
      </c>
      <c r="X407" s="87">
        <v>43848</v>
      </c>
      <c r="Y407" s="89" t="s">
        <v>1547</v>
      </c>
      <c r="Z407" s="85" t="s">
        <v>1644</v>
      </c>
      <c r="AA407" s="81"/>
      <c r="AB407" s="81"/>
      <c r="AC407" s="89" t="s">
        <v>1741</v>
      </c>
      <c r="AD407" s="81"/>
      <c r="AE407" s="81" t="b">
        <v>0</v>
      </c>
      <c r="AF407" s="81">
        <v>0</v>
      </c>
      <c r="AG407" s="89" t="s">
        <v>588</v>
      </c>
      <c r="AH407" s="81" t="b">
        <v>0</v>
      </c>
      <c r="AI407" s="81" t="s">
        <v>591</v>
      </c>
      <c r="AJ407" s="81"/>
      <c r="AK407" s="89" t="s">
        <v>588</v>
      </c>
      <c r="AL407" s="81" t="b">
        <v>0</v>
      </c>
      <c r="AM407" s="81">
        <v>97</v>
      </c>
      <c r="AN407" s="89" t="s">
        <v>593</v>
      </c>
      <c r="AO407" s="81" t="s">
        <v>595</v>
      </c>
      <c r="AP407" s="81" t="b">
        <v>0</v>
      </c>
      <c r="AQ407" s="89" t="s">
        <v>593</v>
      </c>
      <c r="AR407" s="81"/>
      <c r="AS407" s="81">
        <v>0</v>
      </c>
      <c r="AT407" s="81">
        <v>0</v>
      </c>
      <c r="AU407" s="81"/>
      <c r="AV407" s="81"/>
      <c r="AW407" s="81"/>
      <c r="AX407" s="81"/>
      <c r="AY407" s="81"/>
      <c r="AZ407" s="81"/>
      <c r="BA407" s="81"/>
      <c r="BB407" s="81"/>
      <c r="BC407" s="81">
        <v>1</v>
      </c>
      <c r="BD407" s="80" t="str">
        <f>REPLACE(INDEX(GroupVertices[Group],MATCH(Edges[[#This Row],[Vertex 1]],GroupVertices[Vertex],0)),1,1,"")</f>
        <v>2</v>
      </c>
      <c r="BE407" s="80" t="str">
        <f>REPLACE(INDEX(GroupVertices[Group],MATCH(Edges[[#This Row],[Vertex 2]],GroupVertices[Vertex],0)),1,1,"")</f>
        <v>1</v>
      </c>
      <c r="BF407" s="48"/>
      <c r="BG407" s="49"/>
      <c r="BH407" s="48"/>
      <c r="BI407" s="49"/>
      <c r="BJ407" s="48"/>
      <c r="BK407" s="49"/>
      <c r="BL407" s="48"/>
      <c r="BM407" s="49"/>
      <c r="BN407" s="48"/>
    </row>
    <row r="408" spans="1:66" ht="15">
      <c r="A408" s="66" t="s">
        <v>304</v>
      </c>
      <c r="B408" s="66" t="s">
        <v>307</v>
      </c>
      <c r="C408" s="67" t="s">
        <v>1267</v>
      </c>
      <c r="D408" s="68">
        <v>3</v>
      </c>
      <c r="E408" s="67" t="s">
        <v>132</v>
      </c>
      <c r="F408" s="70">
        <v>32</v>
      </c>
      <c r="G408" s="67"/>
      <c r="H408" s="71"/>
      <c r="I408" s="72"/>
      <c r="J408" s="72"/>
      <c r="K408" s="34" t="s">
        <v>65</v>
      </c>
      <c r="L408" s="73">
        <v>408</v>
      </c>
      <c r="M408" s="73"/>
      <c r="N408" s="74"/>
      <c r="O408" s="81" t="s">
        <v>315</v>
      </c>
      <c r="P408" s="83">
        <v>43848.81332175926</v>
      </c>
      <c r="Q408" s="81" t="s">
        <v>1364</v>
      </c>
      <c r="R408" s="81"/>
      <c r="S408" s="81"/>
      <c r="T408" s="81"/>
      <c r="U408" s="81"/>
      <c r="V408" s="85" t="s">
        <v>397</v>
      </c>
      <c r="W408" s="83">
        <v>43848.81332175926</v>
      </c>
      <c r="X408" s="87">
        <v>43848</v>
      </c>
      <c r="Y408" s="89" t="s">
        <v>1546</v>
      </c>
      <c r="Z408" s="85" t="s">
        <v>1643</v>
      </c>
      <c r="AA408" s="81"/>
      <c r="AB408" s="81"/>
      <c r="AC408" s="89" t="s">
        <v>1740</v>
      </c>
      <c r="AD408" s="81"/>
      <c r="AE408" s="81" t="b">
        <v>0</v>
      </c>
      <c r="AF408" s="81">
        <v>0</v>
      </c>
      <c r="AG408" s="89" t="s">
        <v>588</v>
      </c>
      <c r="AH408" s="81" t="b">
        <v>0</v>
      </c>
      <c r="AI408" s="81" t="s">
        <v>591</v>
      </c>
      <c r="AJ408" s="81"/>
      <c r="AK408" s="89" t="s">
        <v>588</v>
      </c>
      <c r="AL408" s="81" t="b">
        <v>0</v>
      </c>
      <c r="AM408" s="81">
        <v>97</v>
      </c>
      <c r="AN408" s="89" t="s">
        <v>593</v>
      </c>
      <c r="AO408" s="81" t="s">
        <v>595</v>
      </c>
      <c r="AP408" s="81" t="b">
        <v>0</v>
      </c>
      <c r="AQ408" s="89" t="s">
        <v>593</v>
      </c>
      <c r="AR408" s="81"/>
      <c r="AS408" s="81">
        <v>0</v>
      </c>
      <c r="AT408" s="81">
        <v>0</v>
      </c>
      <c r="AU408" s="81"/>
      <c r="AV408" s="81"/>
      <c r="AW408" s="81"/>
      <c r="AX408" s="81"/>
      <c r="AY408" s="81"/>
      <c r="AZ408" s="81"/>
      <c r="BA408" s="81"/>
      <c r="BB408" s="81"/>
      <c r="BC408" s="81">
        <v>1</v>
      </c>
      <c r="BD408" s="80" t="str">
        <f>REPLACE(INDEX(GroupVertices[Group],MATCH(Edges[[#This Row],[Vertex 1]],GroupVertices[Vertex],0)),1,1,"")</f>
        <v>1</v>
      </c>
      <c r="BE408" s="80" t="str">
        <f>REPLACE(INDEX(GroupVertices[Group],MATCH(Edges[[#This Row],[Vertex 2]],GroupVertices[Vertex],0)),1,1,"")</f>
        <v>1</v>
      </c>
      <c r="BF408" s="48"/>
      <c r="BG408" s="49"/>
      <c r="BH408" s="48"/>
      <c r="BI408" s="49"/>
      <c r="BJ408" s="48"/>
      <c r="BK408" s="49"/>
      <c r="BL408" s="48"/>
      <c r="BM408" s="49"/>
      <c r="BN408" s="48"/>
    </row>
    <row r="409" spans="1:66" ht="15">
      <c r="A409" s="66" t="s">
        <v>291</v>
      </c>
      <c r="B409" s="66" t="s">
        <v>304</v>
      </c>
      <c r="C409" s="67" t="s">
        <v>2273</v>
      </c>
      <c r="D409" s="68">
        <v>3</v>
      </c>
      <c r="E409" s="67" t="s">
        <v>136</v>
      </c>
      <c r="F409" s="70">
        <v>23.333333333333336</v>
      </c>
      <c r="G409" s="67"/>
      <c r="H409" s="71"/>
      <c r="I409" s="72"/>
      <c r="J409" s="72"/>
      <c r="K409" s="34" t="s">
        <v>65</v>
      </c>
      <c r="L409" s="73">
        <v>409</v>
      </c>
      <c r="M409" s="73"/>
      <c r="N409" s="74"/>
      <c r="O409" s="81" t="s">
        <v>315</v>
      </c>
      <c r="P409" s="83">
        <v>43848.968564814815</v>
      </c>
      <c r="Q409" s="81" t="s">
        <v>1364</v>
      </c>
      <c r="R409" s="81"/>
      <c r="S409" s="81"/>
      <c r="T409" s="81"/>
      <c r="U409" s="81"/>
      <c r="V409" s="85" t="s">
        <v>384</v>
      </c>
      <c r="W409" s="83">
        <v>43848.968564814815</v>
      </c>
      <c r="X409" s="87">
        <v>43848</v>
      </c>
      <c r="Y409" s="89" t="s">
        <v>1547</v>
      </c>
      <c r="Z409" s="85" t="s">
        <v>1644</v>
      </c>
      <c r="AA409" s="81"/>
      <c r="AB409" s="81"/>
      <c r="AC409" s="89" t="s">
        <v>1741</v>
      </c>
      <c r="AD409" s="81"/>
      <c r="AE409" s="81" t="b">
        <v>0</v>
      </c>
      <c r="AF409" s="81">
        <v>0</v>
      </c>
      <c r="AG409" s="89" t="s">
        <v>588</v>
      </c>
      <c r="AH409" s="81" t="b">
        <v>0</v>
      </c>
      <c r="AI409" s="81" t="s">
        <v>591</v>
      </c>
      <c r="AJ409" s="81"/>
      <c r="AK409" s="89" t="s">
        <v>588</v>
      </c>
      <c r="AL409" s="81" t="b">
        <v>0</v>
      </c>
      <c r="AM409" s="81">
        <v>97</v>
      </c>
      <c r="AN409" s="89" t="s">
        <v>593</v>
      </c>
      <c r="AO409" s="81" t="s">
        <v>595</v>
      </c>
      <c r="AP409" s="81" t="b">
        <v>0</v>
      </c>
      <c r="AQ409" s="89" t="s">
        <v>593</v>
      </c>
      <c r="AR409" s="81"/>
      <c r="AS409" s="81">
        <v>0</v>
      </c>
      <c r="AT409" s="81">
        <v>0</v>
      </c>
      <c r="AU409" s="81"/>
      <c r="AV409" s="81"/>
      <c r="AW409" s="81"/>
      <c r="AX409" s="81"/>
      <c r="AY409" s="81"/>
      <c r="AZ409" s="81"/>
      <c r="BA409" s="81"/>
      <c r="BB409" s="81"/>
      <c r="BC409" s="81">
        <v>2</v>
      </c>
      <c r="BD409" s="80" t="str">
        <f>REPLACE(INDEX(GroupVertices[Group],MATCH(Edges[[#This Row],[Vertex 1]],GroupVertices[Vertex],0)),1,1,"")</f>
        <v>2</v>
      </c>
      <c r="BE409" s="80" t="str">
        <f>REPLACE(INDEX(GroupVertices[Group],MATCH(Edges[[#This Row],[Vertex 2]],GroupVertices[Vertex],0)),1,1,"")</f>
        <v>1</v>
      </c>
      <c r="BF409" s="48"/>
      <c r="BG409" s="49"/>
      <c r="BH409" s="48"/>
      <c r="BI409" s="49"/>
      <c r="BJ409" s="48"/>
      <c r="BK409" s="49"/>
      <c r="BL409" s="48"/>
      <c r="BM409" s="49"/>
      <c r="BN409" s="48"/>
    </row>
    <row r="410" spans="1:66" ht="15">
      <c r="A410" s="91" t="s">
        <v>291</v>
      </c>
      <c r="B410" s="91" t="s">
        <v>307</v>
      </c>
      <c r="C410" s="92" t="s">
        <v>2273</v>
      </c>
      <c r="D410" s="93">
        <v>3</v>
      </c>
      <c r="E410" s="92" t="s">
        <v>136</v>
      </c>
      <c r="F410" s="94">
        <v>23.333333333333336</v>
      </c>
      <c r="G410" s="92"/>
      <c r="H410" s="95"/>
      <c r="I410" s="96"/>
      <c r="J410" s="96"/>
      <c r="K410" s="34" t="s">
        <v>65</v>
      </c>
      <c r="L410" s="102">
        <v>410</v>
      </c>
      <c r="M410" s="102"/>
      <c r="N410" s="103"/>
      <c r="O410" s="125" t="s">
        <v>315</v>
      </c>
      <c r="P410" s="126">
        <v>43848.968564814815</v>
      </c>
      <c r="Q410" s="125" t="s">
        <v>1364</v>
      </c>
      <c r="R410" s="125"/>
      <c r="S410" s="125"/>
      <c r="T410" s="125"/>
      <c r="U410" s="125"/>
      <c r="V410" s="127" t="s">
        <v>384</v>
      </c>
      <c r="W410" s="126">
        <v>43848.968564814815</v>
      </c>
      <c r="X410" s="128">
        <v>43848</v>
      </c>
      <c r="Y410" s="129" t="s">
        <v>1547</v>
      </c>
      <c r="Z410" s="127" t="s">
        <v>1644</v>
      </c>
      <c r="AA410" s="125"/>
      <c r="AB410" s="125"/>
      <c r="AC410" s="129" t="s">
        <v>1741</v>
      </c>
      <c r="AD410" s="125"/>
      <c r="AE410" s="125" t="b">
        <v>0</v>
      </c>
      <c r="AF410" s="125">
        <v>0</v>
      </c>
      <c r="AG410" s="129" t="s">
        <v>588</v>
      </c>
      <c r="AH410" s="125" t="b">
        <v>0</v>
      </c>
      <c r="AI410" s="125" t="s">
        <v>591</v>
      </c>
      <c r="AJ410" s="125"/>
      <c r="AK410" s="129" t="s">
        <v>588</v>
      </c>
      <c r="AL410" s="125" t="b">
        <v>0</v>
      </c>
      <c r="AM410" s="125">
        <v>97</v>
      </c>
      <c r="AN410" s="129" t="s">
        <v>593</v>
      </c>
      <c r="AO410" s="125" t="s">
        <v>595</v>
      </c>
      <c r="AP410" s="125" t="b">
        <v>0</v>
      </c>
      <c r="AQ410" s="129" t="s">
        <v>593</v>
      </c>
      <c r="AR410" s="125"/>
      <c r="AS410" s="125">
        <v>0</v>
      </c>
      <c r="AT410" s="125">
        <v>0</v>
      </c>
      <c r="AU410" s="125"/>
      <c r="AV410" s="125"/>
      <c r="AW410" s="125"/>
      <c r="AX410" s="125"/>
      <c r="AY410" s="125"/>
      <c r="AZ410" s="125"/>
      <c r="BA410" s="125"/>
      <c r="BB410" s="125"/>
      <c r="BC410" s="125">
        <v>2</v>
      </c>
      <c r="BD410" s="80" t="str">
        <f>REPLACE(INDEX(GroupVertices[Group],MATCH(Edges[[#This Row],[Vertex 1]],GroupVertices[Vertex],0)),1,1,"")</f>
        <v>2</v>
      </c>
      <c r="BE410" s="80" t="str">
        <f>REPLACE(INDEX(GroupVertices[Group],MATCH(Edges[[#This Row],[Vertex 2]],GroupVertices[Vertex],0)),1,1,"")</f>
        <v>1</v>
      </c>
      <c r="BF410" s="48">
        <v>0</v>
      </c>
      <c r="BG410" s="49">
        <v>0</v>
      </c>
      <c r="BH410" s="48">
        <v>2</v>
      </c>
      <c r="BI410" s="49">
        <v>4.545454545454546</v>
      </c>
      <c r="BJ410" s="48">
        <v>0</v>
      </c>
      <c r="BK410" s="49">
        <v>0</v>
      </c>
      <c r="BL410" s="48">
        <v>42</v>
      </c>
      <c r="BM410" s="49">
        <v>95.45454545454545</v>
      </c>
      <c r="BN410" s="48">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0"/>
    <dataValidation allowBlank="1" showErrorMessage="1" sqref="N2:N4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0"/>
    <dataValidation allowBlank="1" showInputMessage="1" promptTitle="Edge Color" prompt="To select an optional edge color, right-click and select Select Color on the right-click menu." sqref="C3:C410"/>
    <dataValidation allowBlank="1" showInputMessage="1" promptTitle="Edge Width" prompt="Enter an optional edge width between 1 and 10." errorTitle="Invalid Edge Width" error="The optional edge width must be a whole number between 1 and 10." sqref="D3:D410"/>
    <dataValidation allowBlank="1" showInputMessage="1" promptTitle="Edge Opacity" prompt="Enter an optional edge opacity between 0 (transparent) and 100 (opaque)." errorTitle="Invalid Edge Opacity" error="The optional edge opacity must be a whole number between 0 and 10." sqref="F3:F4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0">
      <formula1>ValidEdgeVisibilities</formula1>
    </dataValidation>
    <dataValidation allowBlank="1" showInputMessage="1" showErrorMessage="1" promptTitle="Vertex 1 Name" prompt="Enter the name of the edge's first vertex." sqref="A3:A410"/>
    <dataValidation allowBlank="1" showInputMessage="1" showErrorMessage="1" promptTitle="Vertex 2 Name" prompt="Enter the name of the edge's second vertex." sqref="B3:B410"/>
    <dataValidation allowBlank="1" showInputMessage="1" showErrorMessage="1" promptTitle="Edge Label" prompt="Enter an optional edge label." errorTitle="Invalid Edge Visibility" error="You have entered an unrecognized edge visibility.  Try selecting from the drop-down list instead." sqref="H3:H4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0"/>
  </dataValidations>
  <hyperlinks>
    <hyperlink ref="R3" r:id="rId1" display="https://twitter.com/gmacscotland/status/1218594832874188800"/>
    <hyperlink ref="R4" r:id="rId2" display="https://twitter.com/gmacscotland/status/1218594832874188800"/>
    <hyperlink ref="R5" r:id="rId3" display="https://twitter.com/gmacscotland/status/1218594832874188800"/>
    <hyperlink ref="R6" r:id="rId4" display="https://twitter.com/gmacscotland/status/1218594832874188800"/>
    <hyperlink ref="R7" r:id="rId5" display="https://twitter.com/gmacscotland/status/1218594832874188800"/>
    <hyperlink ref="R8" r:id="rId6" display="https://twitter.com/gmacscotland/status/1218594832874188800"/>
    <hyperlink ref="R12" r:id="rId7" display="https://road.cc/content/news/270403-doctor-thrown-train-because-he-hadnt-reserved-space-bike-even-though-there-were"/>
    <hyperlink ref="R23" r:id="rId8" display="https://twitter.com/gmacscotland/status/1218594832874188800"/>
    <hyperlink ref="R25" r:id="rId9" display="https://road.cc/content/news/270403-doctor-thrown-train-because-he-hadnt-reserved-space-bike-even-though-there-were?utm_source=dlvr.it&amp;utm_medium=twitter"/>
    <hyperlink ref="R28" r:id="rId10" display="https://road.cc/content/news/270403-doctor-thrown-train-because-he-hadnt-reserved-space-bike-even-though-there-were"/>
    <hyperlink ref="R29" r:id="rId11" display="https://road.cc/content/news/270403-doctor-thrown-train-because-he-hadnt-reserved-space-bike-even-though-there-were?utm_source=dlvr.it&amp;utm_medium=twitter"/>
    <hyperlink ref="R33" r:id="rId12" display="https://twitter.com/gmacscotland/status/1218594832874188800"/>
    <hyperlink ref="R34" r:id="rId13" display="https://twitter.com/gmacscotland/status/1218594832874188800"/>
    <hyperlink ref="R35" r:id="rId14" display="https://twitter.com/gmacscotland/status/1218594832874188800"/>
    <hyperlink ref="R36" r:id="rId15" display="https://twitter.com/gmacscotland/status/1218594832874188800"/>
    <hyperlink ref="R44" r:id="rId16" display="https://road.cc/content/news/270403-doctor-thrown-train-because-he-hadnt-reserved-space-bike-even-though-there-were"/>
    <hyperlink ref="R46" r:id="rId17" display="https://road.cc/content/news/270403-doctor-thrown-train-because-he-hadnt-reserved-space-bike-even-though-there-were"/>
    <hyperlink ref="R47" r:id="rId18" display="https://road.cc/content/news/270403-doctor-thrown-train-because-he-hadnt-reserved-space-bike-even-though-there-were"/>
    <hyperlink ref="R48" r:id="rId19" display="https://road.cc/content/news/270403-doctor-thrown-train-because-he-hadnt-reserved-space-bike-even-though-there-were"/>
    <hyperlink ref="R49" r:id="rId20" display="https://road.cc/content/news/270403-doctor-thrown-train-because-he-hadnt-reserved-space-bike-even-though-there-were"/>
    <hyperlink ref="R78" r:id="rId21" display="https://twitter.com/gmacscotland/status/1218594832874188800"/>
    <hyperlink ref="R116" r:id="rId22" display="https://road.cc/270403"/>
    <hyperlink ref="R117" r:id="rId23" display="https://road.cc/270403"/>
    <hyperlink ref="U25" r:id="rId24" display="https://pbs.twimg.com/media/EOrlBYfU0AAa0y0.jpg"/>
    <hyperlink ref="U29" r:id="rId25" display="https://pbs.twimg.com/media/EOqpDtDVUAADPxk.jpg"/>
    <hyperlink ref="U116" r:id="rId26" display="https://pbs.twimg.com/media/EOqitqZWsAE6rSy.jpg"/>
    <hyperlink ref="U117" r:id="rId27" display="https://pbs.twimg.com/media/EOq9MDAWkAIYl1b.jpg"/>
    <hyperlink ref="V3" r:id="rId28" display="http://pbs.twimg.com/profile_images/1205507473282609152/zX4Lst_4_normal.jpg"/>
    <hyperlink ref="V4" r:id="rId29" display="http://pbs.twimg.com/profile_images/1126058075985723392/0l7g_RIP_normal.png"/>
    <hyperlink ref="V5" r:id="rId30" display="http://pbs.twimg.com/profile_images/1108419906427670529/4MNkwf91_normal.png"/>
    <hyperlink ref="V6" r:id="rId31" display="http://pbs.twimg.com/profile_images/1163880832794333184/kjFfTNT0_normal.jpg"/>
    <hyperlink ref="V7" r:id="rId32" display="http://pbs.twimg.com/profile_images/700447409793560576/fzg815QH_normal.jpg"/>
    <hyperlink ref="V8" r:id="rId33" display="http://pbs.twimg.com/profile_images/439512713002496001/W3rgK2bH_normal.jpeg"/>
    <hyperlink ref="V9" r:id="rId34" display="http://pbs.twimg.com/profile_images/1201467067398053888/UWG5lwzk_normal.jpg"/>
    <hyperlink ref="V10" r:id="rId35" display="http://pbs.twimg.com/profile_images/775293575504470016/3n_n0Gsp_normal.jpg"/>
    <hyperlink ref="V11" r:id="rId36" display="http://pbs.twimg.com/profile_images/924688304708243456/EfExrhU__normal.jpg"/>
    <hyperlink ref="V12" r:id="rId37" display="http://pbs.twimg.com/profile_images/1192065371924312064/Qljyn9Ni_normal.png"/>
    <hyperlink ref="V13" r:id="rId38" display="http://pbs.twimg.com/profile_images/1192065371924312064/Qljyn9Ni_normal.png"/>
    <hyperlink ref="V14" r:id="rId39" display="http://pbs.twimg.com/profile_images/1125329714724392961/d79xS4GB_normal.png"/>
    <hyperlink ref="V15" r:id="rId40" display="http://pbs.twimg.com/profile_images/1192509808999571457/PqZMD7nj_normal.jpg"/>
    <hyperlink ref="V16" r:id="rId41" display="http://pbs.twimg.com/profile_images/1149089784100524032/Mdv7Ep_5_normal.png"/>
    <hyperlink ref="V17" r:id="rId42" display="http://pbs.twimg.com/profile_images/941302111563911169/SXzV9iQD_normal.jpg"/>
    <hyperlink ref="V18" r:id="rId43" display="http://pbs.twimg.com/profile_images/1180442820798222337/84QBwmHv_normal.jpg"/>
    <hyperlink ref="V19" r:id="rId44" display="http://pbs.twimg.com/profile_images/1008089581378588674/JdE7DpHl_normal.jpg"/>
    <hyperlink ref="V20" r:id="rId45" display="http://pbs.twimg.com/profile_images/1101062523044847617/Yn-nRpHm_normal.jpg"/>
    <hyperlink ref="V21" r:id="rId46" display="http://pbs.twimg.com/profile_images/1101062523044847617/Yn-nRpHm_normal.jpg"/>
    <hyperlink ref="V22" r:id="rId47" display="http://pbs.twimg.com/profile_images/848330644950327296/GaKbL3Bu_normal.jpg"/>
    <hyperlink ref="V23" r:id="rId48" display="http://pbs.twimg.com/profile_images/1157203006603059201/Ke9Tm2i5_normal.jpg"/>
    <hyperlink ref="V24" r:id="rId49" display="http://pbs.twimg.com/profile_images/630517632299597824/nO9UOBOV_normal.jpg"/>
    <hyperlink ref="V25" r:id="rId50" display="https://pbs.twimg.com/media/EOrlBYfU0AAa0y0.jpg"/>
    <hyperlink ref="V26" r:id="rId51" display="http://pbs.twimg.com/profile_images/1215058967015149573/RZ6NpLhQ_normal.jpg"/>
    <hyperlink ref="V27" r:id="rId52" display="http://pbs.twimg.com/profile_images/655497640940040192/mjrx_6R-_normal.jpg"/>
    <hyperlink ref="V28" r:id="rId53" display="http://pbs.twimg.com/profile_images/378800000552891319/2beb9f4779f70f84e654c030b64ec2ad_normal.jpeg"/>
    <hyperlink ref="V29" r:id="rId54" display="https://pbs.twimg.com/media/EOqpDtDVUAADPxk.jpg"/>
    <hyperlink ref="V30" r:id="rId55" display="http://pbs.twimg.com/profile_images/1024010713814257670/OV6KqaV2_normal.jpg"/>
    <hyperlink ref="V31" r:id="rId56" display="http://pbs.twimg.com/profile_images/535806259966914563/hg23JFUM_normal.jpeg"/>
    <hyperlink ref="V32" r:id="rId57" display="http://pbs.twimg.com/profile_images/3210744588/07b7e0346a589c8c03d08dc18dd9cce5_normal.jpeg"/>
    <hyperlink ref="V33" r:id="rId58" display="http://pbs.twimg.com/profile_images/293533450/DSCN3241_normal.jpg"/>
    <hyperlink ref="V34" r:id="rId59" display="http://pbs.twimg.com/profile_images/293533450/DSCN3241_normal.jpg"/>
    <hyperlink ref="V35" r:id="rId60" display="http://pbs.twimg.com/profile_images/293533450/DSCN3241_normal.jpg"/>
    <hyperlink ref="V36" r:id="rId61" display="http://pbs.twimg.com/profile_images/293533450/DSCN3241_normal.jpg"/>
    <hyperlink ref="V37" r:id="rId62" display="http://pbs.twimg.com/profile_images/852463752247169024/-K0jWcU1_normal.jpg"/>
    <hyperlink ref="V38" r:id="rId63" display="http://pbs.twimg.com/profile_images/1023177828676902913/ufZovYSB_normal.jpg"/>
    <hyperlink ref="V39" r:id="rId64" display="http://pbs.twimg.com/profile_images/1184185768148815872/5nPYWmRd_normal.jpg"/>
    <hyperlink ref="V40" r:id="rId65" display="http://pbs.twimg.com/profile_images/1188119949811863552/XiFt3pdC_normal.jpg"/>
    <hyperlink ref="V41" r:id="rId66" display="http://pbs.twimg.com/profile_images/1068502851054391296/FACAYW5t_normal.jpg"/>
    <hyperlink ref="V42" r:id="rId67" display="http://pbs.twimg.com/profile_images/845247651331301384/F553xWhP_normal.jpg"/>
    <hyperlink ref="V43" r:id="rId68" display="http://pbs.twimg.com/profile_images/849965402079858688/99Ih-GE0_normal.jpg"/>
    <hyperlink ref="V44" r:id="rId69" display="http://pbs.twimg.com/profile_images/378800000793119012/f4f30b61b87c8248169e6233828d28c5_normal.jpeg"/>
    <hyperlink ref="V45" r:id="rId70" display="http://pbs.twimg.com/profile_images/1208038843246632961/ojDyxw2x_normal.jpg"/>
    <hyperlink ref="V46" r:id="rId71" display="http://pbs.twimg.com/profile_images/785390651659677696/qPXCYpqP_normal.jpg"/>
    <hyperlink ref="V47" r:id="rId72" display="http://pbs.twimg.com/profile_images/785390651659677696/qPXCYpqP_normal.jpg"/>
    <hyperlink ref="V48" r:id="rId73" display="http://pbs.twimg.com/profile_images/785390651659677696/qPXCYpqP_normal.jpg"/>
    <hyperlink ref="V49" r:id="rId74" display="http://pbs.twimg.com/profile_images/785390651659677696/qPXCYpqP_normal.jpg"/>
    <hyperlink ref="V50" r:id="rId75" display="http://pbs.twimg.com/profile_images/1113189441139507200/LMFc0sfq_normal.png"/>
    <hyperlink ref="V51" r:id="rId76" display="http://pbs.twimg.com/profile_images/1113189441139507200/LMFc0sfq_normal.png"/>
    <hyperlink ref="V52" r:id="rId77" display="http://pbs.twimg.com/profile_images/1113189441139507200/LMFc0sfq_normal.png"/>
    <hyperlink ref="V53" r:id="rId78" display="http://pbs.twimg.com/profile_images/1113189441139507200/LMFc0sfq_normal.png"/>
    <hyperlink ref="V54" r:id="rId79" display="http://pbs.twimg.com/profile_images/793165960287023104/Z2410yXs_normal.jpg"/>
    <hyperlink ref="V55" r:id="rId80" display="http://pbs.twimg.com/profile_images/793165960287023104/Z2410yXs_normal.jpg"/>
    <hyperlink ref="V56" r:id="rId81" display="http://pbs.twimg.com/profile_images/793165960287023104/Z2410yXs_normal.jpg"/>
    <hyperlink ref="V57" r:id="rId82" display="http://pbs.twimg.com/profile_images/793165960287023104/Z2410yXs_normal.jpg"/>
    <hyperlink ref="V58" r:id="rId83" display="http://pbs.twimg.com/profile_images/2965141940/32d854fc8168377a204da4de198ae700_normal.jpeg"/>
    <hyperlink ref="V59" r:id="rId84" display="http://pbs.twimg.com/profile_images/2965141940/32d854fc8168377a204da4de198ae700_normal.jpeg"/>
    <hyperlink ref="V60" r:id="rId85" display="http://pbs.twimg.com/profile_images/2965141940/32d854fc8168377a204da4de198ae700_normal.jpeg"/>
    <hyperlink ref="V61" r:id="rId86" display="http://pbs.twimg.com/profile_images/2965141940/32d854fc8168377a204da4de198ae700_normal.jpeg"/>
    <hyperlink ref="V62" r:id="rId87" display="http://pbs.twimg.com/profile_images/473037883603841024/fQhZh0Jf_normal.jpeg"/>
    <hyperlink ref="V63" r:id="rId88" display="http://pbs.twimg.com/profile_images/473037883603841024/fQhZh0Jf_normal.jpeg"/>
    <hyperlink ref="V64" r:id="rId89" display="http://pbs.twimg.com/profile_images/473037883603841024/fQhZh0Jf_normal.jpeg"/>
    <hyperlink ref="V65" r:id="rId90" display="http://pbs.twimg.com/profile_images/473037883603841024/fQhZh0Jf_normal.jpeg"/>
    <hyperlink ref="V66" r:id="rId91" display="http://pbs.twimg.com/profile_images/1101112035008487424/4mH9zy2Q_normal.jpg"/>
    <hyperlink ref="V67" r:id="rId92" display="http://pbs.twimg.com/profile_images/1101112035008487424/4mH9zy2Q_normal.jpg"/>
    <hyperlink ref="V68" r:id="rId93" display="http://pbs.twimg.com/profile_images/1101112035008487424/4mH9zy2Q_normal.jpg"/>
    <hyperlink ref="V69" r:id="rId94" display="http://pbs.twimg.com/profile_images/1101112035008487424/4mH9zy2Q_normal.jpg"/>
    <hyperlink ref="V70" r:id="rId95" display="http://pbs.twimg.com/profile_images/903502755074998272/kSTJ31sY_normal.png"/>
    <hyperlink ref="V71" r:id="rId96" display="http://pbs.twimg.com/profile_images/903502755074998272/kSTJ31sY_normal.png"/>
    <hyperlink ref="V72" r:id="rId97" display="http://pbs.twimg.com/profile_images/903502755074998272/kSTJ31sY_normal.png"/>
    <hyperlink ref="V73" r:id="rId98" display="http://pbs.twimg.com/profile_images/903502755074998272/kSTJ31sY_normal.png"/>
    <hyperlink ref="V74" r:id="rId99" display="http://pbs.twimg.com/profile_images/1687885094/BrookFamily__370_of_290__normal.jpg"/>
    <hyperlink ref="V75" r:id="rId100" display="http://pbs.twimg.com/profile_images/1687885094/BrookFamily__370_of_290__normal.jpg"/>
    <hyperlink ref="V76" r:id="rId101" display="http://pbs.twimg.com/profile_images/1687885094/BrookFamily__370_of_290__normal.jpg"/>
    <hyperlink ref="V77" r:id="rId102" display="http://pbs.twimg.com/profile_images/1687885094/BrookFamily__370_of_290__normal.jpg"/>
    <hyperlink ref="V78" r:id="rId103" display="http://pbs.twimg.com/profile_images/441355621544116224/UII4zNAw_normal.jpeg"/>
    <hyperlink ref="V79" r:id="rId104" display="http://pbs.twimg.com/profile_images/594622225069776897/n61-NOhC_normal.jpg"/>
    <hyperlink ref="V80" r:id="rId105" display="http://pbs.twimg.com/profile_images/594622225069776897/n61-NOhC_normal.jpg"/>
    <hyperlink ref="V81" r:id="rId106" display="http://pbs.twimg.com/profile_images/594622225069776897/n61-NOhC_normal.jpg"/>
    <hyperlink ref="V82" r:id="rId107" display="http://pbs.twimg.com/profile_images/594622225069776897/n61-NOhC_normal.jpg"/>
    <hyperlink ref="V83" r:id="rId108" display="http://pbs.twimg.com/profile_images/419190003374505984/XLXY0RU4_normal.jpeg"/>
    <hyperlink ref="V84" r:id="rId109" display="http://pbs.twimg.com/profile_images/419190003374505984/XLXY0RU4_normal.jpeg"/>
    <hyperlink ref="V85" r:id="rId110" display="http://pbs.twimg.com/profile_images/419190003374505984/XLXY0RU4_normal.jpeg"/>
    <hyperlink ref="V86" r:id="rId111" display="http://pbs.twimg.com/profile_images/419190003374505984/XLXY0RU4_normal.jpeg"/>
    <hyperlink ref="V87" r:id="rId112" display="http://pbs.twimg.com/profile_images/581285277139742721/NDY0Uc3A_normal.jpg"/>
    <hyperlink ref="V88" r:id="rId113" display="http://pbs.twimg.com/profile_images/581285277139742721/NDY0Uc3A_normal.jpg"/>
    <hyperlink ref="V89" r:id="rId114" display="http://pbs.twimg.com/profile_images/581285277139742721/NDY0Uc3A_normal.jpg"/>
    <hyperlink ref="V90" r:id="rId115" display="http://pbs.twimg.com/profile_images/581285277139742721/NDY0Uc3A_normal.jpg"/>
    <hyperlink ref="V91" r:id="rId116" display="http://pbs.twimg.com/profile_images/1119496666430758912/MvHk_N30_normal.jpg"/>
    <hyperlink ref="V92" r:id="rId117" display="http://pbs.twimg.com/profile_images/1119496666430758912/MvHk_N30_normal.jpg"/>
    <hyperlink ref="V93" r:id="rId118" display="http://pbs.twimg.com/profile_images/1119496666430758912/MvHk_N30_normal.jpg"/>
    <hyperlink ref="V94" r:id="rId119" display="http://pbs.twimg.com/profile_images/1119496666430758912/MvHk_N30_normal.jpg"/>
    <hyperlink ref="V95" r:id="rId120" display="http://pbs.twimg.com/profile_images/883077248152215554/KMsRM99I_normal.jpg"/>
    <hyperlink ref="V96" r:id="rId121" display="http://pbs.twimg.com/profile_images/633146989069369345/ZJ_g3rrf_normal.jpg"/>
    <hyperlink ref="V97" r:id="rId122" display="http://pbs.twimg.com/profile_images/633146989069369345/ZJ_g3rrf_normal.jpg"/>
    <hyperlink ref="V98" r:id="rId123" display="http://pbs.twimg.com/profile_images/633146989069369345/ZJ_g3rrf_normal.jpg"/>
    <hyperlink ref="V99" r:id="rId124" display="http://pbs.twimg.com/profile_images/633146989069369345/ZJ_g3rrf_normal.jpg"/>
    <hyperlink ref="V100" r:id="rId125" display="http://pbs.twimg.com/profile_images/1188535807361142790/MfE4gEY0_normal.jpg"/>
    <hyperlink ref="V101" r:id="rId126" display="http://pbs.twimg.com/profile_images/1188535807361142790/MfE4gEY0_normal.jpg"/>
    <hyperlink ref="V102" r:id="rId127" display="http://pbs.twimg.com/profile_images/748878787916488704/XWzdw0IP_normal.jpg"/>
    <hyperlink ref="V103" r:id="rId128" display="http://pbs.twimg.com/profile_images/748878787916488704/XWzdw0IP_normal.jpg"/>
    <hyperlink ref="V104" r:id="rId129" display="http://pbs.twimg.com/profile_images/748878787916488704/XWzdw0IP_normal.jpg"/>
    <hyperlink ref="V105" r:id="rId130" display="http://pbs.twimg.com/profile_images/748878787916488704/XWzdw0IP_normal.jpg"/>
    <hyperlink ref="V106" r:id="rId131" display="http://pbs.twimg.com/profile_images/486792724/Spokeslogo.colour_normal.jpg"/>
    <hyperlink ref="V107" r:id="rId132" display="http://pbs.twimg.com/profile_images/1188535807361142790/MfE4gEY0_normal.jpg"/>
    <hyperlink ref="V108" r:id="rId133" display="http://pbs.twimg.com/profile_images/1188535807361142790/MfE4gEY0_normal.jpg"/>
    <hyperlink ref="V109" r:id="rId134" display="http://pbs.twimg.com/profile_images/3100271889/adb481685e3a3d521e16dcb4509dbf32_normal.jpeg"/>
    <hyperlink ref="V110" r:id="rId135" display="http://pbs.twimg.com/profile_images/1188535807361142790/MfE4gEY0_normal.jpg"/>
    <hyperlink ref="V111" r:id="rId136" display="http://pbs.twimg.com/profile_images/1188535807361142790/MfE4gEY0_normal.jpg"/>
    <hyperlink ref="V112" r:id="rId137" display="http://pbs.twimg.com/profile_images/3100271889/adb481685e3a3d521e16dcb4509dbf32_normal.jpeg"/>
    <hyperlink ref="V113" r:id="rId138" display="http://pbs.twimg.com/profile_images/1188535807361142790/MfE4gEY0_normal.jpg"/>
    <hyperlink ref="V114" r:id="rId139" display="http://pbs.twimg.com/profile_images/1188535807361142790/MfE4gEY0_normal.jpg"/>
    <hyperlink ref="V115" r:id="rId140" display="http://pbs.twimg.com/profile_images/3100271889/adb481685e3a3d521e16dcb4509dbf32_normal.jpeg"/>
    <hyperlink ref="V116" r:id="rId141" display="https://pbs.twimg.com/media/EOqitqZWsAE6rSy.jpg"/>
    <hyperlink ref="V117" r:id="rId142" display="https://pbs.twimg.com/media/EOq9MDAWkAIYl1b.jpg"/>
    <hyperlink ref="V118" r:id="rId143" display="http://pbs.twimg.com/profile_images/3100271889/adb481685e3a3d521e16dcb4509dbf32_normal.jpeg"/>
    <hyperlink ref="Z3" r:id="rId144" display="https://twitter.com/employeehealth2/status/1218601518825426944"/>
    <hyperlink ref="Z4" r:id="rId145" display="https://twitter.com/libertonassoc/status/1218627160631541760"/>
    <hyperlink ref="Z5" r:id="rId146" display="https://twitter.com/iainbethune/status/1218810225660170240"/>
    <hyperlink ref="Z6" r:id="rId147" display="https://twitter.com/perthcyclist/status/1218817792230809601"/>
    <hyperlink ref="Z7" r:id="rId148" display="https://twitter.com/karincannons/status/1218862660839788544"/>
    <hyperlink ref="Z8" r:id="rId149" display="https://twitter.com/reesyalroy/status/1218879412835438593"/>
    <hyperlink ref="Z9" r:id="rId150" display="https://twitter.com/frazergoodwin/status/1218965691723808769"/>
    <hyperlink ref="Z10" r:id="rId151" display="https://twitter.com/_richuk/status/1218966780435226626"/>
    <hyperlink ref="Z11" r:id="rId152" display="https://twitter.com/accmobility/status/1218970325700042753"/>
    <hyperlink ref="Z12" r:id="rId153" display="https://twitter.com/cyclerat2019/status/1218982064508276736"/>
    <hyperlink ref="Z13" r:id="rId154" display="https://twitter.com/cyclerat2019/status/1218973863322816512"/>
    <hyperlink ref="Z14" r:id="rId155" display="https://twitter.com/harryclax/status/1218982323045257216"/>
    <hyperlink ref="Z15" r:id="rId156" display="https://twitter.com/psych_onabike/status/1218988359374266368"/>
    <hyperlink ref="Z16" r:id="rId157" display="https://twitter.com/2_wheeled_wolf/status/1218989915398078472"/>
    <hyperlink ref="Z17" r:id="rId158" display="https://twitter.com/seanlondonandon/status/1218991279029342214"/>
    <hyperlink ref="Z18" r:id="rId159" display="https://twitter.com/davepick8/status/1218996430955859969"/>
    <hyperlink ref="Z19" r:id="rId160" display="https://twitter.com/spacepootler/status/1219024825064271874"/>
    <hyperlink ref="Z20" r:id="rId161" display="https://twitter.com/andrewrussel15/status/1218966413232295936"/>
    <hyperlink ref="Z21" r:id="rId162" display="https://twitter.com/andrewrussel15/status/1219026872295661569"/>
    <hyperlink ref="Z22" r:id="rId163" display="https://twitter.com/accbiking/status/1219028678031683584"/>
    <hyperlink ref="Z23" r:id="rId164" display="https://twitter.com/charlie_latto/status/1219028791076564998"/>
    <hyperlink ref="Z24" r:id="rId165" display="https://twitter.com/bikeymcbikeface/status/1219032734523437063"/>
    <hyperlink ref="Z25" r:id="rId166" display="https://twitter.com/cyclingcities/status/1219038462927462400"/>
    <hyperlink ref="Z26" r:id="rId167" display="https://twitter.com/curtdenham/status/1219047565129322497"/>
    <hyperlink ref="Z27" r:id="rId168" display="https://twitter.com/gastrocycler/status/1219055606671253504"/>
    <hyperlink ref="Z28" r:id="rId169" display="https://twitter.com/stephenmedlock/status/1219173309063016453"/>
    <hyperlink ref="Z29" r:id="rId170" display="https://twitter.com/cyclecollective/status/1218972531945660421"/>
    <hyperlink ref="Z30" r:id="rId171" display="https://twitter.com/140charterror/status/1219182424271310849"/>
    <hyperlink ref="Z31" r:id="rId172" display="https://twitter.com/shropshiretri/status/1219206675065909249"/>
    <hyperlink ref="Z32" r:id="rId173" display="https://twitter.com/fordgra/status/1219208225314213888"/>
    <hyperlink ref="Z33" r:id="rId174" display="https://twitter.com/laidbackbikes/status/1219259969041813505"/>
    <hyperlink ref="Z34" r:id="rId175" display="https://twitter.com/laidbackbikes/status/1219259969041813505"/>
    <hyperlink ref="Z35" r:id="rId176" display="https://twitter.com/laidbackbikes/status/1219259969041813505"/>
    <hyperlink ref="Z36" r:id="rId177" display="https://twitter.com/laidbackbikes/status/1219259969041813505"/>
    <hyperlink ref="Z37" r:id="rId178" display="https://twitter.com/bikeit_uk/status/1219302159516422149"/>
    <hyperlink ref="Z38" r:id="rId179" display="https://twitter.com/maureenchild1/status/1219310277948211200"/>
    <hyperlink ref="Z39" r:id="rId180" display="https://twitter.com/soundscaper/status/1219311535526309890"/>
    <hyperlink ref="Z40" r:id="rId181" display="https://twitter.com/privatecarfree/status/1219311864120778758"/>
    <hyperlink ref="Z41" r:id="rId182" display="https://twitter.com/plasticplanners/status/1219315775774830593"/>
    <hyperlink ref="Z42" r:id="rId183" display="https://twitter.com/evelynwestonx/status/1219316228252209152"/>
    <hyperlink ref="Z43" r:id="rId184" display="https://twitter.com/srdorman/status/1219323736316399616"/>
    <hyperlink ref="Z44" r:id="rId185" display="https://twitter.com/kim_harding/status/1219309428710748161"/>
    <hyperlink ref="Z45" r:id="rId186" display="https://twitter.com/mancockthat/status/1219337270169305088"/>
    <hyperlink ref="Z46" r:id="rId187" display="https://twitter.com/cyclingsurgeon/status/1219347146849296385"/>
    <hyperlink ref="Z47" r:id="rId188" display="https://twitter.com/cyclingsurgeon/status/1219347146849296385"/>
    <hyperlink ref="Z48" r:id="rId189" display="https://twitter.com/cyclingsurgeon/status/1219347146849296385"/>
    <hyperlink ref="Z49" r:id="rId190" display="https://twitter.com/cyclingsurgeon/status/1219347146849296385"/>
    <hyperlink ref="Z50" r:id="rId191" display="https://twitter.com/mikeycycling/status/1219347742591418368"/>
    <hyperlink ref="Z51" r:id="rId192" display="https://twitter.com/mikeycycling/status/1219347742591418368"/>
    <hyperlink ref="Z52" r:id="rId193" display="https://twitter.com/mikeycycling/status/1219347742591418368"/>
    <hyperlink ref="Z53" r:id="rId194" display="https://twitter.com/mikeycycling/status/1219347742591418368"/>
    <hyperlink ref="Z54" r:id="rId195" display="https://twitter.com/drdavidwarriner/status/1219348675811598336"/>
    <hyperlink ref="Z55" r:id="rId196" display="https://twitter.com/drdavidwarriner/status/1219348675811598336"/>
    <hyperlink ref="Z56" r:id="rId197" display="https://twitter.com/drdavidwarriner/status/1219348675811598336"/>
    <hyperlink ref="Z57" r:id="rId198" display="https://twitter.com/drdavidwarriner/status/1219348675811598336"/>
    <hyperlink ref="Z58" r:id="rId199" display="https://twitter.com/andyosira/status/1219349222492864513"/>
    <hyperlink ref="Z59" r:id="rId200" display="https://twitter.com/andyosira/status/1219349222492864513"/>
    <hyperlink ref="Z60" r:id="rId201" display="https://twitter.com/andyosira/status/1219349222492864513"/>
    <hyperlink ref="Z61" r:id="rId202" display="https://twitter.com/andyosira/status/1219349222492864513"/>
    <hyperlink ref="Z62" r:id="rId203" display="https://twitter.com/hexhome/status/1219349569844236289"/>
    <hyperlink ref="Z63" r:id="rId204" display="https://twitter.com/hexhome/status/1219349569844236289"/>
    <hyperlink ref="Z64" r:id="rId205" display="https://twitter.com/hexhome/status/1219349569844236289"/>
    <hyperlink ref="Z65" r:id="rId206" display="https://twitter.com/hexhome/status/1219349569844236289"/>
    <hyperlink ref="Z66" r:id="rId207" display="https://twitter.com/xenopoesis3/status/1219352846577041408"/>
    <hyperlink ref="Z67" r:id="rId208" display="https://twitter.com/xenopoesis3/status/1219352846577041408"/>
    <hyperlink ref="Z68" r:id="rId209" display="https://twitter.com/xenopoesis3/status/1219352846577041408"/>
    <hyperlink ref="Z69" r:id="rId210" display="https://twitter.com/xenopoesis3/status/1219352846577041408"/>
    <hyperlink ref="Z70" r:id="rId211" display="https://twitter.com/olops/status/1219365119974690818"/>
    <hyperlink ref="Z71" r:id="rId212" display="https://twitter.com/olops/status/1219365119974690818"/>
    <hyperlink ref="Z72" r:id="rId213" display="https://twitter.com/olops/status/1219365119974690818"/>
    <hyperlink ref="Z73" r:id="rId214" display="https://twitter.com/olops/status/1219365119974690818"/>
    <hyperlink ref="Z74" r:id="rId215" display="https://twitter.com/peterqbrook/status/1219375643449790475"/>
    <hyperlink ref="Z75" r:id="rId216" display="https://twitter.com/peterqbrook/status/1219375643449790475"/>
    <hyperlink ref="Z76" r:id="rId217" display="https://twitter.com/peterqbrook/status/1219375643449790475"/>
    <hyperlink ref="Z77" r:id="rId218" display="https://twitter.com/peterqbrook/status/1219375643449790475"/>
    <hyperlink ref="Z78" r:id="rId219" display="https://twitter.com/obrienoonagh/status/1219384644203880448"/>
    <hyperlink ref="Z79" r:id="rId220" display="https://twitter.com/eddieobeng/status/1219389679319076865"/>
    <hyperlink ref="Z80" r:id="rId221" display="https://twitter.com/eddieobeng/status/1219389679319076865"/>
    <hyperlink ref="Z81" r:id="rId222" display="https://twitter.com/eddieobeng/status/1219389679319076865"/>
    <hyperlink ref="Z82" r:id="rId223" display="https://twitter.com/eddieobeng/status/1219389679319076865"/>
    <hyperlink ref="Z83" r:id="rId224" display="https://twitter.com/dangemonty/status/1219390272414588930"/>
    <hyperlink ref="Z84" r:id="rId225" display="https://twitter.com/dangemonty/status/1219390272414588930"/>
    <hyperlink ref="Z85" r:id="rId226" display="https://twitter.com/dangemonty/status/1219390272414588930"/>
    <hyperlink ref="Z86" r:id="rId227" display="https://twitter.com/dangemonty/status/1219390272414588930"/>
    <hyperlink ref="Z87" r:id="rId228" display="https://twitter.com/goiuebbikes/status/1219402175073456128"/>
    <hyperlink ref="Z88" r:id="rId229" display="https://twitter.com/goiuebbikes/status/1219402175073456128"/>
    <hyperlink ref="Z89" r:id="rId230" display="https://twitter.com/goiuebbikes/status/1219402175073456128"/>
    <hyperlink ref="Z90" r:id="rId231" display="https://twitter.com/goiuebbikes/status/1219402175073456128"/>
    <hyperlink ref="Z91" r:id="rId232" display="https://twitter.com/wlbikelibrary/status/1219412086696050689"/>
    <hyperlink ref="Z92" r:id="rId233" display="https://twitter.com/wlbikelibrary/status/1219412086696050689"/>
    <hyperlink ref="Z93" r:id="rId234" display="https://twitter.com/wlbikelibrary/status/1219412086696050689"/>
    <hyperlink ref="Z94" r:id="rId235" display="https://twitter.com/wlbikelibrary/status/1219412086696050689"/>
    <hyperlink ref="Z95" r:id="rId236" display="https://twitter.com/haslerkat/status/1219416797264465920"/>
    <hyperlink ref="Z96" r:id="rId237" display="https://twitter.com/jasonro67783980/status/1219509993482989568"/>
    <hyperlink ref="Z97" r:id="rId238" display="https://twitter.com/jasonro67783980/status/1219509993482989568"/>
    <hyperlink ref="Z98" r:id="rId239" display="https://twitter.com/jasonro67783980/status/1219509993482989568"/>
    <hyperlink ref="Z99" r:id="rId240" display="https://twitter.com/jasonro67783980/status/1219509993482989568"/>
    <hyperlink ref="Z100" r:id="rId241" display="https://twitter.com/gmacscotland/status/1219345089090158592"/>
    <hyperlink ref="Z101" r:id="rId242" display="https://twitter.com/gmacscotland/status/1219345089090158592"/>
    <hyperlink ref="Z102" r:id="rId243" display="https://twitter.com/ljcarter15/status/1219553328033603585"/>
    <hyperlink ref="Z103" r:id="rId244" display="https://twitter.com/ljcarter15/status/1219553328033603585"/>
    <hyperlink ref="Z104" r:id="rId245" display="https://twitter.com/ljcarter15/status/1219553328033603585"/>
    <hyperlink ref="Z105" r:id="rId246" display="https://twitter.com/ljcarter15/status/1219553328033603585"/>
    <hyperlink ref="Z106" r:id="rId247" display="https://twitter.com/spokeslothian/status/1219317028684738560"/>
    <hyperlink ref="Z107" r:id="rId248" display="https://twitter.com/gmacscotland/status/1219345089090158592"/>
    <hyperlink ref="Z108" r:id="rId249" display="https://twitter.com/gmacscotland/status/1219552950567297024"/>
    <hyperlink ref="Z109" r:id="rId250" display="https://twitter.com/bouybilly/status/1219560828581576707"/>
    <hyperlink ref="Z110" r:id="rId251" display="https://twitter.com/gmacscotland/status/1219345089090158592"/>
    <hyperlink ref="Z111" r:id="rId252" display="https://twitter.com/gmacscotland/status/1219552950567297024"/>
    <hyperlink ref="Z112" r:id="rId253" display="https://twitter.com/bouybilly/status/1219560828581576707"/>
    <hyperlink ref="Z113" r:id="rId254" display="https://twitter.com/gmacscotland/status/1219358939713888256"/>
    <hyperlink ref="Z114" r:id="rId255" display="https://twitter.com/gmacscotland/status/1219552950567297024"/>
    <hyperlink ref="Z115" r:id="rId256" display="https://twitter.com/bouybilly/status/1219560828581576707"/>
    <hyperlink ref="Z116" r:id="rId257" display="https://twitter.com/roadcc/status/1218965560664477696"/>
    <hyperlink ref="Z117" r:id="rId258" display="https://twitter.com/roadcc/status/1219024736640032768"/>
    <hyperlink ref="Z118" r:id="rId259" display="https://twitter.com/bouybilly/status/1219560828581576707"/>
    <hyperlink ref="BB33" r:id="rId260" display="https://api.twitter.com/1.1/geo/id/7ae9e2f2ff7a87cd.json"/>
    <hyperlink ref="BB34" r:id="rId261" display="https://api.twitter.com/1.1/geo/id/7ae9e2f2ff7a87cd.json"/>
    <hyperlink ref="BB35" r:id="rId262" display="https://api.twitter.com/1.1/geo/id/7ae9e2f2ff7a87cd.json"/>
    <hyperlink ref="BB36" r:id="rId263" display="https://api.twitter.com/1.1/geo/id/7ae9e2f2ff7a87cd.json"/>
    <hyperlink ref="V119" r:id="rId264" display="http://pbs.twimg.com/profile_images/1188535807361142790/MfE4gEY0_normal.jpg"/>
    <hyperlink ref="V120" r:id="rId265" display="http://pbs.twimg.com/profile_images/1188535807361142790/MfE4gEY0_normal.jpg"/>
    <hyperlink ref="V121" r:id="rId266" display="http://pbs.twimg.com/profile_images/1188535807361142790/MfE4gEY0_normal.jpg"/>
    <hyperlink ref="V122" r:id="rId267" display="http://pbs.twimg.com/profile_images/1475040535/dah_pic2_normal.jpg"/>
    <hyperlink ref="V123" r:id="rId268" display="http://pbs.twimg.com/profile_images/1475040535/dah_pic2_normal.jpg"/>
    <hyperlink ref="V124" r:id="rId269" display="http://pbs.twimg.com/profile_images/1475040535/dah_pic2_normal.jpg"/>
    <hyperlink ref="V125" r:id="rId270" display="http://pbs.twimg.com/profile_images/1149089784100524032/Mdv7Ep_5_normal.png"/>
    <hyperlink ref="V126" r:id="rId271" display="http://pbs.twimg.com/profile_images/1149089784100524032/Mdv7Ep_5_normal.png"/>
    <hyperlink ref="V127" r:id="rId272" display="http://pbs.twimg.com/profile_images/1149089784100524032/Mdv7Ep_5_normal.png"/>
    <hyperlink ref="V128" r:id="rId273" display="http://pbs.twimg.com/profile_images/3247897863/38b58f7613c4f4a806817693c3c8b31c_normal.jpeg"/>
    <hyperlink ref="V129" r:id="rId274" display="http://pbs.twimg.com/profile_images/3247897863/38b58f7613c4f4a806817693c3c8b31c_normal.jpeg"/>
    <hyperlink ref="V130" r:id="rId275" display="http://pbs.twimg.com/profile_images/3247897863/38b58f7613c4f4a806817693c3c8b31c_normal.jpeg"/>
    <hyperlink ref="V131" r:id="rId276" display="http://pbs.twimg.com/profile_images/453844457238962176/4ZY60QxR_normal.jpeg"/>
    <hyperlink ref="V132" r:id="rId277" display="http://pbs.twimg.com/profile_images/453844457238962176/4ZY60QxR_normal.jpeg"/>
    <hyperlink ref="V133" r:id="rId278" display="http://pbs.twimg.com/profile_images/453844457238962176/4ZY60QxR_normal.jpeg"/>
    <hyperlink ref="V134" r:id="rId279" display="http://pbs.twimg.com/profile_images/547517775879892992/n0flosKZ_normal.jpeg"/>
    <hyperlink ref="V135" r:id="rId280" display="http://pbs.twimg.com/profile_images/547517775879892992/n0flosKZ_normal.jpeg"/>
    <hyperlink ref="V136" r:id="rId281" display="http://pbs.twimg.com/profile_images/547517775879892992/n0flosKZ_normal.jpeg"/>
    <hyperlink ref="V137" r:id="rId282" display="http://pbs.twimg.com/profile_images/1130144875989602305/9i26RXXi_normal.jpg"/>
    <hyperlink ref="V138" r:id="rId283" display="http://pbs.twimg.com/profile_images/1130144875989602305/9i26RXXi_normal.jpg"/>
    <hyperlink ref="V139" r:id="rId284" display="http://pbs.twimg.com/profile_images/1130144875989602305/9i26RXXi_normal.jpg"/>
    <hyperlink ref="V140" r:id="rId285" display="http://pbs.twimg.com/profile_images/1194332767779053571/-fuHAF0C_normal.jpg"/>
    <hyperlink ref="V141" r:id="rId286" display="http://pbs.twimg.com/profile_images/1194332767779053571/-fuHAF0C_normal.jpg"/>
    <hyperlink ref="V142" r:id="rId287" display="http://pbs.twimg.com/profile_images/1194332767779053571/-fuHAF0C_normal.jpg"/>
    <hyperlink ref="V143" r:id="rId288" display="http://pbs.twimg.com/profile_images/1028559979878539264/fRwClQfH_normal.jpg"/>
    <hyperlink ref="V144" r:id="rId289" display="http://pbs.twimg.com/profile_images/1028559979878539264/fRwClQfH_normal.jpg"/>
    <hyperlink ref="V145" r:id="rId290" display="http://pbs.twimg.com/profile_images/1028559979878539264/fRwClQfH_normal.jpg"/>
    <hyperlink ref="V146" r:id="rId291" display="http://pbs.twimg.com/profile_images/748878787916488704/XWzdw0IP_normal.jpg"/>
    <hyperlink ref="V147" r:id="rId292" display="http://pbs.twimg.com/profile_images/748878787916488704/XWzdw0IP_normal.jpg"/>
    <hyperlink ref="V148" r:id="rId293" display="http://pbs.twimg.com/profile_images/748878787916488704/XWzdw0IP_normal.jpg"/>
    <hyperlink ref="V149" r:id="rId294" display="http://pbs.twimg.com/profile_images/752273608479797248/khJazpEf_normal.jpg"/>
    <hyperlink ref="V150" r:id="rId295" display="http://pbs.twimg.com/profile_images/752273608479797248/khJazpEf_normal.jpg"/>
    <hyperlink ref="V151" r:id="rId296" display="http://pbs.twimg.com/profile_images/752273608479797248/khJazpEf_normal.jpg"/>
    <hyperlink ref="V152" r:id="rId297" display="http://pbs.twimg.com/profile_images/699888538716868608/HtdQyeoS_normal.jpg"/>
    <hyperlink ref="V153" r:id="rId298" display="http://pbs.twimg.com/profile_images/699888538716868608/HtdQyeoS_normal.jpg"/>
    <hyperlink ref="V154" r:id="rId299" display="http://pbs.twimg.com/profile_images/699888538716868608/HtdQyeoS_normal.jpg"/>
    <hyperlink ref="V155" r:id="rId300" display="http://pbs.twimg.com/profile_images/1136231660301815809/GBWHlzu2_normal.jpg"/>
    <hyperlink ref="V156" r:id="rId301" display="http://pbs.twimg.com/profile_images/1136231660301815809/GBWHlzu2_normal.jpg"/>
    <hyperlink ref="V157" r:id="rId302" display="http://pbs.twimg.com/profile_images/1136231660301815809/GBWHlzu2_normal.jpg"/>
    <hyperlink ref="V158" r:id="rId303" display="http://pbs.twimg.com/profile_images/1124419087185133574/QAZPnODp_normal.jpg"/>
    <hyperlink ref="V159" r:id="rId304" display="http://pbs.twimg.com/profile_images/1124419087185133574/QAZPnODp_normal.jpg"/>
    <hyperlink ref="V160" r:id="rId305" display="http://pbs.twimg.com/profile_images/1124419087185133574/QAZPnODp_normal.jpg"/>
    <hyperlink ref="V161" r:id="rId306" display="http://pbs.twimg.com/profile_images/378800000462512349/661d37a3b9628fed60834c5952a46ed4_normal.jpeg"/>
    <hyperlink ref="V162" r:id="rId307" display="http://pbs.twimg.com/profile_images/378800000462512349/661d37a3b9628fed60834c5952a46ed4_normal.jpeg"/>
    <hyperlink ref="V163" r:id="rId308" display="http://pbs.twimg.com/profile_images/378800000462512349/661d37a3b9628fed60834c5952a46ed4_normal.jpeg"/>
    <hyperlink ref="V164" r:id="rId309" display="http://pbs.twimg.com/profile_images/536971010176974849/0Am_CfNK_normal.jpeg"/>
    <hyperlink ref="V165" r:id="rId310" display="http://pbs.twimg.com/profile_images/536971010176974849/0Am_CfNK_normal.jpeg"/>
    <hyperlink ref="V166" r:id="rId311" display="http://pbs.twimg.com/profile_images/536971010176974849/0Am_CfNK_normal.jpeg"/>
    <hyperlink ref="V167" r:id="rId312" display="http://pbs.twimg.com/profile_images/1058990059414831105/Y5ASIwZW_normal.jpg"/>
    <hyperlink ref="V168" r:id="rId313" display="http://pbs.twimg.com/profile_images/1058990059414831105/Y5ASIwZW_normal.jpg"/>
    <hyperlink ref="V169" r:id="rId314" display="http://pbs.twimg.com/profile_images/1058990059414831105/Y5ASIwZW_normal.jpg"/>
    <hyperlink ref="V170" r:id="rId315" display="http://pbs.twimg.com/profile_images/1137396162850369536/Mb7H9qG9_normal.jpg"/>
    <hyperlink ref="V171" r:id="rId316" display="http://pbs.twimg.com/profile_images/1137396162850369536/Mb7H9qG9_normal.jpg"/>
    <hyperlink ref="V172" r:id="rId317" display="http://pbs.twimg.com/profile_images/1137396162850369536/Mb7H9qG9_normal.jpg"/>
    <hyperlink ref="V173" r:id="rId318" display="http://pbs.twimg.com/profile_images/763764570385223680/Kv27qj_R_normal.jpg"/>
    <hyperlink ref="V174" r:id="rId319" display="http://pbs.twimg.com/profile_images/763764570385223680/Kv27qj_R_normal.jpg"/>
    <hyperlink ref="V175" r:id="rId320" display="http://pbs.twimg.com/profile_images/763764570385223680/Kv27qj_R_normal.jpg"/>
    <hyperlink ref="V176" r:id="rId321" display="http://pbs.twimg.com/profile_images/1059397868623220736/k0CW6UUq_normal.jpg"/>
    <hyperlink ref="V177" r:id="rId322" display="http://pbs.twimg.com/profile_images/1059397868623220736/k0CW6UUq_normal.jpg"/>
    <hyperlink ref="V178" r:id="rId323" display="http://pbs.twimg.com/profile_images/1059397868623220736/k0CW6UUq_normal.jpg"/>
    <hyperlink ref="V179" r:id="rId324" display="http://pbs.twimg.com/profile_images/831040281025904640/lITwp7FW_normal.jpg"/>
    <hyperlink ref="V180" r:id="rId325" display="http://pbs.twimg.com/profile_images/831040281025904640/lITwp7FW_normal.jpg"/>
    <hyperlink ref="V181" r:id="rId326" display="http://pbs.twimg.com/profile_images/831040281025904640/lITwp7FW_normal.jpg"/>
    <hyperlink ref="V182" r:id="rId327" display="http://pbs.twimg.com/profile_images/1056533772802424832/UTtA9o08_normal.jpg"/>
    <hyperlink ref="V183" r:id="rId328" display="http://pbs.twimg.com/profile_images/1056533772802424832/UTtA9o08_normal.jpg"/>
    <hyperlink ref="V184" r:id="rId329" display="http://pbs.twimg.com/profile_images/1056533772802424832/UTtA9o08_normal.jpg"/>
    <hyperlink ref="V185" r:id="rId330" display="http://pbs.twimg.com/profile_images/989120270546931712/8_-BF5XV_normal.jpg"/>
    <hyperlink ref="V186" r:id="rId331" display="http://pbs.twimg.com/profile_images/989120270546931712/8_-BF5XV_normal.jpg"/>
    <hyperlink ref="V187" r:id="rId332" display="http://pbs.twimg.com/profile_images/989120270546931712/8_-BF5XV_normal.jpg"/>
    <hyperlink ref="V188" r:id="rId333" display="http://pbs.twimg.com/profile_images/1000470042553831424/vtSYlRg8_normal.jpg"/>
    <hyperlink ref="V189" r:id="rId334" display="http://pbs.twimg.com/profile_images/1000470042553831424/vtSYlRg8_normal.jpg"/>
    <hyperlink ref="V190" r:id="rId335" display="http://pbs.twimg.com/profile_images/1000470042553831424/vtSYlRg8_normal.jpg"/>
    <hyperlink ref="V191" r:id="rId336" display="http://pbs.twimg.com/profile_images/664121407933194240/M9bDZq6w_normal.png"/>
    <hyperlink ref="V192" r:id="rId337" display="http://pbs.twimg.com/profile_images/664121407933194240/M9bDZq6w_normal.png"/>
    <hyperlink ref="V193" r:id="rId338" display="http://pbs.twimg.com/profile_images/664121407933194240/M9bDZq6w_normal.png"/>
    <hyperlink ref="V194" r:id="rId339" display="http://pbs.twimg.com/profile_images/2794480379/35e519db335ea407a79ce0fead261d16_normal.jpeg"/>
    <hyperlink ref="V195" r:id="rId340" display="http://pbs.twimg.com/profile_images/2794480379/35e519db335ea407a79ce0fead261d16_normal.jpeg"/>
    <hyperlink ref="V196" r:id="rId341" display="http://pbs.twimg.com/profile_images/2794480379/35e519db335ea407a79ce0fead261d16_normal.jpeg"/>
    <hyperlink ref="V197" r:id="rId342" display="http://pbs.twimg.com/profile_images/1177152982833610752/Oe_8zexn_normal.jpg"/>
    <hyperlink ref="V198" r:id="rId343" display="http://pbs.twimg.com/profile_images/1177152982833610752/Oe_8zexn_normal.jpg"/>
    <hyperlink ref="V199" r:id="rId344" display="http://pbs.twimg.com/profile_images/1177152982833610752/Oe_8zexn_normal.jpg"/>
    <hyperlink ref="V200" r:id="rId345" display="http://pbs.twimg.com/profile_images/889934423478726658/TnGoQfbm_normal.jpg"/>
    <hyperlink ref="V201" r:id="rId346" display="http://pbs.twimg.com/profile_images/889934423478726658/TnGoQfbm_normal.jpg"/>
    <hyperlink ref="V202" r:id="rId347" display="http://pbs.twimg.com/profile_images/889934423478726658/TnGoQfbm_normal.jpg"/>
    <hyperlink ref="V203" r:id="rId348" display="http://pbs.twimg.com/profile_images/2234331014/Badge_normal.jpg"/>
    <hyperlink ref="V204" r:id="rId349" display="http://pbs.twimg.com/profile_images/2234331014/Badge_normal.jpg"/>
    <hyperlink ref="V205" r:id="rId350" display="http://pbs.twimg.com/profile_images/2234331014/Badge_normal.jpg"/>
    <hyperlink ref="V206" r:id="rId351" display="http://pbs.twimg.com/profile_images/698442540027154432/HHaU3Qg0_normal.jpg"/>
    <hyperlink ref="V207" r:id="rId352" display="http://pbs.twimg.com/profile_images/698442540027154432/HHaU3Qg0_normal.jpg"/>
    <hyperlink ref="V208" r:id="rId353" display="http://pbs.twimg.com/profile_images/698442540027154432/HHaU3Qg0_normal.jpg"/>
    <hyperlink ref="V209" r:id="rId354" display="http://pbs.twimg.com/profile_images/1131028519935303680/u68ynOSa_normal.jpg"/>
    <hyperlink ref="V210" r:id="rId355" display="http://pbs.twimg.com/profile_images/1131028519935303680/u68ynOSa_normal.jpg"/>
    <hyperlink ref="V211" r:id="rId356" display="http://pbs.twimg.com/profile_images/1131028519935303680/u68ynOSa_normal.jpg"/>
    <hyperlink ref="V212" r:id="rId357" display="http://pbs.twimg.com/profile_images/471747334984855552/5qiQFKmj_normal.jpeg"/>
    <hyperlink ref="V213" r:id="rId358" display="http://pbs.twimg.com/profile_images/471747334984855552/5qiQFKmj_normal.jpeg"/>
    <hyperlink ref="V214" r:id="rId359" display="http://pbs.twimg.com/profile_images/471747334984855552/5qiQFKmj_normal.jpeg"/>
    <hyperlink ref="V215" r:id="rId360" display="http://pbs.twimg.com/profile_images/1002677070311325697/qagfmmL6_normal.jpg"/>
    <hyperlink ref="V216" r:id="rId361" display="http://pbs.twimg.com/profile_images/1002677070311325697/qagfmmL6_normal.jpg"/>
    <hyperlink ref="V217" r:id="rId362" display="http://pbs.twimg.com/profile_images/1002677070311325697/qagfmmL6_normal.jpg"/>
    <hyperlink ref="V218" r:id="rId363" display="http://pbs.twimg.com/profile_images/975648753221820416/rL5V8BGK_normal.jpg"/>
    <hyperlink ref="V219" r:id="rId364" display="http://pbs.twimg.com/profile_images/975648753221820416/rL5V8BGK_normal.jpg"/>
    <hyperlink ref="V220" r:id="rId365" display="http://pbs.twimg.com/profile_images/975648753221820416/rL5V8BGK_normal.jpg"/>
    <hyperlink ref="V221" r:id="rId366" display="http://pbs.twimg.com/profile_images/967125610672816129/S_JcM-RB_normal.jpg"/>
    <hyperlink ref="V222" r:id="rId367" display="http://pbs.twimg.com/profile_images/967125610672816129/S_JcM-RB_normal.jpg"/>
    <hyperlink ref="V223" r:id="rId368" display="http://pbs.twimg.com/profile_images/967125610672816129/S_JcM-RB_normal.jpg"/>
    <hyperlink ref="V224" r:id="rId369" display="http://pbs.twimg.com/profile_images/498778952954306560/TWpg-gwf_normal.jpeg"/>
    <hyperlink ref="V225" r:id="rId370" display="http://pbs.twimg.com/profile_images/498778952954306560/TWpg-gwf_normal.jpeg"/>
    <hyperlink ref="V226" r:id="rId371" display="http://pbs.twimg.com/profile_images/498778952954306560/TWpg-gwf_normal.jpeg"/>
    <hyperlink ref="V227" r:id="rId372" display="http://pbs.twimg.com/profile_images/1187370893904961536/LVONk_tW_normal.jpg"/>
    <hyperlink ref="V228" r:id="rId373" display="http://pbs.twimg.com/profile_images/1187370893904961536/LVONk_tW_normal.jpg"/>
    <hyperlink ref="V229" r:id="rId374" display="http://pbs.twimg.com/profile_images/1187370893904961536/LVONk_tW_normal.jpg"/>
    <hyperlink ref="V230" r:id="rId375" display="http://pbs.twimg.com/profile_images/883077248152215554/KMsRM99I_normal.jpg"/>
    <hyperlink ref="V231" r:id="rId376" display="http://pbs.twimg.com/profile_images/883077248152215554/KMsRM99I_normal.jpg"/>
    <hyperlink ref="V232" r:id="rId377" display="http://pbs.twimg.com/profile_images/883077248152215554/KMsRM99I_normal.jpg"/>
    <hyperlink ref="V233" r:id="rId378" display="http://pbs.twimg.com/profile_images/1341685512/2010-07-04_Kellie_Castle_normal.jpg"/>
    <hyperlink ref="V234" r:id="rId379" display="http://pbs.twimg.com/profile_images/1341685512/2010-07-04_Kellie_Castle_normal.jpg"/>
    <hyperlink ref="V235" r:id="rId380" display="http://pbs.twimg.com/profile_images/1341685512/2010-07-04_Kellie_Castle_normal.jpg"/>
    <hyperlink ref="V236" r:id="rId381" display="http://pbs.twimg.com/profile_images/839845901820694532/7z3C_FDp_normal.jpg"/>
    <hyperlink ref="V237" r:id="rId382" display="http://pbs.twimg.com/profile_images/839845901820694532/7z3C_FDp_normal.jpg"/>
    <hyperlink ref="V238" r:id="rId383" display="http://pbs.twimg.com/profile_images/839845901820694532/7z3C_FDp_normal.jpg"/>
    <hyperlink ref="V239" r:id="rId384" display="http://pbs.twimg.com/profile_images/785772179199787008/nD-FYIEB_normal.jpg"/>
    <hyperlink ref="V240" r:id="rId385" display="http://pbs.twimg.com/profile_images/785772179199787008/nD-FYIEB_normal.jpg"/>
    <hyperlink ref="V241" r:id="rId386" display="http://pbs.twimg.com/profile_images/785772179199787008/nD-FYIEB_normal.jpg"/>
    <hyperlink ref="V242" r:id="rId387" display="http://pbs.twimg.com/profile_images/641689830032834560/3MRcstyB_normal.jpg"/>
    <hyperlink ref="V243" r:id="rId388" display="http://pbs.twimg.com/profile_images/641689830032834560/3MRcstyB_normal.jpg"/>
    <hyperlink ref="V244" r:id="rId389" display="http://pbs.twimg.com/profile_images/641689830032834560/3MRcstyB_normal.jpg"/>
    <hyperlink ref="V245" r:id="rId390" display="http://pbs.twimg.com/profile_images/1687885094/BrookFamily__370_of_290__normal.jpg"/>
    <hyperlink ref="V246" r:id="rId391" display="http://pbs.twimg.com/profile_images/1687885094/BrookFamily__370_of_290__normal.jpg"/>
    <hyperlink ref="V247" r:id="rId392" display="http://pbs.twimg.com/profile_images/1687885094/BrookFamily__370_of_290__normal.jpg"/>
    <hyperlink ref="V248" r:id="rId393" display="http://pbs.twimg.com/profile_images/1216397629149655043/e2_QzU0V_normal.jpg"/>
    <hyperlink ref="V249" r:id="rId394" display="http://pbs.twimg.com/profile_images/1216397629149655043/e2_QzU0V_normal.jpg"/>
    <hyperlink ref="V250" r:id="rId395" display="http://pbs.twimg.com/profile_images/1216397629149655043/e2_QzU0V_normal.jpg"/>
    <hyperlink ref="V251" r:id="rId396" display="http://abs.twimg.com/sticky/default_profile_images/default_profile_normal.png"/>
    <hyperlink ref="V252" r:id="rId397" display="http://abs.twimg.com/sticky/default_profile_images/default_profile_normal.png"/>
    <hyperlink ref="V253" r:id="rId398" display="http://abs.twimg.com/sticky/default_profile_images/default_profile_normal.png"/>
    <hyperlink ref="V254" r:id="rId399" display="http://pbs.twimg.com/profile_images/2465322325/235u3tnjhz5q4meffg00_normal.jpeg"/>
    <hyperlink ref="V255" r:id="rId400" display="http://pbs.twimg.com/profile_images/2465322325/235u3tnjhz5q4meffg00_normal.jpeg"/>
    <hyperlink ref="V256" r:id="rId401" display="http://pbs.twimg.com/profile_images/2465322325/235u3tnjhz5q4meffg00_normal.jpeg"/>
    <hyperlink ref="V257" r:id="rId402" display="http://pbs.twimg.com/profile_images/737974441087488000/l4JgFGrX_normal.jpg"/>
    <hyperlink ref="V258" r:id="rId403" display="http://pbs.twimg.com/profile_images/737974441087488000/l4JgFGrX_normal.jpg"/>
    <hyperlink ref="V259" r:id="rId404" display="http://pbs.twimg.com/profile_images/737974441087488000/l4JgFGrX_normal.jpg"/>
    <hyperlink ref="V260" r:id="rId405" display="http://pbs.twimg.com/profile_images/594622225069776897/n61-NOhC_normal.jpg"/>
    <hyperlink ref="V261" r:id="rId406" display="http://pbs.twimg.com/profile_images/594622225069776897/n61-NOhC_normal.jpg"/>
    <hyperlink ref="V262" r:id="rId407" display="http://pbs.twimg.com/profile_images/594622225069776897/n61-NOhC_normal.jpg"/>
    <hyperlink ref="V263" r:id="rId408" display="http://pbs.twimg.com/profile_images/1510997663/Bovaird_Luebeck_Cropped_normal.JPG"/>
    <hyperlink ref="V264" r:id="rId409" display="http://pbs.twimg.com/profile_images/1510997663/Bovaird_Luebeck_Cropped_normal.JPG"/>
    <hyperlink ref="V265" r:id="rId410" display="http://pbs.twimg.com/profile_images/1510997663/Bovaird_Luebeck_Cropped_normal.JPG"/>
    <hyperlink ref="V266" r:id="rId411" display="http://pbs.twimg.com/profile_images/793165960287023104/Z2410yXs_normal.jpg"/>
    <hyperlink ref="V267" r:id="rId412" display="http://pbs.twimg.com/profile_images/793165960287023104/Z2410yXs_normal.jpg"/>
    <hyperlink ref="V268" r:id="rId413" display="http://pbs.twimg.com/profile_images/793165960287023104/Z2410yXs_normal.jpg"/>
    <hyperlink ref="V269" r:id="rId414" display="http://pbs.twimg.com/profile_images/2812189046/cbed2efab34baf80cd8a5199141cf00c_normal.jpeg"/>
    <hyperlink ref="V270" r:id="rId415" display="http://pbs.twimg.com/profile_images/2812189046/cbed2efab34baf80cd8a5199141cf00c_normal.jpeg"/>
    <hyperlink ref="V271" r:id="rId416" display="http://pbs.twimg.com/profile_images/2812189046/cbed2efab34baf80cd8a5199141cf00c_normal.jpeg"/>
    <hyperlink ref="V272" r:id="rId417" display="http://pbs.twimg.com/profile_images/876794828067131392/9qlnI1x5_normal.jpg"/>
    <hyperlink ref="V273" r:id="rId418" display="http://pbs.twimg.com/profile_images/876794828067131392/9qlnI1x5_normal.jpg"/>
    <hyperlink ref="V274" r:id="rId419" display="http://pbs.twimg.com/profile_images/876794828067131392/9qlnI1x5_normal.jpg"/>
    <hyperlink ref="V275" r:id="rId420" display="http://pbs.twimg.com/profile_images/1161788741918367745/51nqRy25_normal.jpg"/>
    <hyperlink ref="V276" r:id="rId421" display="http://pbs.twimg.com/profile_images/1161788741918367745/51nqRy25_normal.jpg"/>
    <hyperlink ref="V277" r:id="rId422" display="http://pbs.twimg.com/profile_images/1161788741918367745/51nqRy25_normal.jpg"/>
    <hyperlink ref="V278" r:id="rId423" display="http://pbs.twimg.com/profile_images/3193364490/be656b378bed7dd61ff27ff530327e5d_normal.jpeg"/>
    <hyperlink ref="V279" r:id="rId424" display="http://pbs.twimg.com/profile_images/3193364490/be656b378bed7dd61ff27ff530327e5d_normal.jpeg"/>
    <hyperlink ref="V280" r:id="rId425" display="http://pbs.twimg.com/profile_images/3193364490/be656b378bed7dd61ff27ff530327e5d_normal.jpeg"/>
    <hyperlink ref="V281" r:id="rId426" display="http://pbs.twimg.com/profile_images/1386349540/LBRCC_normal.jpg"/>
    <hyperlink ref="V282" r:id="rId427" display="http://pbs.twimg.com/profile_images/1386349540/LBRCC_normal.jpg"/>
    <hyperlink ref="V283" r:id="rId428" display="http://pbs.twimg.com/profile_images/1386349540/LBRCC_normal.jpg"/>
    <hyperlink ref="V284" r:id="rId429" display="http://pbs.twimg.com/profile_images/1208518366056587264/MBMI_HTz_normal.jpg"/>
    <hyperlink ref="V285" r:id="rId430" display="http://pbs.twimg.com/profile_images/1208518366056587264/MBMI_HTz_normal.jpg"/>
    <hyperlink ref="V286" r:id="rId431" display="http://pbs.twimg.com/profile_images/1208518366056587264/MBMI_HTz_normal.jpg"/>
    <hyperlink ref="V287" r:id="rId432" display="http://pbs.twimg.com/profile_images/597816656816173056/1GkJV9-4_normal.jpg"/>
    <hyperlink ref="V288" r:id="rId433" display="http://pbs.twimg.com/profile_images/597816656816173056/1GkJV9-4_normal.jpg"/>
    <hyperlink ref="V289" r:id="rId434" display="http://pbs.twimg.com/profile_images/597816656816173056/1GkJV9-4_normal.jpg"/>
    <hyperlink ref="V290" r:id="rId435" display="http://pbs.twimg.com/profile_images/835229706849030145/0UUtYu2n_normal.jpg"/>
    <hyperlink ref="V291" r:id="rId436" display="http://pbs.twimg.com/profile_images/835229706849030145/0UUtYu2n_normal.jpg"/>
    <hyperlink ref="V292" r:id="rId437" display="http://pbs.twimg.com/profile_images/835229706849030145/0UUtYu2n_normal.jpg"/>
    <hyperlink ref="V293" r:id="rId438" display="http://pbs.twimg.com/profile_images/1186363034387845120/_QXW0O6-_normal.jpg"/>
    <hyperlink ref="V294" r:id="rId439" display="http://pbs.twimg.com/profile_images/1186363034387845120/_QXW0O6-_normal.jpg"/>
    <hyperlink ref="V295" r:id="rId440" display="http://pbs.twimg.com/profile_images/1186363034387845120/_QXW0O6-_normal.jpg"/>
    <hyperlink ref="V296" r:id="rId441" display="http://pbs.twimg.com/profile_images/1196933935206408192/NDrSfYQ8_normal.jpg"/>
    <hyperlink ref="V297" r:id="rId442" display="http://pbs.twimg.com/profile_images/1196933935206408192/NDrSfYQ8_normal.jpg"/>
    <hyperlink ref="V298" r:id="rId443" display="http://pbs.twimg.com/profile_images/1196933935206408192/NDrSfYQ8_normal.jpg"/>
    <hyperlink ref="V299" r:id="rId444" display="http://pbs.twimg.com/profile_images/587531641649811457/mJRurBGA_normal.jpg"/>
    <hyperlink ref="V300" r:id="rId445" display="http://pbs.twimg.com/profile_images/587531641649811457/mJRurBGA_normal.jpg"/>
    <hyperlink ref="V301" r:id="rId446" display="http://pbs.twimg.com/profile_images/587531641649811457/mJRurBGA_normal.jpg"/>
    <hyperlink ref="V302" r:id="rId447" display="http://pbs.twimg.com/profile_images/811864796417101824/hKlrooZf_normal.jpg"/>
    <hyperlink ref="V303" r:id="rId448" display="http://pbs.twimg.com/profile_images/811864796417101824/hKlrooZf_normal.jpg"/>
    <hyperlink ref="V304" r:id="rId449" display="http://pbs.twimg.com/profile_images/811864796417101824/hKlrooZf_normal.jpg"/>
    <hyperlink ref="V305" r:id="rId450" display="http://pbs.twimg.com/profile_images/1762627569/evey_normal.jpg"/>
    <hyperlink ref="V306" r:id="rId451" display="http://pbs.twimg.com/profile_images/1762627569/evey_normal.jpg"/>
    <hyperlink ref="V307" r:id="rId452" display="http://pbs.twimg.com/profile_images/1762627569/evey_normal.jpg"/>
    <hyperlink ref="V308" r:id="rId453" display="http://pbs.twimg.com/profile_images/1148969253/23554_402419033689_540298689_4834055_2425507_n_normal.jpg"/>
    <hyperlink ref="V309" r:id="rId454" display="http://pbs.twimg.com/profile_images/1148969253/23554_402419033689_540298689_4834055_2425507_n_normal.jpg"/>
    <hyperlink ref="V310" r:id="rId455" display="http://pbs.twimg.com/profile_images/1148969253/23554_402419033689_540298689_4834055_2425507_n_normal.jpg"/>
    <hyperlink ref="V311" r:id="rId456" display="http://pbs.twimg.com/profile_images/3465988289/0675146123f17c484502aae425c9c9b2_normal.png"/>
    <hyperlink ref="V312" r:id="rId457" display="http://pbs.twimg.com/profile_images/3465988289/0675146123f17c484502aae425c9c9b2_normal.png"/>
    <hyperlink ref="V313" r:id="rId458" display="http://pbs.twimg.com/profile_images/3465988289/0675146123f17c484502aae425c9c9b2_normal.png"/>
    <hyperlink ref="V314" r:id="rId459" display="http://pbs.twimg.com/profile_images/436863142518210560/BQxjdLwy_normal.jpeg"/>
    <hyperlink ref="V315" r:id="rId460" display="http://pbs.twimg.com/profile_images/436863142518210560/BQxjdLwy_normal.jpeg"/>
    <hyperlink ref="V316" r:id="rId461" display="http://pbs.twimg.com/profile_images/436863142518210560/BQxjdLwy_normal.jpeg"/>
    <hyperlink ref="V317" r:id="rId462" display="http://pbs.twimg.com/profile_images/1029019634073300995/wjG2ac4Y_normal.jpg"/>
    <hyperlink ref="V318" r:id="rId463" display="http://pbs.twimg.com/profile_images/1029019634073300995/wjG2ac4Y_normal.jpg"/>
    <hyperlink ref="V319" r:id="rId464" display="http://pbs.twimg.com/profile_images/1029019634073300995/wjG2ac4Y_normal.jpg"/>
    <hyperlink ref="V320" r:id="rId465" display="http://pbs.twimg.com/profile_images/1113189441139507200/LMFc0sfq_normal.png"/>
    <hyperlink ref="V321" r:id="rId466" display="http://pbs.twimg.com/profile_images/1113189441139507200/LMFc0sfq_normal.png"/>
    <hyperlink ref="V322" r:id="rId467" display="http://pbs.twimg.com/profile_images/1113189441139507200/LMFc0sfq_normal.png"/>
    <hyperlink ref="V323" r:id="rId468" display="http://pbs.twimg.com/profile_images/1121444601389363200/cpQ6BQ3K_normal.jpg"/>
    <hyperlink ref="V324" r:id="rId469" display="http://pbs.twimg.com/profile_images/1121444601389363200/cpQ6BQ3K_normal.jpg"/>
    <hyperlink ref="V325" r:id="rId470" display="http://pbs.twimg.com/profile_images/1121444601389363200/cpQ6BQ3K_normal.jpg"/>
    <hyperlink ref="V326" r:id="rId471" display="http://pbs.twimg.com/profile_images/1205390016693886976/hY7G5lmq_normal.jpg"/>
    <hyperlink ref="V327" r:id="rId472" display="http://pbs.twimg.com/profile_images/1205390016693886976/hY7G5lmq_normal.jpg"/>
    <hyperlink ref="V328" r:id="rId473" display="http://pbs.twimg.com/profile_images/1205390016693886976/hY7G5lmq_normal.jpg"/>
    <hyperlink ref="V329" r:id="rId474" display="http://pbs.twimg.com/profile_images/942008828824051712/I2UvK4YU_normal.jpg"/>
    <hyperlink ref="V330" r:id="rId475" display="http://pbs.twimg.com/profile_images/942008828824051712/I2UvK4YU_normal.jpg"/>
    <hyperlink ref="V331" r:id="rId476" display="http://pbs.twimg.com/profile_images/942008828824051712/I2UvK4YU_normal.jpg"/>
    <hyperlink ref="V332" r:id="rId477" display="http://pbs.twimg.com/profile_images/378800000028940322/2262c6f545d379ff5eee0490d3cbf70a_normal.jpeg"/>
    <hyperlink ref="V333" r:id="rId478" display="http://pbs.twimg.com/profile_images/378800000028940322/2262c6f545d379ff5eee0490d3cbf70a_normal.jpeg"/>
    <hyperlink ref="V334" r:id="rId479" display="http://pbs.twimg.com/profile_images/378800000028940322/2262c6f545d379ff5eee0490d3cbf70a_normal.jpeg"/>
    <hyperlink ref="V335" r:id="rId480" display="http://pbs.twimg.com/profile_images/801440758985330688/IbntdYYk_normal.jpg"/>
    <hyperlink ref="V336" r:id="rId481" display="http://pbs.twimg.com/profile_images/801440758985330688/IbntdYYk_normal.jpg"/>
    <hyperlink ref="V337" r:id="rId482" display="http://pbs.twimg.com/profile_images/801440758985330688/IbntdYYk_normal.jpg"/>
    <hyperlink ref="V338" r:id="rId483" display="http://pbs.twimg.com/profile_images/779785865593749506/PWxqD7wz_normal.jpg"/>
    <hyperlink ref="V339" r:id="rId484" display="http://pbs.twimg.com/profile_images/779785865593749506/PWxqD7wz_normal.jpg"/>
    <hyperlink ref="V340" r:id="rId485" display="http://pbs.twimg.com/profile_images/779785865593749506/PWxqD7wz_normal.jpg"/>
    <hyperlink ref="V341" r:id="rId486" display="http://pbs.twimg.com/profile_images/1134345994622185472/S8c_Mngo_normal.jpg"/>
    <hyperlink ref="V342" r:id="rId487" display="http://pbs.twimg.com/profile_images/1134345994622185472/S8c_Mngo_normal.jpg"/>
    <hyperlink ref="V343" r:id="rId488" display="http://pbs.twimg.com/profile_images/1134345994622185472/S8c_Mngo_normal.jpg"/>
    <hyperlink ref="V344" r:id="rId489" display="http://abs.twimg.com/sticky/default_profile_images/default_profile_normal.png"/>
    <hyperlink ref="V345" r:id="rId490" display="http://abs.twimg.com/sticky/default_profile_images/default_profile_normal.png"/>
    <hyperlink ref="V346" r:id="rId491" display="http://abs.twimg.com/sticky/default_profile_images/default_profile_normal.png"/>
    <hyperlink ref="V347" r:id="rId492" display="http://pbs.twimg.com/profile_images/378800000793119012/f4f30b61b87c8248169e6233828d28c5_normal.jpeg"/>
    <hyperlink ref="V348" r:id="rId493" display="http://pbs.twimg.com/profile_images/378800000793119012/f4f30b61b87c8248169e6233828d28c5_normal.jpeg"/>
    <hyperlink ref="V349" r:id="rId494" display="http://pbs.twimg.com/profile_images/378800000793119012/f4f30b61b87c8248169e6233828d28c5_normal.jpeg"/>
    <hyperlink ref="V350" r:id="rId495" display="http://pbs.twimg.com/profile_images/746375622188900352/iAckgS5R_normal.jpg"/>
    <hyperlink ref="V351" r:id="rId496" display="http://pbs.twimg.com/profile_images/746375622188900352/iAckgS5R_normal.jpg"/>
    <hyperlink ref="V352" r:id="rId497" display="http://pbs.twimg.com/profile_images/746375622188900352/iAckgS5R_normal.jpg"/>
    <hyperlink ref="V353" r:id="rId498" display="http://pbs.twimg.com/profile_images/412187697394880512/vGm6mn-O_normal.jpeg"/>
    <hyperlink ref="V354" r:id="rId499" display="http://pbs.twimg.com/profile_images/412187697394880512/vGm6mn-O_normal.jpeg"/>
    <hyperlink ref="V355" r:id="rId500" display="http://pbs.twimg.com/profile_images/412187697394880512/vGm6mn-O_normal.jpeg"/>
    <hyperlink ref="V356" r:id="rId501" display="http://pbs.twimg.com/profile_images/694234707345559552/mtrqMUfQ_normal.png"/>
    <hyperlink ref="V357" r:id="rId502" display="http://pbs.twimg.com/profile_images/694234707345559552/mtrqMUfQ_normal.png"/>
    <hyperlink ref="V358" r:id="rId503" display="http://pbs.twimg.com/profile_images/694234707345559552/mtrqMUfQ_normal.png"/>
    <hyperlink ref="V359" r:id="rId504" display="http://pbs.twimg.com/profile_images/642783896728375296/LFxo0vEu_normal.jpg"/>
    <hyperlink ref="V360" r:id="rId505" display="http://pbs.twimg.com/profile_images/642783896728375296/LFxo0vEu_normal.jpg"/>
    <hyperlink ref="V361" r:id="rId506" display="http://pbs.twimg.com/profile_images/642783896728375296/LFxo0vEu_normal.jpg"/>
    <hyperlink ref="V362" r:id="rId507" display="http://pbs.twimg.com/profile_images/3511787893/177d3cfb331264b61de40659e856f3dd_normal.jpeg"/>
    <hyperlink ref="V363" r:id="rId508" display="http://pbs.twimg.com/profile_images/3511787893/177d3cfb331264b61de40659e856f3dd_normal.jpeg"/>
    <hyperlink ref="V364" r:id="rId509" display="http://pbs.twimg.com/profile_images/3511787893/177d3cfb331264b61de40659e856f3dd_normal.jpeg"/>
    <hyperlink ref="V365" r:id="rId510" display="http://pbs.twimg.com/profile_images/941638250430717952/2N_yi4n7_normal.jpg"/>
    <hyperlink ref="V366" r:id="rId511" display="http://pbs.twimg.com/profile_images/941638250430717952/2N_yi4n7_normal.jpg"/>
    <hyperlink ref="V367" r:id="rId512" display="http://pbs.twimg.com/profile_images/941638250430717952/2N_yi4n7_normal.jpg"/>
    <hyperlink ref="V368" r:id="rId513" display="http://pbs.twimg.com/profile_images/1207047423605870592/2-1F_aBU_normal.jpg"/>
    <hyperlink ref="V369" r:id="rId514" display="http://pbs.twimg.com/profile_images/1207047423605870592/2-1F_aBU_normal.jpg"/>
    <hyperlink ref="V370" r:id="rId515" display="http://pbs.twimg.com/profile_images/1207047423605870592/2-1F_aBU_normal.jpg"/>
    <hyperlink ref="V371" r:id="rId516" display="http://pbs.twimg.com/profile_images/1183295564965994497/2ilJAvUQ_normal.jpg"/>
    <hyperlink ref="V372" r:id="rId517" display="http://pbs.twimg.com/profile_images/1183295564965994497/2ilJAvUQ_normal.jpg"/>
    <hyperlink ref="V373" r:id="rId518" display="http://pbs.twimg.com/profile_images/1183295564965994497/2ilJAvUQ_normal.jpg"/>
    <hyperlink ref="V374" r:id="rId519" display="http://pbs.twimg.com/profile_images/746840000407478272/fvThcNd5_normal.jpg"/>
    <hyperlink ref="V375" r:id="rId520" display="http://pbs.twimg.com/profile_images/746840000407478272/fvThcNd5_normal.jpg"/>
    <hyperlink ref="V376" r:id="rId521" display="http://pbs.twimg.com/profile_images/746840000407478272/fvThcNd5_normal.jpg"/>
    <hyperlink ref="V377" r:id="rId522" display="http://pbs.twimg.com/profile_images/3771832779/8d933e59b34bc111cc2b97cc43c956d8_normal.jpeg"/>
    <hyperlink ref="V378" r:id="rId523" display="http://pbs.twimg.com/profile_images/3771832779/8d933e59b34bc111cc2b97cc43c956d8_normal.jpeg"/>
    <hyperlink ref="V379" r:id="rId524" display="http://pbs.twimg.com/profile_images/3771832779/8d933e59b34bc111cc2b97cc43c956d8_normal.jpeg"/>
    <hyperlink ref="V380" r:id="rId525" display="http://pbs.twimg.com/profile_images/1097611084045996032/ghfhnV1d_normal.jpg"/>
    <hyperlink ref="V381" r:id="rId526" display="http://pbs.twimg.com/profile_images/1097611084045996032/ghfhnV1d_normal.jpg"/>
    <hyperlink ref="V382" r:id="rId527" display="http://pbs.twimg.com/profile_images/1097611084045996032/ghfhnV1d_normal.jpg"/>
    <hyperlink ref="V383" r:id="rId528" display="http://pbs.twimg.com/profile_images/1944735042/wheel36_normal.gif"/>
    <hyperlink ref="V384" r:id="rId529" display="http://pbs.twimg.com/profile_images/1944735042/wheel36_normal.gif"/>
    <hyperlink ref="V385" r:id="rId530" display="http://pbs.twimg.com/profile_images/1944735042/wheel36_normal.gif"/>
    <hyperlink ref="V386" r:id="rId531" display="http://pbs.twimg.com/profile_images/1165489829943087104/Za5pI3_2_normal.jpg"/>
    <hyperlink ref="V387" r:id="rId532" display="http://pbs.twimg.com/profile_images/1165489829943087104/Za5pI3_2_normal.jpg"/>
    <hyperlink ref="V388" r:id="rId533" display="http://pbs.twimg.com/profile_images/1165489829943087104/Za5pI3_2_normal.jpg"/>
    <hyperlink ref="V389" r:id="rId534" display="http://pbs.twimg.com/profile_images/1208506643811573760/kqEX8aqy_normal.jpg"/>
    <hyperlink ref="V390" r:id="rId535" display="http://pbs.twimg.com/profile_images/1208506643811573760/kqEX8aqy_normal.jpg"/>
    <hyperlink ref="V391" r:id="rId536" display="http://pbs.twimg.com/profile_images/1208506643811573760/kqEX8aqy_normal.jpg"/>
    <hyperlink ref="V392" r:id="rId537" display="http://pbs.twimg.com/profile_images/1024679396773453824/3bDB0e1X_normal.jpg"/>
    <hyperlink ref="V393" r:id="rId538" display="http://pbs.twimg.com/profile_images/1024679396773453824/3bDB0e1X_normal.jpg"/>
    <hyperlink ref="V394" r:id="rId539" display="http://pbs.twimg.com/profile_images/1024679396773453824/3bDB0e1X_normal.jpg"/>
    <hyperlink ref="V395" r:id="rId540" display="http://pbs.twimg.com/profile_images/785777829367648256/3ucnLyz2_normal.jpg"/>
    <hyperlink ref="V396" r:id="rId541" display="http://pbs.twimg.com/profile_images/785777829367648256/3ucnLyz2_normal.jpg"/>
    <hyperlink ref="V397" r:id="rId542" display="http://pbs.twimg.com/profile_images/785777829367648256/3ucnLyz2_normal.jpg"/>
    <hyperlink ref="V398" r:id="rId543" display="http://pbs.twimg.com/profile_images/848905258474627072/ueFcdqk2_normal.jpg"/>
    <hyperlink ref="V399" r:id="rId544" display="http://pbs.twimg.com/profile_images/848905258474627072/ueFcdqk2_normal.jpg"/>
    <hyperlink ref="V400" r:id="rId545" display="http://pbs.twimg.com/profile_images/848905258474627072/ueFcdqk2_normal.jpg"/>
    <hyperlink ref="V401" r:id="rId546" display="http://pbs.twimg.com/profile_images/1205893080886501377/wWJRHotY_normal.jpg"/>
    <hyperlink ref="V402" r:id="rId547" display="http://pbs.twimg.com/profile_images/1205893080886501377/wWJRHotY_normal.jpg"/>
    <hyperlink ref="V403" r:id="rId548" display="http://pbs.twimg.com/profile_images/1205893080886501377/wWJRHotY_normal.jpg"/>
    <hyperlink ref="V404" r:id="rId549" display="http://pbs.twimg.com/profile_images/785390651659677696/qPXCYpqP_normal.jpg"/>
    <hyperlink ref="V405" r:id="rId550" display="http://pbs.twimg.com/profile_images/785390651659677696/qPXCYpqP_normal.jpg"/>
    <hyperlink ref="V406" r:id="rId551" display="http://pbs.twimg.com/profile_images/486792724/Spokeslogo.colour_normal.jpg"/>
    <hyperlink ref="V407" r:id="rId552" display="http://pbs.twimg.com/profile_images/473037883603841024/fQhZh0Jf_normal.jpeg"/>
    <hyperlink ref="V408" r:id="rId553" display="http://pbs.twimg.com/profile_images/486792724/Spokeslogo.colour_normal.jpg"/>
    <hyperlink ref="V409" r:id="rId554" display="http://pbs.twimg.com/profile_images/473037883603841024/fQhZh0Jf_normal.jpeg"/>
    <hyperlink ref="V410" r:id="rId555" display="http://pbs.twimg.com/profile_images/473037883603841024/fQhZh0Jf_normal.jpeg"/>
    <hyperlink ref="Z119" r:id="rId556" display="https://twitter.com/gmacscotland/status/1218594832874188800"/>
    <hyperlink ref="Z120" r:id="rId557" display="https://twitter.com/gmacscotland/status/1218594832874188800"/>
    <hyperlink ref="Z121" r:id="rId558" display="https://twitter.com/gmacscotland/status/1218594832874188800"/>
    <hyperlink ref="Z122" r:id="rId559" display="https://twitter.com/bccletts/status/1218669878065811456"/>
    <hyperlink ref="Z123" r:id="rId560" display="https://twitter.com/bccletts/status/1218669878065811456"/>
    <hyperlink ref="Z124" r:id="rId561" display="https://twitter.com/bccletts/status/1218669878065811456"/>
    <hyperlink ref="Z125" r:id="rId562" display="https://twitter.com/2_wheeled_wolf/status/1218854838047510528"/>
    <hyperlink ref="Z126" r:id="rId563" display="https://twitter.com/2_wheeled_wolf/status/1218854838047510528"/>
    <hyperlink ref="Z127" r:id="rId564" display="https://twitter.com/2_wheeled_wolf/status/1218854838047510528"/>
    <hyperlink ref="Z128" r:id="rId565" display="https://twitter.com/avdevilliers/status/1219400745470042112"/>
    <hyperlink ref="Z129" r:id="rId566" display="https://twitter.com/avdevilliers/status/1219400745470042112"/>
    <hyperlink ref="Z130" r:id="rId567" display="https://twitter.com/avdevilliers/status/1219400745470042112"/>
    <hyperlink ref="Z131" r:id="rId568" display="https://twitter.com/amderrington/status/1218820146917187584"/>
    <hyperlink ref="Z132" r:id="rId569" display="https://twitter.com/amderrington/status/1218820146917187584"/>
    <hyperlink ref="Z133" r:id="rId570" display="https://twitter.com/amderrington/status/1218820146917187584"/>
    <hyperlink ref="Z134" r:id="rId571" display="https://twitter.com/rozemerson/status/1218646575553093632"/>
    <hyperlink ref="Z135" r:id="rId572" display="https://twitter.com/rozemerson/status/1218646575553093632"/>
    <hyperlink ref="Z136" r:id="rId573" display="https://twitter.com/rozemerson/status/1218646575553093632"/>
    <hyperlink ref="Z137" r:id="rId574" display="https://twitter.com/annihamilton/status/1218623972738322432"/>
    <hyperlink ref="Z138" r:id="rId575" display="https://twitter.com/annihamilton/status/1218623972738322432"/>
    <hyperlink ref="Z139" r:id="rId576" display="https://twitter.com/annihamilton/status/1218623972738322432"/>
    <hyperlink ref="Z140" r:id="rId577" display="https://twitter.com/edinbronian/status/1218644594537259015"/>
    <hyperlink ref="Z141" r:id="rId578" display="https://twitter.com/edinbronian/status/1218644594537259015"/>
    <hyperlink ref="Z142" r:id="rId579" display="https://twitter.com/edinbronian/status/1218644594537259015"/>
    <hyperlink ref="Z143" r:id="rId580" display="https://twitter.com/goshiftscheme/status/1218614633877188615"/>
    <hyperlink ref="Z144" r:id="rId581" display="https://twitter.com/goshiftscheme/status/1218614633877188615"/>
    <hyperlink ref="Z145" r:id="rId582" display="https://twitter.com/goshiftscheme/status/1218614633877188615"/>
    <hyperlink ref="Z146" r:id="rId583" display="https://twitter.com/ljcarter15/status/1218943668477943808"/>
    <hyperlink ref="Z147" r:id="rId584" display="https://twitter.com/ljcarter15/status/1218943668477943808"/>
    <hyperlink ref="Z148" r:id="rId585" display="https://twitter.com/ljcarter15/status/1218943668477943808"/>
    <hyperlink ref="Z149" r:id="rId586" display="https://twitter.com/renalrutherford/status/1218655042414284805"/>
    <hyperlink ref="Z150" r:id="rId587" display="https://twitter.com/renalrutherford/status/1218655042414284805"/>
    <hyperlink ref="Z151" r:id="rId588" display="https://twitter.com/renalrutherford/status/1218655042414284805"/>
    <hyperlink ref="Z152" r:id="rId589" display="https://twitter.com/grahamallsopp/status/1218661791909269504"/>
    <hyperlink ref="Z153" r:id="rId590" display="https://twitter.com/grahamallsopp/status/1218661791909269504"/>
    <hyperlink ref="Z154" r:id="rId591" display="https://twitter.com/grahamallsopp/status/1218661791909269504"/>
    <hyperlink ref="Z155" r:id="rId592" display="https://twitter.com/bwmnetwork/status/1218708464538509314"/>
    <hyperlink ref="Z156" r:id="rId593" display="https://twitter.com/bwmnetwork/status/1218708464538509314"/>
    <hyperlink ref="Z157" r:id="rId594" display="https://twitter.com/bwmnetwork/status/1218708464538509314"/>
    <hyperlink ref="Z158" r:id="rId595" display="https://twitter.com/dizzywiggins/status/1218953695469219847"/>
    <hyperlink ref="Z159" r:id="rId596" display="https://twitter.com/dizzywiggins/status/1218953695469219847"/>
    <hyperlink ref="Z160" r:id="rId597" display="https://twitter.com/dizzywiggins/status/1218953695469219847"/>
    <hyperlink ref="Z161" r:id="rId598" display="https://twitter.com/rpdcraddock/status/1218827607157944322"/>
    <hyperlink ref="Z162" r:id="rId599" display="https://twitter.com/rpdcraddock/status/1218827607157944322"/>
    <hyperlink ref="Z163" r:id="rId600" display="https://twitter.com/rpdcraddock/status/1218827607157944322"/>
    <hyperlink ref="Z164" r:id="rId601" display="https://twitter.com/ka83k/status/1218644573188186113"/>
    <hyperlink ref="Z165" r:id="rId602" display="https://twitter.com/ka83k/status/1218644573188186113"/>
    <hyperlink ref="Z166" r:id="rId603" display="https://twitter.com/ka83k/status/1218644573188186113"/>
    <hyperlink ref="Z167" r:id="rId604" display="https://twitter.com/thebonnieloon/status/1219283785121923072"/>
    <hyperlink ref="Z168" r:id="rId605" display="https://twitter.com/thebonnieloon/status/1219283785121923072"/>
    <hyperlink ref="Z169" r:id="rId606" display="https://twitter.com/thebonnieloon/status/1219283785121923072"/>
    <hyperlink ref="Z170" r:id="rId607" display="https://twitter.com/carolgilham/status/1218822892512796674"/>
    <hyperlink ref="Z171" r:id="rId608" display="https://twitter.com/carolgilham/status/1218822892512796674"/>
    <hyperlink ref="Z172" r:id="rId609" display="https://twitter.com/carolgilham/status/1218822892512796674"/>
    <hyperlink ref="Z173" r:id="rId610" display="https://twitter.com/helsonwheels/status/1218853301539618816"/>
    <hyperlink ref="Z174" r:id="rId611" display="https://twitter.com/helsonwheels/status/1218853301539618816"/>
    <hyperlink ref="Z175" r:id="rId612" display="https://twitter.com/helsonwheels/status/1218853301539618816"/>
    <hyperlink ref="Z176" r:id="rId613" display="https://twitter.com/holledge/status/1218621157227757569"/>
    <hyperlink ref="Z177" r:id="rId614" display="https://twitter.com/holledge/status/1218621157227757569"/>
    <hyperlink ref="Z178" r:id="rId615" display="https://twitter.com/holledge/status/1218621157227757569"/>
    <hyperlink ref="Z179" r:id="rId616" display="https://twitter.com/dendrochronicle/status/1218869053684699137"/>
    <hyperlink ref="Z180" r:id="rId617" display="https://twitter.com/dendrochronicle/status/1218869053684699137"/>
    <hyperlink ref="Z181" r:id="rId618" display="https://twitter.com/dendrochronicle/status/1218869053684699137"/>
    <hyperlink ref="Z182" r:id="rId619" display="https://twitter.com/lesleytotten/status/1218881481772281857"/>
    <hyperlink ref="Z183" r:id="rId620" display="https://twitter.com/lesleytotten/status/1218881481772281857"/>
    <hyperlink ref="Z184" r:id="rId621" display="https://twitter.com/lesleytotten/status/1218881481772281857"/>
    <hyperlink ref="Z185" r:id="rId622" display="https://twitter.com/deryck_csgn/status/1219253063992651776"/>
    <hyperlink ref="Z186" r:id="rId623" display="https://twitter.com/deryck_csgn/status/1219253063992651776"/>
    <hyperlink ref="Z187" r:id="rId624" display="https://twitter.com/deryck_csgn/status/1219253063992651776"/>
    <hyperlink ref="Z188" r:id="rId625" display="https://twitter.com/monachopsis7/status/1218648710059642880"/>
    <hyperlink ref="Z189" r:id="rId626" display="https://twitter.com/monachopsis7/status/1218648710059642880"/>
    <hyperlink ref="Z190" r:id="rId627" display="https://twitter.com/monachopsis7/status/1218648710059642880"/>
    <hyperlink ref="Z191" r:id="rId628" display="https://twitter.com/enlightenededin/status/1218735450912849920"/>
    <hyperlink ref="Z192" r:id="rId629" display="https://twitter.com/enlightenededin/status/1218735450912849920"/>
    <hyperlink ref="Z193" r:id="rId630" display="https://twitter.com/enlightenededin/status/1218735450912849920"/>
    <hyperlink ref="Z194" r:id="rId631" display="https://twitter.com/bianchimick/status/1219315572284043266"/>
    <hyperlink ref="Z195" r:id="rId632" display="https://twitter.com/bianchimick/status/1219315572284043266"/>
    <hyperlink ref="Z196" r:id="rId633" display="https://twitter.com/bianchimick/status/1219315572284043266"/>
    <hyperlink ref="Z197" r:id="rId634" display="https://twitter.com/baoigheallain/status/1218853143628390400"/>
    <hyperlink ref="Z198" r:id="rId635" display="https://twitter.com/baoigheallain/status/1218853143628390400"/>
    <hyperlink ref="Z199" r:id="rId636" display="https://twitter.com/baoigheallain/status/1218853143628390400"/>
    <hyperlink ref="Z200" r:id="rId637" display="https://twitter.com/devine_reb/status/1218843233364692992"/>
    <hyperlink ref="Z201" r:id="rId638" display="https://twitter.com/devine_reb/status/1218843233364692992"/>
    <hyperlink ref="Z202" r:id="rId639" display="https://twitter.com/devine_reb/status/1218843233364692992"/>
    <hyperlink ref="Z203" r:id="rId640" display="https://twitter.com/cyclinstructor/status/1218634147478020096"/>
    <hyperlink ref="Z204" r:id="rId641" display="https://twitter.com/cyclinstructor/status/1218634147478020096"/>
    <hyperlink ref="Z205" r:id="rId642" display="https://twitter.com/cyclinstructor/status/1218634147478020096"/>
    <hyperlink ref="Z206" r:id="rId643" display="https://twitter.com/arvnagra/status/1218976090523340802"/>
    <hyperlink ref="Z207" r:id="rId644" display="https://twitter.com/arvnagra/status/1218976090523340802"/>
    <hyperlink ref="Z208" r:id="rId645" display="https://twitter.com/arvnagra/status/1218976090523340802"/>
    <hyperlink ref="Z209" r:id="rId646" display="https://twitter.com/katalinscherer/status/1218662006833602562"/>
    <hyperlink ref="Z210" r:id="rId647" display="https://twitter.com/katalinscherer/status/1218662006833602562"/>
    <hyperlink ref="Z211" r:id="rId648" display="https://twitter.com/katalinscherer/status/1218662006833602562"/>
    <hyperlink ref="Z212" r:id="rId649" display="https://twitter.com/louise_bev/status/1218639057229680640"/>
    <hyperlink ref="Z213" r:id="rId650" display="https://twitter.com/louise_bev/status/1218639057229680640"/>
    <hyperlink ref="Z214" r:id="rId651" display="https://twitter.com/louise_bev/status/1218639057229680640"/>
    <hyperlink ref="Z215" r:id="rId652" display="https://twitter.com/derekrad/status/1219003689286995969"/>
    <hyperlink ref="Z216" r:id="rId653" display="https://twitter.com/derekrad/status/1219003689286995969"/>
    <hyperlink ref="Z217" r:id="rId654" display="https://twitter.com/derekrad/status/1219003689286995969"/>
    <hyperlink ref="Z218" r:id="rId655" display="https://twitter.com/lescrichton/status/1218875755846950912"/>
    <hyperlink ref="Z219" r:id="rId656" display="https://twitter.com/lescrichton/status/1218875755846950912"/>
    <hyperlink ref="Z220" r:id="rId657" display="https://twitter.com/lescrichton/status/1218875755846950912"/>
    <hyperlink ref="Z221" r:id="rId658" display="https://twitter.com/annette_preest/status/1219046295593259010"/>
    <hyperlink ref="Z222" r:id="rId659" display="https://twitter.com/annette_preest/status/1219046295593259010"/>
    <hyperlink ref="Z223" r:id="rId660" display="https://twitter.com/annette_preest/status/1219046295593259010"/>
    <hyperlink ref="Z224" r:id="rId661" display="https://twitter.com/dundeesportsmed/status/1218666430981341184"/>
    <hyperlink ref="Z225" r:id="rId662" display="https://twitter.com/dundeesportsmed/status/1218666430981341184"/>
    <hyperlink ref="Z226" r:id="rId663" display="https://twitter.com/dundeesportsmed/status/1218666430981341184"/>
    <hyperlink ref="Z227" r:id="rId664" display="https://twitter.com/leach_mick/status/1218939456310456327"/>
    <hyperlink ref="Z228" r:id="rId665" display="https://twitter.com/leach_mick/status/1218939456310456327"/>
    <hyperlink ref="Z229" r:id="rId666" display="https://twitter.com/leach_mick/status/1218939456310456327"/>
    <hyperlink ref="Z230" r:id="rId667" display="https://twitter.com/haslerkat/status/1219416575637409792"/>
    <hyperlink ref="Z231" r:id="rId668" display="https://twitter.com/haslerkat/status/1219416575637409792"/>
    <hyperlink ref="Z232" r:id="rId669" display="https://twitter.com/haslerkat/status/1219416575637409792"/>
    <hyperlink ref="Z233" r:id="rId670" display="https://twitter.com/johnpalmer8/status/1218815688560857088"/>
    <hyperlink ref="Z234" r:id="rId671" display="https://twitter.com/johnpalmer8/status/1218815688560857088"/>
    <hyperlink ref="Z235" r:id="rId672" display="https://twitter.com/johnpalmer8/status/1218815688560857088"/>
    <hyperlink ref="Z236" r:id="rId673" display="https://twitter.com/biberbach/status/1218794995081187328"/>
    <hyperlink ref="Z237" r:id="rId674" display="https://twitter.com/biberbach/status/1218794995081187328"/>
    <hyperlink ref="Z238" r:id="rId675" display="https://twitter.com/biberbach/status/1218794995081187328"/>
    <hyperlink ref="Z239" r:id="rId676" display="https://twitter.com/jarlathflynn/status/1218947083522187264"/>
    <hyperlink ref="Z240" r:id="rId677" display="https://twitter.com/jarlathflynn/status/1218947083522187264"/>
    <hyperlink ref="Z241" r:id="rId678" display="https://twitter.com/jarlathflynn/status/1218947083522187264"/>
    <hyperlink ref="Z242" r:id="rId679" display="https://twitter.com/cleokenington/status/1218824209528508417"/>
    <hyperlink ref="Z243" r:id="rId680" display="https://twitter.com/cleokenington/status/1218824209528508417"/>
    <hyperlink ref="Z244" r:id="rId681" display="https://twitter.com/cleokenington/status/1218824209528508417"/>
    <hyperlink ref="Z245" r:id="rId682" display="https://twitter.com/peterqbrook/status/1218629786433658880"/>
    <hyperlink ref="Z246" r:id="rId683" display="https://twitter.com/peterqbrook/status/1218629786433658880"/>
    <hyperlink ref="Z247" r:id="rId684" display="https://twitter.com/peterqbrook/status/1218629786433658880"/>
    <hyperlink ref="Z248" r:id="rId685" display="https://twitter.com/cocteautriplets/status/1218597061576351745"/>
    <hyperlink ref="Z249" r:id="rId686" display="https://twitter.com/cocteautriplets/status/1218597061576351745"/>
    <hyperlink ref="Z250" r:id="rId687" display="https://twitter.com/cocteautriplets/status/1218597061576351745"/>
    <hyperlink ref="Z251" r:id="rId688" display="https://twitter.com/mckenna_jill/status/1218675766973562880"/>
    <hyperlink ref="Z252" r:id="rId689" display="https://twitter.com/mckenna_jill/status/1218675766973562880"/>
    <hyperlink ref="Z253" r:id="rId690" display="https://twitter.com/mckenna_jill/status/1218675766973562880"/>
    <hyperlink ref="Z254" r:id="rId691" display="https://twitter.com/orgtim/status/1218648509072756738"/>
    <hyperlink ref="Z255" r:id="rId692" display="https://twitter.com/orgtim/status/1218648509072756738"/>
    <hyperlink ref="Z256" r:id="rId693" display="https://twitter.com/orgtim/status/1218648509072756738"/>
    <hyperlink ref="Z257" r:id="rId694" display="https://twitter.com/heroicleisure/status/1218933661359386624"/>
    <hyperlink ref="Z258" r:id="rId695" display="https://twitter.com/heroicleisure/status/1218933661359386624"/>
    <hyperlink ref="Z259" r:id="rId696" display="https://twitter.com/heroicleisure/status/1218933661359386624"/>
    <hyperlink ref="Z260" r:id="rId697" display="https://twitter.com/eddieobeng/status/1218611555211862017"/>
    <hyperlink ref="Z261" r:id="rId698" display="https://twitter.com/eddieobeng/status/1218611555211862017"/>
    <hyperlink ref="Z262" r:id="rId699" display="https://twitter.com/eddieobeng/status/1218611555211862017"/>
    <hyperlink ref="Z263" r:id="rId700" display="https://twitter.com/tonybovaird/status/1218596298439495680"/>
    <hyperlink ref="Z264" r:id="rId701" display="https://twitter.com/tonybovaird/status/1218596298439495680"/>
    <hyperlink ref="Z265" r:id="rId702" display="https://twitter.com/tonybovaird/status/1218596298439495680"/>
    <hyperlink ref="Z266" r:id="rId703" display="https://twitter.com/drdavidwarriner/status/1218820967000133632"/>
    <hyperlink ref="Z267" r:id="rId704" display="https://twitter.com/drdavidwarriner/status/1218820967000133632"/>
    <hyperlink ref="Z268" r:id="rId705" display="https://twitter.com/drdavidwarriner/status/1218820967000133632"/>
    <hyperlink ref="Z269" r:id="rId706" display="https://twitter.com/marafikisally/status/1218680200143278080"/>
    <hyperlink ref="Z270" r:id="rId707" display="https://twitter.com/marafikisally/status/1218680200143278080"/>
    <hyperlink ref="Z271" r:id="rId708" display="https://twitter.com/marafikisally/status/1218680200143278080"/>
    <hyperlink ref="Z272" r:id="rId709" display="https://twitter.com/jeanodonoghue/status/1218618703421616128"/>
    <hyperlink ref="Z273" r:id="rId710" display="https://twitter.com/jeanodonoghue/status/1218618703421616128"/>
    <hyperlink ref="Z274" r:id="rId711" display="https://twitter.com/jeanodonoghue/status/1218618703421616128"/>
    <hyperlink ref="Z275" r:id="rId712" display="https://twitter.com/cmkhealthatwork/status/1218613474684735489"/>
    <hyperlink ref="Z276" r:id="rId713" display="https://twitter.com/cmkhealthatwork/status/1218613474684735489"/>
    <hyperlink ref="Z277" r:id="rId714" display="https://twitter.com/cmkhealthatwork/status/1218613474684735489"/>
    <hyperlink ref="Z278" r:id="rId715" display="https://twitter.com/jrpcomp/status/1218871762861072384"/>
    <hyperlink ref="Z279" r:id="rId716" display="https://twitter.com/jrpcomp/status/1218871762861072384"/>
    <hyperlink ref="Z280" r:id="rId717" display="https://twitter.com/jrpcomp/status/1218871762861072384"/>
    <hyperlink ref="Z281" r:id="rId718" display="https://twitter.com/lbrcc/status/1219143238399004678"/>
    <hyperlink ref="Z282" r:id="rId719" display="https://twitter.com/lbrcc/status/1219143238399004678"/>
    <hyperlink ref="Z283" r:id="rId720" display="https://twitter.com/lbrcc/status/1219143238399004678"/>
    <hyperlink ref="Z284" r:id="rId721" display="https://twitter.com/rachelhammond__/status/1219328480426500097"/>
    <hyperlink ref="Z285" r:id="rId722" display="https://twitter.com/rachelhammond__/status/1219328480426500097"/>
    <hyperlink ref="Z286" r:id="rId723" display="https://twitter.com/rachelhammond__/status/1219328480426500097"/>
    <hyperlink ref="Z287" r:id="rId724" display="https://twitter.com/highlandsigar/status/1218655623728050176"/>
    <hyperlink ref="Z288" r:id="rId725" display="https://twitter.com/highlandsigar/status/1218655623728050176"/>
    <hyperlink ref="Z289" r:id="rId726" display="https://twitter.com/highlandsigar/status/1218655623728050176"/>
    <hyperlink ref="Z290" r:id="rId727" display="https://twitter.com/_mmaritima/status/1218596744155607043"/>
    <hyperlink ref="Z291" r:id="rId728" display="https://twitter.com/_mmaritima/status/1218596744155607043"/>
    <hyperlink ref="Z292" r:id="rId729" display="https://twitter.com/_mmaritima/status/1218596744155607043"/>
    <hyperlink ref="Z293" r:id="rId730" display="https://twitter.com/simpsonmairi/status/1218610450075738114"/>
    <hyperlink ref="Z294" r:id="rId731" display="https://twitter.com/simpsonmairi/status/1218610450075738114"/>
    <hyperlink ref="Z295" r:id="rId732" display="https://twitter.com/simpsonmairi/status/1218610450075738114"/>
    <hyperlink ref="Z296" r:id="rId733" display="https://twitter.com/riotrudy1/status/1219389224392306689"/>
    <hyperlink ref="Z297" r:id="rId734" display="https://twitter.com/riotrudy1/status/1219389224392306689"/>
    <hyperlink ref="Z298" r:id="rId735" display="https://twitter.com/riotrudy1/status/1219389224392306689"/>
    <hyperlink ref="Z299" r:id="rId736" display="https://twitter.com/m_stanley/status/1218673064474554368"/>
    <hyperlink ref="Z300" r:id="rId737" display="https://twitter.com/m_stanley/status/1218673064474554368"/>
    <hyperlink ref="Z301" r:id="rId738" display="https://twitter.com/m_stanley/status/1218673064474554368"/>
    <hyperlink ref="Z302" r:id="rId739" display="https://twitter.com/eidynconnect/status/1218846359945732096"/>
    <hyperlink ref="Z303" r:id="rId740" display="https://twitter.com/eidynconnect/status/1218846359945732096"/>
    <hyperlink ref="Z304" r:id="rId741" display="https://twitter.com/eidynconnect/status/1218846359945732096"/>
    <hyperlink ref="Z305" r:id="rId742" display="https://twitter.com/fatbadger442/status/1218869968458125312"/>
    <hyperlink ref="Z306" r:id="rId743" display="https://twitter.com/fatbadger442/status/1218869968458125312"/>
    <hyperlink ref="Z307" r:id="rId744" display="https://twitter.com/fatbadger442/status/1218869968458125312"/>
    <hyperlink ref="Z308" r:id="rId745" display="https://twitter.com/jcl30/status/1218789750762606592"/>
    <hyperlink ref="Z309" r:id="rId746" display="https://twitter.com/jcl30/status/1218789750762606592"/>
    <hyperlink ref="Z310" r:id="rId747" display="https://twitter.com/jcl30/status/1218789750762606592"/>
    <hyperlink ref="Z311" r:id="rId748" display="https://twitter.com/dnmnsmith/status/1218603954470293506"/>
    <hyperlink ref="Z312" r:id="rId749" display="https://twitter.com/dnmnsmith/status/1218603954470293506"/>
    <hyperlink ref="Z313" r:id="rId750" display="https://twitter.com/dnmnsmith/status/1218603954470293506"/>
    <hyperlink ref="Z314" r:id="rId751" display="https://twitter.com/kimnimmo2/status/1218626260512931842"/>
    <hyperlink ref="Z315" r:id="rId752" display="https://twitter.com/kimnimmo2/status/1218626260512931842"/>
    <hyperlink ref="Z316" r:id="rId753" display="https://twitter.com/kimnimmo2/status/1218626260512931842"/>
    <hyperlink ref="Z317" r:id="rId754" display="https://twitter.com/ljford83/status/1218998749160267781"/>
    <hyperlink ref="Z318" r:id="rId755" display="https://twitter.com/ljford83/status/1218998749160267781"/>
    <hyperlink ref="Z319" r:id="rId756" display="https://twitter.com/ljford83/status/1218998749160267781"/>
    <hyperlink ref="Z320" r:id="rId757" display="https://twitter.com/mikeycycling/status/1219347972972040196"/>
    <hyperlink ref="Z321" r:id="rId758" display="https://twitter.com/mikeycycling/status/1219347972972040196"/>
    <hyperlink ref="Z322" r:id="rId759" display="https://twitter.com/mikeycycling/status/1219347972972040196"/>
    <hyperlink ref="Z323" r:id="rId760" display="https://twitter.com/nicovel0/status/1218851893310566400"/>
    <hyperlink ref="Z324" r:id="rId761" display="https://twitter.com/nicovel0/status/1218851893310566400"/>
    <hyperlink ref="Z325" r:id="rId762" display="https://twitter.com/nicovel0/status/1218851893310566400"/>
    <hyperlink ref="Z326" r:id="rId763" display="https://twitter.com/simoncjay/status/1218702479786946566"/>
    <hyperlink ref="Z327" r:id="rId764" display="https://twitter.com/simoncjay/status/1218702479786946566"/>
    <hyperlink ref="Z328" r:id="rId765" display="https://twitter.com/simoncjay/status/1218702479786946566"/>
    <hyperlink ref="Z329" r:id="rId766" display="https://twitter.com/knitbikenom/status/1218615819858522112"/>
    <hyperlink ref="Z330" r:id="rId767" display="https://twitter.com/knitbikenom/status/1218615819858522112"/>
    <hyperlink ref="Z331" r:id="rId768" display="https://twitter.com/knitbikenom/status/1218615819858522112"/>
    <hyperlink ref="Z332" r:id="rId769" display="https://twitter.com/citzgirl/status/1218607198093414406"/>
    <hyperlink ref="Z333" r:id="rId770" display="https://twitter.com/citzgirl/status/1218607198093414406"/>
    <hyperlink ref="Z334" r:id="rId771" display="https://twitter.com/citzgirl/status/1218607198093414406"/>
    <hyperlink ref="Z335" r:id="rId772" display="https://twitter.com/gordon1304/status/1218689862016126977"/>
    <hyperlink ref="Z336" r:id="rId773" display="https://twitter.com/gordon1304/status/1218689862016126977"/>
    <hyperlink ref="Z337" r:id="rId774" display="https://twitter.com/gordon1304/status/1218689862016126977"/>
    <hyperlink ref="Z338" r:id="rId775" display="https://twitter.com/keats83/status/1218799726188990464"/>
    <hyperlink ref="Z339" r:id="rId776" display="https://twitter.com/keats83/status/1218799726188990464"/>
    <hyperlink ref="Z340" r:id="rId777" display="https://twitter.com/keats83/status/1218799726188990464"/>
    <hyperlink ref="Z341" r:id="rId778" display="https://twitter.com/bewleyhenrietta/status/1218636727121776642"/>
    <hyperlink ref="Z342" r:id="rId779" display="https://twitter.com/bewleyhenrietta/status/1218636727121776642"/>
    <hyperlink ref="Z343" r:id="rId780" display="https://twitter.com/bewleyhenrietta/status/1218636727121776642"/>
    <hyperlink ref="Z344" r:id="rId781" display="https://twitter.com/butchartniall/status/1218623861132009472"/>
    <hyperlink ref="Z345" r:id="rId782" display="https://twitter.com/butchartniall/status/1218623861132009472"/>
    <hyperlink ref="Z346" r:id="rId783" display="https://twitter.com/butchartniall/status/1218623861132009472"/>
    <hyperlink ref="Z347" r:id="rId784" display="https://twitter.com/kim_harding/status/1219312499604049922"/>
    <hyperlink ref="Z348" r:id="rId785" display="https://twitter.com/kim_harding/status/1219312499604049922"/>
    <hyperlink ref="Z349" r:id="rId786" display="https://twitter.com/kim_harding/status/1219312499604049922"/>
    <hyperlink ref="Z350" r:id="rId787" display="https://twitter.com/campbelldonny/status/1218620605429428224"/>
    <hyperlink ref="Z351" r:id="rId788" display="https://twitter.com/campbelldonny/status/1218620605429428224"/>
    <hyperlink ref="Z352" r:id="rId789" display="https://twitter.com/campbelldonny/status/1218620605429428224"/>
    <hyperlink ref="Z353" r:id="rId790" display="https://twitter.com/higsywigsy/status/1218821246743465984"/>
    <hyperlink ref="Z354" r:id="rId791" display="https://twitter.com/higsywigsy/status/1218821246743465984"/>
    <hyperlink ref="Z355" r:id="rId792" display="https://twitter.com/higsywigsy/status/1218821246743465984"/>
    <hyperlink ref="Z356" r:id="rId793" display="https://twitter.com/maria_hdezf/status/1218877728604262401"/>
    <hyperlink ref="Z357" r:id="rId794" display="https://twitter.com/maria_hdezf/status/1218877728604262401"/>
    <hyperlink ref="Z358" r:id="rId795" display="https://twitter.com/maria_hdezf/status/1218877728604262401"/>
    <hyperlink ref="Z359" r:id="rId796" display="https://twitter.com/_kieransweeney/status/1218848995637899264"/>
    <hyperlink ref="Z360" r:id="rId797" display="https://twitter.com/_kieransweeney/status/1218848995637899264"/>
    <hyperlink ref="Z361" r:id="rId798" display="https://twitter.com/_kieransweeney/status/1218848995637899264"/>
    <hyperlink ref="Z362" r:id="rId799" display="https://twitter.com/backonmybike/status/1218609105381863425"/>
    <hyperlink ref="Z363" r:id="rId800" display="https://twitter.com/backonmybike/status/1218609105381863425"/>
    <hyperlink ref="Z364" r:id="rId801" display="https://twitter.com/backonmybike/status/1218609105381863425"/>
    <hyperlink ref="Z365" r:id="rId802" display="https://twitter.com/drhelenhare/status/1218615809188270085"/>
    <hyperlink ref="Z366" r:id="rId803" display="https://twitter.com/drhelenhare/status/1218615809188270085"/>
    <hyperlink ref="Z367" r:id="rId804" display="https://twitter.com/drhelenhare/status/1218615809188270085"/>
    <hyperlink ref="Z368" r:id="rId805" display="https://twitter.com/skorcahq/status/1219556211692957696"/>
    <hyperlink ref="Z369" r:id="rId806" display="https://twitter.com/skorcahq/status/1219556211692957696"/>
    <hyperlink ref="Z370" r:id="rId807" display="https://twitter.com/skorcahq/status/1219556211692957696"/>
    <hyperlink ref="Z371" r:id="rId808" display="https://twitter.com/laurencecarmich/status/1218748722185719816"/>
    <hyperlink ref="Z372" r:id="rId809" display="https://twitter.com/laurencecarmich/status/1218748722185719816"/>
    <hyperlink ref="Z373" r:id="rId810" display="https://twitter.com/laurencecarmich/status/1218748722185719816"/>
    <hyperlink ref="Z374" r:id="rId811" display="https://twitter.com/baroncols/status/1219189232276733952"/>
    <hyperlink ref="Z375" r:id="rId812" display="https://twitter.com/baroncols/status/1219189232276733952"/>
    <hyperlink ref="Z376" r:id="rId813" display="https://twitter.com/baroncols/status/1219189232276733952"/>
    <hyperlink ref="Z377" r:id="rId814" display="https://twitter.com/kernowprawn/status/1218635623566921728"/>
    <hyperlink ref="Z378" r:id="rId815" display="https://twitter.com/kernowprawn/status/1218635623566921728"/>
    <hyperlink ref="Z379" r:id="rId816" display="https://twitter.com/kernowprawn/status/1218635623566921728"/>
    <hyperlink ref="Z380" r:id="rId817" display="https://twitter.com/jnormcore/status/1218631233455960072"/>
    <hyperlink ref="Z381" r:id="rId818" display="https://twitter.com/jnormcore/status/1218631233455960072"/>
    <hyperlink ref="Z382" r:id="rId819" display="https://twitter.com/jnormcore/status/1218631233455960072"/>
    <hyperlink ref="Z383" r:id="rId820" display="https://twitter.com/soon_slim_craig/status/1218796547758002176"/>
    <hyperlink ref="Z384" r:id="rId821" display="https://twitter.com/soon_slim_craig/status/1218796547758002176"/>
    <hyperlink ref="Z385" r:id="rId822" display="https://twitter.com/soon_slim_craig/status/1218796547758002176"/>
    <hyperlink ref="Z386" r:id="rId823" display="https://twitter.com/ryan_lhr_27l/status/1219351283984936962"/>
    <hyperlink ref="Z387" r:id="rId824" display="https://twitter.com/ryan_lhr_27l/status/1219351283984936962"/>
    <hyperlink ref="Z388" r:id="rId825" display="https://twitter.com/ryan_lhr_27l/status/1219351283984936962"/>
    <hyperlink ref="Z389" r:id="rId826" display="https://twitter.com/byjingo/status/1218666952782229504"/>
    <hyperlink ref="Z390" r:id="rId827" display="https://twitter.com/byjingo/status/1218666952782229504"/>
    <hyperlink ref="Z391" r:id="rId828" display="https://twitter.com/byjingo/status/1218666952782229504"/>
    <hyperlink ref="Z392" r:id="rId829" display="https://twitter.com/drpaddymark/status/1218629911319121920"/>
    <hyperlink ref="Z393" r:id="rId830" display="https://twitter.com/drpaddymark/status/1218629911319121920"/>
    <hyperlink ref="Z394" r:id="rId831" display="https://twitter.com/drpaddymark/status/1218629911319121920"/>
    <hyperlink ref="Z395" r:id="rId832" display="https://twitter.com/stepram/status/1218620170404618241"/>
    <hyperlink ref="Z396" r:id="rId833" display="https://twitter.com/stepram/status/1218620170404618241"/>
    <hyperlink ref="Z397" r:id="rId834" display="https://twitter.com/stepram/status/1218620170404618241"/>
    <hyperlink ref="Z398" r:id="rId835" display="https://twitter.com/bakinbikr/status/1218841275316822016"/>
    <hyperlink ref="Z399" r:id="rId836" display="https://twitter.com/bakinbikr/status/1218841275316822016"/>
    <hyperlink ref="Z400" r:id="rId837" display="https://twitter.com/bakinbikr/status/1218841275316822016"/>
    <hyperlink ref="Z401" r:id="rId838" display="https://twitter.com/fisch108/status/1218988385785860096"/>
    <hyperlink ref="Z402" r:id="rId839" display="https://twitter.com/fisch108/status/1218988385785860096"/>
    <hyperlink ref="Z403" r:id="rId840" display="https://twitter.com/fisch108/status/1218988385785860096"/>
    <hyperlink ref="Z404" r:id="rId841" display="https://twitter.com/cyclingsurgeon/status/1218648113721806854"/>
    <hyperlink ref="Z405" r:id="rId842" display="https://twitter.com/cyclingsurgeon/status/1218648113721806854"/>
    <hyperlink ref="Z406" r:id="rId843" display="https://twitter.com/spokeslothian/status/1218616845592297473"/>
    <hyperlink ref="Z407" r:id="rId844" display="https://twitter.com/hexhome/status/1218673104773361670"/>
    <hyperlink ref="Z408" r:id="rId845" display="https://twitter.com/spokeslothian/status/1218616845592297473"/>
    <hyperlink ref="Z409" r:id="rId846" display="https://twitter.com/hexhome/status/1218673104773361670"/>
    <hyperlink ref="Z410" r:id="rId847" display="https://twitter.com/hexhome/status/1218673104773361670"/>
  </hyperlinks>
  <printOptions/>
  <pageMargins left="0.7" right="0.7" top="0.75" bottom="0.75" header="0.3" footer="0.3"/>
  <pageSetup horizontalDpi="600" verticalDpi="600" orientation="portrait" r:id="rId851"/>
  <legacyDrawing r:id="rId849"/>
  <tableParts>
    <tablePart r:id="rId8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EAA62-111F-4FA7-AD72-AE47B835D172}">
  <dimension ref="A1:L207"/>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1214</v>
      </c>
      <c r="B1" s="13" t="s">
        <v>1215</v>
      </c>
      <c r="C1" s="13" t="s">
        <v>1208</v>
      </c>
      <c r="D1" s="13" t="s">
        <v>1209</v>
      </c>
      <c r="E1" s="13" t="s">
        <v>1216</v>
      </c>
      <c r="F1" s="13" t="s">
        <v>144</v>
      </c>
      <c r="G1" s="13" t="s">
        <v>1217</v>
      </c>
      <c r="H1" s="13" t="s">
        <v>1218</v>
      </c>
      <c r="I1" s="13" t="s">
        <v>1219</v>
      </c>
      <c r="J1" s="13" t="s">
        <v>1220</v>
      </c>
      <c r="K1" s="13" t="s">
        <v>1221</v>
      </c>
      <c r="L1" s="13" t="s">
        <v>1222</v>
      </c>
    </row>
    <row r="2" spans="1:12" ht="15">
      <c r="A2" s="88" t="s">
        <v>1183</v>
      </c>
      <c r="B2" s="88" t="s">
        <v>1184</v>
      </c>
      <c r="C2" s="88">
        <v>106</v>
      </c>
      <c r="D2" s="120">
        <v>0.005044866581360887</v>
      </c>
      <c r="E2" s="120">
        <v>1.5373438069471463</v>
      </c>
      <c r="F2" s="88" t="s">
        <v>1210</v>
      </c>
      <c r="G2" s="88" t="b">
        <v>0</v>
      </c>
      <c r="H2" s="88" t="b">
        <v>0</v>
      </c>
      <c r="I2" s="88" t="b">
        <v>0</v>
      </c>
      <c r="J2" s="88" t="b">
        <v>0</v>
      </c>
      <c r="K2" s="88" t="b">
        <v>0</v>
      </c>
      <c r="L2" s="88" t="b">
        <v>0</v>
      </c>
    </row>
    <row r="3" spans="1:12" ht="15">
      <c r="A3" s="88" t="s">
        <v>1179</v>
      </c>
      <c r="B3" s="88" t="s">
        <v>1188</v>
      </c>
      <c r="C3" s="80">
        <v>106</v>
      </c>
      <c r="D3" s="119">
        <v>0.005044866581360887</v>
      </c>
      <c r="E3" s="119">
        <v>1.2508958111561623</v>
      </c>
      <c r="F3" s="80" t="s">
        <v>1210</v>
      </c>
      <c r="G3" s="80" t="b">
        <v>0</v>
      </c>
      <c r="H3" s="80" t="b">
        <v>0</v>
      </c>
      <c r="I3" s="80" t="b">
        <v>0</v>
      </c>
      <c r="J3" s="80" t="b">
        <v>0</v>
      </c>
      <c r="K3" s="80" t="b">
        <v>0</v>
      </c>
      <c r="L3" s="80" t="b">
        <v>0</v>
      </c>
    </row>
    <row r="4" spans="1:12" ht="15">
      <c r="A4" s="88" t="s">
        <v>1190</v>
      </c>
      <c r="B4" s="88" t="s">
        <v>1189</v>
      </c>
      <c r="C4" s="80">
        <v>101</v>
      </c>
      <c r="D4" s="119">
        <v>0.005362599561397462</v>
      </c>
      <c r="E4" s="119">
        <v>1.5540495004499992</v>
      </c>
      <c r="F4" s="80" t="s">
        <v>1210</v>
      </c>
      <c r="G4" s="80" t="b">
        <v>0</v>
      </c>
      <c r="H4" s="80" t="b">
        <v>1</v>
      </c>
      <c r="I4" s="80" t="b">
        <v>0</v>
      </c>
      <c r="J4" s="80" t="b">
        <v>0</v>
      </c>
      <c r="K4" s="80" t="b">
        <v>0</v>
      </c>
      <c r="L4" s="80" t="b">
        <v>0</v>
      </c>
    </row>
    <row r="5" spans="1:12" ht="15">
      <c r="A5" s="88" t="s">
        <v>2258</v>
      </c>
      <c r="B5" s="88" t="s">
        <v>2259</v>
      </c>
      <c r="C5" s="80">
        <v>99</v>
      </c>
      <c r="D5" s="119">
        <v>0.005481876628735102</v>
      </c>
      <c r="E5" s="119">
        <v>1.5670144776143666</v>
      </c>
      <c r="F5" s="80" t="s">
        <v>1210</v>
      </c>
      <c r="G5" s="80" t="b">
        <v>0</v>
      </c>
      <c r="H5" s="80" t="b">
        <v>0</v>
      </c>
      <c r="I5" s="80" t="b">
        <v>0</v>
      </c>
      <c r="J5" s="80" t="b">
        <v>0</v>
      </c>
      <c r="K5" s="80" t="b">
        <v>0</v>
      </c>
      <c r="L5" s="80" t="b">
        <v>0</v>
      </c>
    </row>
    <row r="6" spans="1:12" ht="15">
      <c r="A6" s="88" t="s">
        <v>2260</v>
      </c>
      <c r="B6" s="88" t="s">
        <v>1178</v>
      </c>
      <c r="C6" s="80">
        <v>99</v>
      </c>
      <c r="D6" s="119">
        <v>0.005481876628735102</v>
      </c>
      <c r="E6" s="119">
        <v>1.5173266934252592</v>
      </c>
      <c r="F6" s="80" t="s">
        <v>1210</v>
      </c>
      <c r="G6" s="80" t="b">
        <v>0</v>
      </c>
      <c r="H6" s="80" t="b">
        <v>0</v>
      </c>
      <c r="I6" s="80" t="b">
        <v>0</v>
      </c>
      <c r="J6" s="80" t="b">
        <v>0</v>
      </c>
      <c r="K6" s="80" t="b">
        <v>0</v>
      </c>
      <c r="L6" s="80" t="b">
        <v>0</v>
      </c>
    </row>
    <row r="7" spans="1:12" ht="15">
      <c r="A7" s="88" t="s">
        <v>307</v>
      </c>
      <c r="B7" s="88" t="s">
        <v>1190</v>
      </c>
      <c r="C7" s="80">
        <v>98</v>
      </c>
      <c r="D7" s="119">
        <v>0.005539795603895326</v>
      </c>
      <c r="E7" s="119">
        <v>1.4776723668156435</v>
      </c>
      <c r="F7" s="80" t="s">
        <v>1210</v>
      </c>
      <c r="G7" s="80" t="b">
        <v>0</v>
      </c>
      <c r="H7" s="80" t="b">
        <v>0</v>
      </c>
      <c r="I7" s="80" t="b">
        <v>0</v>
      </c>
      <c r="J7" s="80" t="b">
        <v>0</v>
      </c>
      <c r="K7" s="80" t="b">
        <v>1</v>
      </c>
      <c r="L7" s="80" t="b">
        <v>0</v>
      </c>
    </row>
    <row r="8" spans="1:12" ht="15">
      <c r="A8" s="88" t="s">
        <v>1189</v>
      </c>
      <c r="B8" s="88" t="s">
        <v>2219</v>
      </c>
      <c r="C8" s="80">
        <v>98</v>
      </c>
      <c r="D8" s="119">
        <v>0.005539795603895326</v>
      </c>
      <c r="E8" s="119">
        <v>1.549640381544944</v>
      </c>
      <c r="F8" s="80" t="s">
        <v>1210</v>
      </c>
      <c r="G8" s="80" t="b">
        <v>0</v>
      </c>
      <c r="H8" s="80" t="b">
        <v>0</v>
      </c>
      <c r="I8" s="80" t="b">
        <v>0</v>
      </c>
      <c r="J8" s="80" t="b">
        <v>0</v>
      </c>
      <c r="K8" s="80" t="b">
        <v>0</v>
      </c>
      <c r="L8" s="80" t="b">
        <v>0</v>
      </c>
    </row>
    <row r="9" spans="1:12" ht="15">
      <c r="A9" s="88" t="s">
        <v>2219</v>
      </c>
      <c r="B9" s="88" t="s">
        <v>2220</v>
      </c>
      <c r="C9" s="80">
        <v>98</v>
      </c>
      <c r="D9" s="119">
        <v>0.005539795603895326</v>
      </c>
      <c r="E9" s="119">
        <v>1.5670144776143666</v>
      </c>
      <c r="F9" s="80" t="s">
        <v>1210</v>
      </c>
      <c r="G9" s="80" t="b">
        <v>0</v>
      </c>
      <c r="H9" s="80" t="b">
        <v>0</v>
      </c>
      <c r="I9" s="80" t="b">
        <v>0</v>
      </c>
      <c r="J9" s="80" t="b">
        <v>0</v>
      </c>
      <c r="K9" s="80" t="b">
        <v>0</v>
      </c>
      <c r="L9" s="80" t="b">
        <v>0</v>
      </c>
    </row>
    <row r="10" spans="1:12" ht="15">
      <c r="A10" s="88" t="s">
        <v>2220</v>
      </c>
      <c r="B10" s="88" t="s">
        <v>2221</v>
      </c>
      <c r="C10" s="80">
        <v>98</v>
      </c>
      <c r="D10" s="119">
        <v>0.005539795603895326</v>
      </c>
      <c r="E10" s="119">
        <v>1.5714235965194219</v>
      </c>
      <c r="F10" s="80" t="s">
        <v>1210</v>
      </c>
      <c r="G10" s="80" t="b">
        <v>0</v>
      </c>
      <c r="H10" s="80" t="b">
        <v>0</v>
      </c>
      <c r="I10" s="80" t="b">
        <v>0</v>
      </c>
      <c r="J10" s="80" t="b">
        <v>0</v>
      </c>
      <c r="K10" s="80" t="b">
        <v>0</v>
      </c>
      <c r="L10" s="80" t="b">
        <v>0</v>
      </c>
    </row>
    <row r="11" spans="1:12" ht="15">
      <c r="A11" s="88" t="s">
        <v>2221</v>
      </c>
      <c r="B11" s="88" t="s">
        <v>1183</v>
      </c>
      <c r="C11" s="80">
        <v>98</v>
      </c>
      <c r="D11" s="119">
        <v>0.005539795603895326</v>
      </c>
      <c r="E11" s="119">
        <v>1.5373438069471463</v>
      </c>
      <c r="F11" s="80" t="s">
        <v>1210</v>
      </c>
      <c r="G11" s="80" t="b">
        <v>0</v>
      </c>
      <c r="H11" s="80" t="b">
        <v>0</v>
      </c>
      <c r="I11" s="80" t="b">
        <v>0</v>
      </c>
      <c r="J11" s="80" t="b">
        <v>0</v>
      </c>
      <c r="K11" s="80" t="b">
        <v>0</v>
      </c>
      <c r="L11" s="80" t="b">
        <v>0</v>
      </c>
    </row>
    <row r="12" spans="1:12" ht="15">
      <c r="A12" s="88" t="s">
        <v>1184</v>
      </c>
      <c r="B12" s="88" t="s">
        <v>2261</v>
      </c>
      <c r="C12" s="80">
        <v>98</v>
      </c>
      <c r="D12" s="119">
        <v>0.005539795603895326</v>
      </c>
      <c r="E12" s="119">
        <v>1.5373438069471463</v>
      </c>
      <c r="F12" s="80" t="s">
        <v>1210</v>
      </c>
      <c r="G12" s="80" t="b">
        <v>0</v>
      </c>
      <c r="H12" s="80" t="b">
        <v>0</v>
      </c>
      <c r="I12" s="80" t="b">
        <v>0</v>
      </c>
      <c r="J12" s="80" t="b">
        <v>0</v>
      </c>
      <c r="K12" s="80" t="b">
        <v>0</v>
      </c>
      <c r="L12" s="80" t="b">
        <v>0</v>
      </c>
    </row>
    <row r="13" spans="1:12" ht="15">
      <c r="A13" s="88" t="s">
        <v>2261</v>
      </c>
      <c r="B13" s="88" t="s">
        <v>1185</v>
      </c>
      <c r="C13" s="80">
        <v>98</v>
      </c>
      <c r="D13" s="119">
        <v>0.005539795603895326</v>
      </c>
      <c r="E13" s="119">
        <v>1.5373438069471463</v>
      </c>
      <c r="F13" s="80" t="s">
        <v>1210</v>
      </c>
      <c r="G13" s="80" t="b">
        <v>0</v>
      </c>
      <c r="H13" s="80" t="b">
        <v>0</v>
      </c>
      <c r="I13" s="80" t="b">
        <v>0</v>
      </c>
      <c r="J13" s="80" t="b">
        <v>0</v>
      </c>
      <c r="K13" s="80" t="b">
        <v>0</v>
      </c>
      <c r="L13" s="80" t="b">
        <v>0</v>
      </c>
    </row>
    <row r="14" spans="1:12" ht="15">
      <c r="A14" s="88" t="s">
        <v>1185</v>
      </c>
      <c r="B14" s="88" t="s">
        <v>2262</v>
      </c>
      <c r="C14" s="80">
        <v>98</v>
      </c>
      <c r="D14" s="119">
        <v>0.005539795603895326</v>
      </c>
      <c r="E14" s="119">
        <v>1.5373438069471463</v>
      </c>
      <c r="F14" s="80" t="s">
        <v>1210</v>
      </c>
      <c r="G14" s="80" t="b">
        <v>0</v>
      </c>
      <c r="H14" s="80" t="b">
        <v>0</v>
      </c>
      <c r="I14" s="80" t="b">
        <v>0</v>
      </c>
      <c r="J14" s="80" t="b">
        <v>0</v>
      </c>
      <c r="K14" s="80" t="b">
        <v>0</v>
      </c>
      <c r="L14" s="80" t="b">
        <v>0</v>
      </c>
    </row>
    <row r="15" spans="1:12" ht="15">
      <c r="A15" s="88" t="s">
        <v>2262</v>
      </c>
      <c r="B15" s="88" t="s">
        <v>1179</v>
      </c>
      <c r="C15" s="80">
        <v>98</v>
      </c>
      <c r="D15" s="119">
        <v>0.005539795603895326</v>
      </c>
      <c r="E15" s="119">
        <v>1.2508958111561623</v>
      </c>
      <c r="F15" s="80" t="s">
        <v>1210</v>
      </c>
      <c r="G15" s="80" t="b">
        <v>0</v>
      </c>
      <c r="H15" s="80" t="b">
        <v>0</v>
      </c>
      <c r="I15" s="80" t="b">
        <v>0</v>
      </c>
      <c r="J15" s="80" t="b">
        <v>0</v>
      </c>
      <c r="K15" s="80" t="b">
        <v>0</v>
      </c>
      <c r="L15" s="80" t="b">
        <v>0</v>
      </c>
    </row>
    <row r="16" spans="1:12" ht="15">
      <c r="A16" s="88" t="s">
        <v>1188</v>
      </c>
      <c r="B16" s="88" t="s">
        <v>2263</v>
      </c>
      <c r="C16" s="80">
        <v>98</v>
      </c>
      <c r="D16" s="119">
        <v>0.005539795603895326</v>
      </c>
      <c r="E16" s="119">
        <v>1.5714235965194219</v>
      </c>
      <c r="F16" s="80" t="s">
        <v>1210</v>
      </c>
      <c r="G16" s="80" t="b">
        <v>0</v>
      </c>
      <c r="H16" s="80" t="b">
        <v>0</v>
      </c>
      <c r="I16" s="80" t="b">
        <v>0</v>
      </c>
      <c r="J16" s="80" t="b">
        <v>0</v>
      </c>
      <c r="K16" s="80" t="b">
        <v>0</v>
      </c>
      <c r="L16" s="80" t="b">
        <v>0</v>
      </c>
    </row>
    <row r="17" spans="1:12" ht="15">
      <c r="A17" s="88" t="s">
        <v>2263</v>
      </c>
      <c r="B17" s="88" t="s">
        <v>2264</v>
      </c>
      <c r="C17" s="80">
        <v>98</v>
      </c>
      <c r="D17" s="119">
        <v>0.005539795603895326</v>
      </c>
      <c r="E17" s="119">
        <v>1.5714235965194219</v>
      </c>
      <c r="F17" s="80" t="s">
        <v>1210</v>
      </c>
      <c r="G17" s="80" t="b">
        <v>0</v>
      </c>
      <c r="H17" s="80" t="b">
        <v>0</v>
      </c>
      <c r="I17" s="80" t="b">
        <v>0</v>
      </c>
      <c r="J17" s="80" t="b">
        <v>0</v>
      </c>
      <c r="K17" s="80" t="b">
        <v>0</v>
      </c>
      <c r="L17" s="80" t="b">
        <v>0</v>
      </c>
    </row>
    <row r="18" spans="1:12" ht="15">
      <c r="A18" s="88" t="s">
        <v>2264</v>
      </c>
      <c r="B18" s="88" t="s">
        <v>2258</v>
      </c>
      <c r="C18" s="80">
        <v>98</v>
      </c>
      <c r="D18" s="119">
        <v>0.005539795603895326</v>
      </c>
      <c r="E18" s="119">
        <v>1.5670144776143666</v>
      </c>
      <c r="F18" s="80" t="s">
        <v>1210</v>
      </c>
      <c r="G18" s="80" t="b">
        <v>0</v>
      </c>
      <c r="H18" s="80" t="b">
        <v>0</v>
      </c>
      <c r="I18" s="80" t="b">
        <v>0</v>
      </c>
      <c r="J18" s="80" t="b">
        <v>0</v>
      </c>
      <c r="K18" s="80" t="b">
        <v>0</v>
      </c>
      <c r="L18" s="80" t="b">
        <v>0</v>
      </c>
    </row>
    <row r="19" spans="1:12" ht="15">
      <c r="A19" s="88" t="s">
        <v>2259</v>
      </c>
      <c r="B19" s="88" t="s">
        <v>2265</v>
      </c>
      <c r="C19" s="80">
        <v>98</v>
      </c>
      <c r="D19" s="119">
        <v>0.005539795603895326</v>
      </c>
      <c r="E19" s="119">
        <v>1.5670144776143666</v>
      </c>
      <c r="F19" s="80" t="s">
        <v>1210</v>
      </c>
      <c r="G19" s="80" t="b">
        <v>0</v>
      </c>
      <c r="H19" s="80" t="b">
        <v>0</v>
      </c>
      <c r="I19" s="80" t="b">
        <v>0</v>
      </c>
      <c r="J19" s="80" t="b">
        <v>0</v>
      </c>
      <c r="K19" s="80" t="b">
        <v>0</v>
      </c>
      <c r="L19" s="80" t="b">
        <v>0</v>
      </c>
    </row>
    <row r="20" spans="1:12" ht="15">
      <c r="A20" s="88" t="s">
        <v>2265</v>
      </c>
      <c r="B20" s="88" t="s">
        <v>2266</v>
      </c>
      <c r="C20" s="80">
        <v>98</v>
      </c>
      <c r="D20" s="119">
        <v>0.005539795603895326</v>
      </c>
      <c r="E20" s="119">
        <v>1.5714235965194219</v>
      </c>
      <c r="F20" s="80" t="s">
        <v>1210</v>
      </c>
      <c r="G20" s="80" t="b">
        <v>0</v>
      </c>
      <c r="H20" s="80" t="b">
        <v>0</v>
      </c>
      <c r="I20" s="80" t="b">
        <v>0</v>
      </c>
      <c r="J20" s="80" t="b">
        <v>0</v>
      </c>
      <c r="K20" s="80" t="b">
        <v>0</v>
      </c>
      <c r="L20" s="80" t="b">
        <v>0</v>
      </c>
    </row>
    <row r="21" spans="1:12" ht="15">
      <c r="A21" s="88" t="s">
        <v>2266</v>
      </c>
      <c r="B21" s="88" t="s">
        <v>2260</v>
      </c>
      <c r="C21" s="80">
        <v>98</v>
      </c>
      <c r="D21" s="119">
        <v>0.005539795603895326</v>
      </c>
      <c r="E21" s="119">
        <v>1.5670144776143666</v>
      </c>
      <c r="F21" s="80" t="s">
        <v>1210</v>
      </c>
      <c r="G21" s="80" t="b">
        <v>0</v>
      </c>
      <c r="H21" s="80" t="b">
        <v>0</v>
      </c>
      <c r="I21" s="80" t="b">
        <v>0</v>
      </c>
      <c r="J21" s="80" t="b">
        <v>0</v>
      </c>
      <c r="K21" s="80" t="b">
        <v>0</v>
      </c>
      <c r="L21" s="80" t="b">
        <v>0</v>
      </c>
    </row>
    <row r="22" spans="1:12" ht="15">
      <c r="A22" s="88" t="s">
        <v>1178</v>
      </c>
      <c r="B22" s="88" t="s">
        <v>2267</v>
      </c>
      <c r="C22" s="80">
        <v>98</v>
      </c>
      <c r="D22" s="119">
        <v>0.005539795603895326</v>
      </c>
      <c r="E22" s="119">
        <v>1.5173266934252592</v>
      </c>
      <c r="F22" s="80" t="s">
        <v>1210</v>
      </c>
      <c r="G22" s="80" t="b">
        <v>0</v>
      </c>
      <c r="H22" s="80" t="b">
        <v>0</v>
      </c>
      <c r="I22" s="80" t="b">
        <v>0</v>
      </c>
      <c r="J22" s="80" t="b">
        <v>0</v>
      </c>
      <c r="K22" s="80" t="b">
        <v>1</v>
      </c>
      <c r="L22" s="80" t="b">
        <v>0</v>
      </c>
    </row>
    <row r="23" spans="1:12" ht="15">
      <c r="A23" s="88" t="s">
        <v>2267</v>
      </c>
      <c r="B23" s="88" t="s">
        <v>2268</v>
      </c>
      <c r="C23" s="80">
        <v>98</v>
      </c>
      <c r="D23" s="119">
        <v>0.005539795603895326</v>
      </c>
      <c r="E23" s="119">
        <v>1.5714235965194219</v>
      </c>
      <c r="F23" s="80" t="s">
        <v>1210</v>
      </c>
      <c r="G23" s="80" t="b">
        <v>0</v>
      </c>
      <c r="H23" s="80" t="b">
        <v>1</v>
      </c>
      <c r="I23" s="80" t="b">
        <v>0</v>
      </c>
      <c r="J23" s="80" t="b">
        <v>0</v>
      </c>
      <c r="K23" s="80" t="b">
        <v>0</v>
      </c>
      <c r="L23" s="80" t="b">
        <v>0</v>
      </c>
    </row>
    <row r="24" spans="1:12" ht="15">
      <c r="A24" s="88" t="s">
        <v>2268</v>
      </c>
      <c r="B24" s="88" t="s">
        <v>2269</v>
      </c>
      <c r="C24" s="80">
        <v>98</v>
      </c>
      <c r="D24" s="119">
        <v>0.005539795603895326</v>
      </c>
      <c r="E24" s="119">
        <v>1.5714235965194219</v>
      </c>
      <c r="F24" s="80" t="s">
        <v>1210</v>
      </c>
      <c r="G24" s="80" t="b">
        <v>0</v>
      </c>
      <c r="H24" s="80" t="b">
        <v>0</v>
      </c>
      <c r="I24" s="80" t="b">
        <v>0</v>
      </c>
      <c r="J24" s="80" t="b">
        <v>0</v>
      </c>
      <c r="K24" s="80" t="b">
        <v>0</v>
      </c>
      <c r="L24" s="80" t="b">
        <v>0</v>
      </c>
    </row>
    <row r="25" spans="1:12" ht="15">
      <c r="A25" s="88" t="s">
        <v>2269</v>
      </c>
      <c r="B25" s="88" t="s">
        <v>2270</v>
      </c>
      <c r="C25" s="80">
        <v>98</v>
      </c>
      <c r="D25" s="119">
        <v>0.005539795603895326</v>
      </c>
      <c r="E25" s="119">
        <v>1.5714235965194219</v>
      </c>
      <c r="F25" s="80" t="s">
        <v>1210</v>
      </c>
      <c r="G25" s="80" t="b">
        <v>0</v>
      </c>
      <c r="H25" s="80" t="b">
        <v>0</v>
      </c>
      <c r="I25" s="80" t="b">
        <v>0</v>
      </c>
      <c r="J25" s="80" t="b">
        <v>0</v>
      </c>
      <c r="K25" s="80" t="b">
        <v>0</v>
      </c>
      <c r="L25" s="80" t="b">
        <v>0</v>
      </c>
    </row>
    <row r="26" spans="1:12" ht="15">
      <c r="A26" s="88" t="s">
        <v>2270</v>
      </c>
      <c r="B26" s="88" t="s">
        <v>1179</v>
      </c>
      <c r="C26" s="80">
        <v>98</v>
      </c>
      <c r="D26" s="119">
        <v>0.005539795603895326</v>
      </c>
      <c r="E26" s="119">
        <v>1.2508958111561623</v>
      </c>
      <c r="F26" s="80" t="s">
        <v>1210</v>
      </c>
      <c r="G26" s="80" t="b">
        <v>0</v>
      </c>
      <c r="H26" s="80" t="b">
        <v>0</v>
      </c>
      <c r="I26" s="80" t="b">
        <v>0</v>
      </c>
      <c r="J26" s="80" t="b">
        <v>0</v>
      </c>
      <c r="K26" s="80" t="b">
        <v>0</v>
      </c>
      <c r="L26" s="80" t="b">
        <v>0</v>
      </c>
    </row>
    <row r="27" spans="1:12" ht="15">
      <c r="A27" s="88" t="s">
        <v>1179</v>
      </c>
      <c r="B27" s="88" t="s">
        <v>2271</v>
      </c>
      <c r="C27" s="80">
        <v>98</v>
      </c>
      <c r="D27" s="119">
        <v>0.005539795603895326</v>
      </c>
      <c r="E27" s="119">
        <v>1.2508958111561623</v>
      </c>
      <c r="F27" s="80" t="s">
        <v>1210</v>
      </c>
      <c r="G27" s="80" t="b">
        <v>0</v>
      </c>
      <c r="H27" s="80" t="b">
        <v>0</v>
      </c>
      <c r="I27" s="80" t="b">
        <v>0</v>
      </c>
      <c r="J27" s="80" t="b">
        <v>0</v>
      </c>
      <c r="K27" s="80" t="b">
        <v>0</v>
      </c>
      <c r="L27" s="80" t="b">
        <v>0</v>
      </c>
    </row>
    <row r="28" spans="1:12" ht="15">
      <c r="A28" s="88" t="s">
        <v>2271</v>
      </c>
      <c r="B28" s="88" t="s">
        <v>2272</v>
      </c>
      <c r="C28" s="80">
        <v>98</v>
      </c>
      <c r="D28" s="119">
        <v>0.005539795603895326</v>
      </c>
      <c r="E28" s="119">
        <v>1.5714235965194219</v>
      </c>
      <c r="F28" s="80" t="s">
        <v>1210</v>
      </c>
      <c r="G28" s="80" t="b">
        <v>0</v>
      </c>
      <c r="H28" s="80" t="b">
        <v>0</v>
      </c>
      <c r="I28" s="80" t="b">
        <v>0</v>
      </c>
      <c r="J28" s="80" t="b">
        <v>0</v>
      </c>
      <c r="K28" s="80" t="b">
        <v>0</v>
      </c>
      <c r="L28" s="80" t="b">
        <v>0</v>
      </c>
    </row>
    <row r="29" spans="1:12" ht="15">
      <c r="A29" s="88" t="s">
        <v>2272</v>
      </c>
      <c r="B29" s="88" t="s">
        <v>304</v>
      </c>
      <c r="C29" s="80">
        <v>98</v>
      </c>
      <c r="D29" s="119">
        <v>0.005539795603895326</v>
      </c>
      <c r="E29" s="119">
        <v>1.4981916829849982</v>
      </c>
      <c r="F29" s="80" t="s">
        <v>1210</v>
      </c>
      <c r="G29" s="80" t="b">
        <v>0</v>
      </c>
      <c r="H29" s="80" t="b">
        <v>0</v>
      </c>
      <c r="I29" s="80" t="b">
        <v>0</v>
      </c>
      <c r="J29" s="80" t="b">
        <v>0</v>
      </c>
      <c r="K29" s="80" t="b">
        <v>0</v>
      </c>
      <c r="L29" s="80" t="b">
        <v>0</v>
      </c>
    </row>
    <row r="30" spans="1:12" ht="15">
      <c r="A30" s="88" t="s">
        <v>304</v>
      </c>
      <c r="B30" s="88" t="s">
        <v>287</v>
      </c>
      <c r="C30" s="80">
        <v>98</v>
      </c>
      <c r="D30" s="119">
        <v>0.005539795603895326</v>
      </c>
      <c r="E30" s="119">
        <v>1.5626496722119165</v>
      </c>
      <c r="F30" s="80" t="s">
        <v>1210</v>
      </c>
      <c r="G30" s="80" t="b">
        <v>0</v>
      </c>
      <c r="H30" s="80" t="b">
        <v>0</v>
      </c>
      <c r="I30" s="80" t="b">
        <v>0</v>
      </c>
      <c r="J30" s="80" t="b">
        <v>0</v>
      </c>
      <c r="K30" s="80" t="b">
        <v>0</v>
      </c>
      <c r="L30" s="80" t="b">
        <v>0</v>
      </c>
    </row>
    <row r="31" spans="1:12" ht="15">
      <c r="A31" s="88" t="s">
        <v>1079</v>
      </c>
      <c r="B31" s="88" t="s">
        <v>1080</v>
      </c>
      <c r="C31" s="80">
        <v>52</v>
      </c>
      <c r="D31" s="119">
        <v>0.006691864626283856</v>
      </c>
      <c r="E31" s="119">
        <v>1.8466463285771175</v>
      </c>
      <c r="F31" s="80" t="s">
        <v>1210</v>
      </c>
      <c r="G31" s="80" t="b">
        <v>0</v>
      </c>
      <c r="H31" s="80" t="b">
        <v>0</v>
      </c>
      <c r="I31" s="80" t="b">
        <v>0</v>
      </c>
      <c r="J31" s="80" t="b">
        <v>0</v>
      </c>
      <c r="K31" s="80" t="b">
        <v>0</v>
      </c>
      <c r="L31" s="80" t="b">
        <v>0</v>
      </c>
    </row>
    <row r="32" spans="1:12" ht="15">
      <c r="A32" s="88" t="s">
        <v>1080</v>
      </c>
      <c r="B32" s="88" t="s">
        <v>1076</v>
      </c>
      <c r="C32" s="80">
        <v>52</v>
      </c>
      <c r="D32" s="119">
        <v>0.006691864626283856</v>
      </c>
      <c r="E32" s="119">
        <v>1.8383738026111276</v>
      </c>
      <c r="F32" s="80" t="s">
        <v>1210</v>
      </c>
      <c r="G32" s="80" t="b">
        <v>0</v>
      </c>
      <c r="H32" s="80" t="b">
        <v>0</v>
      </c>
      <c r="I32" s="80" t="b">
        <v>0</v>
      </c>
      <c r="J32" s="80" t="b">
        <v>0</v>
      </c>
      <c r="K32" s="80" t="b">
        <v>0</v>
      </c>
      <c r="L32" s="80" t="b">
        <v>0</v>
      </c>
    </row>
    <row r="33" spans="1:12" ht="15">
      <c r="A33" s="88" t="s">
        <v>1076</v>
      </c>
      <c r="B33" s="88" t="s">
        <v>1082</v>
      </c>
      <c r="C33" s="80">
        <v>52</v>
      </c>
      <c r="D33" s="119">
        <v>0.006691864626283856</v>
      </c>
      <c r="E33" s="119">
        <v>1.8383738026111276</v>
      </c>
      <c r="F33" s="80" t="s">
        <v>1210</v>
      </c>
      <c r="G33" s="80" t="b">
        <v>0</v>
      </c>
      <c r="H33" s="80" t="b">
        <v>0</v>
      </c>
      <c r="I33" s="80" t="b">
        <v>0</v>
      </c>
      <c r="J33" s="80" t="b">
        <v>0</v>
      </c>
      <c r="K33" s="80" t="b">
        <v>0</v>
      </c>
      <c r="L33" s="80" t="b">
        <v>0</v>
      </c>
    </row>
    <row r="34" spans="1:12" ht="15">
      <c r="A34" s="88" t="s">
        <v>1082</v>
      </c>
      <c r="B34" s="88" t="s">
        <v>1083</v>
      </c>
      <c r="C34" s="80">
        <v>52</v>
      </c>
      <c r="D34" s="119">
        <v>0.006691864626283856</v>
      </c>
      <c r="E34" s="119">
        <v>1.8466463285771175</v>
      </c>
      <c r="F34" s="80" t="s">
        <v>1210</v>
      </c>
      <c r="G34" s="80" t="b">
        <v>0</v>
      </c>
      <c r="H34" s="80" t="b">
        <v>0</v>
      </c>
      <c r="I34" s="80" t="b">
        <v>0</v>
      </c>
      <c r="J34" s="80" t="b">
        <v>0</v>
      </c>
      <c r="K34" s="80" t="b">
        <v>0</v>
      </c>
      <c r="L34" s="80" t="b">
        <v>0</v>
      </c>
    </row>
    <row r="35" spans="1:12" ht="15">
      <c r="A35" s="88" t="s">
        <v>1083</v>
      </c>
      <c r="B35" s="88" t="s">
        <v>1084</v>
      </c>
      <c r="C35" s="80">
        <v>52</v>
      </c>
      <c r="D35" s="119">
        <v>0.006691864626283856</v>
      </c>
      <c r="E35" s="119">
        <v>1.8466463285771175</v>
      </c>
      <c r="F35" s="80" t="s">
        <v>1210</v>
      </c>
      <c r="G35" s="80" t="b">
        <v>0</v>
      </c>
      <c r="H35" s="80" t="b">
        <v>0</v>
      </c>
      <c r="I35" s="80" t="b">
        <v>0</v>
      </c>
      <c r="J35" s="80" t="b">
        <v>0</v>
      </c>
      <c r="K35" s="80" t="b">
        <v>0</v>
      </c>
      <c r="L35" s="80" t="b">
        <v>0</v>
      </c>
    </row>
    <row r="36" spans="1:12" ht="15">
      <c r="A36" s="88" t="s">
        <v>1084</v>
      </c>
      <c r="B36" s="88" t="s">
        <v>1077</v>
      </c>
      <c r="C36" s="80">
        <v>52</v>
      </c>
      <c r="D36" s="119">
        <v>0.006691864626283856</v>
      </c>
      <c r="E36" s="119">
        <v>1.8383738026111276</v>
      </c>
      <c r="F36" s="80" t="s">
        <v>1210</v>
      </c>
      <c r="G36" s="80" t="b">
        <v>0</v>
      </c>
      <c r="H36" s="80" t="b">
        <v>0</v>
      </c>
      <c r="I36" s="80" t="b">
        <v>0</v>
      </c>
      <c r="J36" s="80" t="b">
        <v>0</v>
      </c>
      <c r="K36" s="80" t="b">
        <v>0</v>
      </c>
      <c r="L36" s="80" t="b">
        <v>0</v>
      </c>
    </row>
    <row r="37" spans="1:12" ht="15">
      <c r="A37" s="88" t="s">
        <v>1077</v>
      </c>
      <c r="B37" s="88" t="s">
        <v>1078</v>
      </c>
      <c r="C37" s="80">
        <v>52</v>
      </c>
      <c r="D37" s="119">
        <v>0.006691864626283856</v>
      </c>
      <c r="E37" s="119">
        <v>1.8301012766451377</v>
      </c>
      <c r="F37" s="80" t="s">
        <v>1210</v>
      </c>
      <c r="G37" s="80" t="b">
        <v>0</v>
      </c>
      <c r="H37" s="80" t="b">
        <v>0</v>
      </c>
      <c r="I37" s="80" t="b">
        <v>0</v>
      </c>
      <c r="J37" s="80" t="b">
        <v>0</v>
      </c>
      <c r="K37" s="80" t="b">
        <v>0</v>
      </c>
      <c r="L37" s="80" t="b">
        <v>0</v>
      </c>
    </row>
    <row r="38" spans="1:12" ht="15">
      <c r="A38" s="88" t="s">
        <v>1078</v>
      </c>
      <c r="B38" s="88" t="s">
        <v>1085</v>
      </c>
      <c r="C38" s="80">
        <v>52</v>
      </c>
      <c r="D38" s="119">
        <v>0.006691864626283856</v>
      </c>
      <c r="E38" s="119">
        <v>1.8383738026111276</v>
      </c>
      <c r="F38" s="80" t="s">
        <v>1210</v>
      </c>
      <c r="G38" s="80" t="b">
        <v>0</v>
      </c>
      <c r="H38" s="80" t="b">
        <v>0</v>
      </c>
      <c r="I38" s="80" t="b">
        <v>0</v>
      </c>
      <c r="J38" s="80" t="b">
        <v>0</v>
      </c>
      <c r="K38" s="80" t="b">
        <v>0</v>
      </c>
      <c r="L38" s="80" t="b">
        <v>0</v>
      </c>
    </row>
    <row r="39" spans="1:12" ht="15">
      <c r="A39" s="88" t="s">
        <v>1085</v>
      </c>
      <c r="B39" s="88" t="s">
        <v>1087</v>
      </c>
      <c r="C39" s="80">
        <v>52</v>
      </c>
      <c r="D39" s="119">
        <v>0.006691864626283856</v>
      </c>
      <c r="E39" s="119">
        <v>1.8466463285771175</v>
      </c>
      <c r="F39" s="80" t="s">
        <v>1210</v>
      </c>
      <c r="G39" s="80" t="b">
        <v>0</v>
      </c>
      <c r="H39" s="80" t="b">
        <v>0</v>
      </c>
      <c r="I39" s="80" t="b">
        <v>0</v>
      </c>
      <c r="J39" s="80" t="b">
        <v>0</v>
      </c>
      <c r="K39" s="80" t="b">
        <v>0</v>
      </c>
      <c r="L39" s="80" t="b">
        <v>0</v>
      </c>
    </row>
    <row r="40" spans="1:12" ht="15">
      <c r="A40" s="88" t="s">
        <v>1087</v>
      </c>
      <c r="B40" s="88" t="s">
        <v>1176</v>
      </c>
      <c r="C40" s="80">
        <v>40</v>
      </c>
      <c r="D40" s="119">
        <v>0.006342589247025562</v>
      </c>
      <c r="E40" s="119">
        <v>1.7327029762702808</v>
      </c>
      <c r="F40" s="80" t="s">
        <v>1210</v>
      </c>
      <c r="G40" s="80" t="b">
        <v>0</v>
      </c>
      <c r="H40" s="80" t="b">
        <v>0</v>
      </c>
      <c r="I40" s="80" t="b">
        <v>0</v>
      </c>
      <c r="J40" s="80" t="b">
        <v>1</v>
      </c>
      <c r="K40" s="80" t="b">
        <v>0</v>
      </c>
      <c r="L40" s="80" t="b">
        <v>0</v>
      </c>
    </row>
    <row r="41" spans="1:12" ht="15">
      <c r="A41" s="88" t="s">
        <v>1176</v>
      </c>
      <c r="B41" s="88" t="s">
        <v>1177</v>
      </c>
      <c r="C41" s="80">
        <v>23</v>
      </c>
      <c r="D41" s="119">
        <v>0.005096291274338727</v>
      </c>
      <c r="E41" s="119">
        <v>1.8629250291423163</v>
      </c>
      <c r="F41" s="80" t="s">
        <v>1210</v>
      </c>
      <c r="G41" s="80" t="b">
        <v>1</v>
      </c>
      <c r="H41" s="80" t="b">
        <v>0</v>
      </c>
      <c r="I41" s="80" t="b">
        <v>0</v>
      </c>
      <c r="J41" s="80" t="b">
        <v>0</v>
      </c>
      <c r="K41" s="80" t="b">
        <v>0</v>
      </c>
      <c r="L41" s="80" t="b">
        <v>0</v>
      </c>
    </row>
    <row r="42" spans="1:12" ht="15">
      <c r="A42" s="88" t="s">
        <v>1176</v>
      </c>
      <c r="B42" s="88" t="s">
        <v>306</v>
      </c>
      <c r="C42" s="80">
        <v>16</v>
      </c>
      <c r="D42" s="119">
        <v>0.004206422206086733</v>
      </c>
      <c r="E42" s="119">
        <v>1.8550794961139803</v>
      </c>
      <c r="F42" s="80" t="s">
        <v>1210</v>
      </c>
      <c r="G42" s="80" t="b">
        <v>1</v>
      </c>
      <c r="H42" s="80" t="b">
        <v>0</v>
      </c>
      <c r="I42" s="80" t="b">
        <v>0</v>
      </c>
      <c r="J42" s="80" t="b">
        <v>0</v>
      </c>
      <c r="K42" s="80" t="b">
        <v>0</v>
      </c>
      <c r="L42" s="80" t="b">
        <v>0</v>
      </c>
    </row>
    <row r="43" spans="1:12" ht="15">
      <c r="A43" s="88" t="s">
        <v>306</v>
      </c>
      <c r="B43" s="88" t="s">
        <v>302</v>
      </c>
      <c r="C43" s="80">
        <v>16</v>
      </c>
      <c r="D43" s="119">
        <v>0.004206422206086733</v>
      </c>
      <c r="E43" s="119">
        <v>2.3322007508336426</v>
      </c>
      <c r="F43" s="80" t="s">
        <v>1210</v>
      </c>
      <c r="G43" s="80" t="b">
        <v>0</v>
      </c>
      <c r="H43" s="80" t="b">
        <v>0</v>
      </c>
      <c r="I43" s="80" t="b">
        <v>0</v>
      </c>
      <c r="J43" s="80" t="b">
        <v>0</v>
      </c>
      <c r="K43" s="80" t="b">
        <v>0</v>
      </c>
      <c r="L43" s="80" t="b">
        <v>0</v>
      </c>
    </row>
    <row r="44" spans="1:12" ht="15">
      <c r="A44" s="88" t="s">
        <v>302</v>
      </c>
      <c r="B44" s="88" t="s">
        <v>307</v>
      </c>
      <c r="C44" s="80">
        <v>16</v>
      </c>
      <c r="D44" s="119">
        <v>0.004206422206086733</v>
      </c>
      <c r="E44" s="119">
        <v>2.2404303774779972</v>
      </c>
      <c r="F44" s="80" t="s">
        <v>1210</v>
      </c>
      <c r="G44" s="80" t="b">
        <v>0</v>
      </c>
      <c r="H44" s="80" t="b">
        <v>0</v>
      </c>
      <c r="I44" s="80" t="b">
        <v>0</v>
      </c>
      <c r="J44" s="80" t="b">
        <v>0</v>
      </c>
      <c r="K44" s="80" t="b">
        <v>0</v>
      </c>
      <c r="L44" s="80" t="b">
        <v>0</v>
      </c>
    </row>
    <row r="45" spans="1:12" ht="15">
      <c r="A45" s="88" t="s">
        <v>307</v>
      </c>
      <c r="B45" s="88" t="s">
        <v>304</v>
      </c>
      <c r="C45" s="80">
        <v>16</v>
      </c>
      <c r="D45" s="119">
        <v>0.004206422206086733</v>
      </c>
      <c r="E45" s="119">
        <v>0.6304296583347976</v>
      </c>
      <c r="F45" s="80" t="s">
        <v>1210</v>
      </c>
      <c r="G45" s="80" t="b">
        <v>0</v>
      </c>
      <c r="H45" s="80" t="b">
        <v>0</v>
      </c>
      <c r="I45" s="80" t="b">
        <v>0</v>
      </c>
      <c r="J45" s="80" t="b">
        <v>0</v>
      </c>
      <c r="K45" s="80" t="b">
        <v>0</v>
      </c>
      <c r="L45" s="80" t="b">
        <v>0</v>
      </c>
    </row>
    <row r="46" spans="1:12" ht="15">
      <c r="A46" s="88" t="s">
        <v>1087</v>
      </c>
      <c r="B46" s="88" t="s">
        <v>1178</v>
      </c>
      <c r="C46" s="80">
        <v>12</v>
      </c>
      <c r="D46" s="119">
        <v>0.003547911788099292</v>
      </c>
      <c r="E46" s="119">
        <v>0.8805045958380849</v>
      </c>
      <c r="F46" s="80" t="s">
        <v>1210</v>
      </c>
      <c r="G46" s="80" t="b">
        <v>0</v>
      </c>
      <c r="H46" s="80" t="b">
        <v>0</v>
      </c>
      <c r="I46" s="80" t="b">
        <v>0</v>
      </c>
      <c r="J46" s="80" t="b">
        <v>0</v>
      </c>
      <c r="K46" s="80" t="b">
        <v>0</v>
      </c>
      <c r="L46" s="80" t="b">
        <v>0</v>
      </c>
    </row>
    <row r="47" spans="1:12" ht="15">
      <c r="A47" s="88" t="s">
        <v>1178</v>
      </c>
      <c r="B47" s="88" t="s">
        <v>1176</v>
      </c>
      <c r="C47" s="80">
        <v>12</v>
      </c>
      <c r="D47" s="119">
        <v>0.003547911788099292</v>
      </c>
      <c r="E47" s="119">
        <v>0.8805045958380849</v>
      </c>
      <c r="F47" s="80" t="s">
        <v>1210</v>
      </c>
      <c r="G47" s="80" t="b">
        <v>0</v>
      </c>
      <c r="H47" s="80" t="b">
        <v>0</v>
      </c>
      <c r="I47" s="80" t="b">
        <v>0</v>
      </c>
      <c r="J47" s="80" t="b">
        <v>1</v>
      </c>
      <c r="K47" s="80" t="b">
        <v>0</v>
      </c>
      <c r="L47" s="80" t="b">
        <v>0</v>
      </c>
    </row>
    <row r="48" spans="1:12" ht="15">
      <c r="A48" s="88" t="s">
        <v>1176</v>
      </c>
      <c r="B48" s="88" t="s">
        <v>1180</v>
      </c>
      <c r="C48" s="80">
        <v>8</v>
      </c>
      <c r="D48" s="119">
        <v>0.0027346321741791428</v>
      </c>
      <c r="E48" s="119">
        <v>1.8814084348363296</v>
      </c>
      <c r="F48" s="80" t="s">
        <v>1210</v>
      </c>
      <c r="G48" s="80" t="b">
        <v>1</v>
      </c>
      <c r="H48" s="80" t="b">
        <v>0</v>
      </c>
      <c r="I48" s="80" t="b">
        <v>0</v>
      </c>
      <c r="J48" s="80" t="b">
        <v>0</v>
      </c>
      <c r="K48" s="80" t="b">
        <v>0</v>
      </c>
      <c r="L48" s="80" t="b">
        <v>0</v>
      </c>
    </row>
    <row r="49" spans="1:12" ht="15">
      <c r="A49" s="88" t="s">
        <v>1180</v>
      </c>
      <c r="B49" s="88" t="s">
        <v>1181</v>
      </c>
      <c r="C49" s="80">
        <v>8</v>
      </c>
      <c r="D49" s="119">
        <v>0.0027346321741791428</v>
      </c>
      <c r="E49" s="119">
        <v>2.659559685219973</v>
      </c>
      <c r="F49" s="80" t="s">
        <v>1210</v>
      </c>
      <c r="G49" s="80" t="b">
        <v>0</v>
      </c>
      <c r="H49" s="80" t="b">
        <v>0</v>
      </c>
      <c r="I49" s="80" t="b">
        <v>0</v>
      </c>
      <c r="J49" s="80" t="b">
        <v>0</v>
      </c>
      <c r="K49" s="80" t="b">
        <v>0</v>
      </c>
      <c r="L49" s="80" t="b">
        <v>0</v>
      </c>
    </row>
    <row r="50" spans="1:12" ht="15">
      <c r="A50" s="88" t="s">
        <v>1181</v>
      </c>
      <c r="B50" s="88" t="s">
        <v>1182</v>
      </c>
      <c r="C50" s="80">
        <v>8</v>
      </c>
      <c r="D50" s="119">
        <v>0.0027346321741791428</v>
      </c>
      <c r="E50" s="119">
        <v>2.659559685219973</v>
      </c>
      <c r="F50" s="80" t="s">
        <v>1210</v>
      </c>
      <c r="G50" s="80" t="b">
        <v>0</v>
      </c>
      <c r="H50" s="80" t="b">
        <v>0</v>
      </c>
      <c r="I50" s="80" t="b">
        <v>0</v>
      </c>
      <c r="J50" s="80" t="b">
        <v>0</v>
      </c>
      <c r="K50" s="80" t="b">
        <v>0</v>
      </c>
      <c r="L50" s="80" t="b">
        <v>0</v>
      </c>
    </row>
    <row r="51" spans="1:12" ht="15">
      <c r="A51" s="88" t="s">
        <v>1182</v>
      </c>
      <c r="B51" s="88" t="s">
        <v>1183</v>
      </c>
      <c r="C51" s="80">
        <v>8</v>
      </c>
      <c r="D51" s="119">
        <v>0.0027346321741791428</v>
      </c>
      <c r="E51" s="119">
        <v>1.5373438069471463</v>
      </c>
      <c r="F51" s="80" t="s">
        <v>1210</v>
      </c>
      <c r="G51" s="80" t="b">
        <v>0</v>
      </c>
      <c r="H51" s="80" t="b">
        <v>0</v>
      </c>
      <c r="I51" s="80" t="b">
        <v>0</v>
      </c>
      <c r="J51" s="80" t="b">
        <v>0</v>
      </c>
      <c r="K51" s="80" t="b">
        <v>0</v>
      </c>
      <c r="L51" s="80" t="b">
        <v>0</v>
      </c>
    </row>
    <row r="52" spans="1:12" ht="15">
      <c r="A52" s="88" t="s">
        <v>1184</v>
      </c>
      <c r="B52" s="88" t="s">
        <v>1185</v>
      </c>
      <c r="C52" s="80">
        <v>8</v>
      </c>
      <c r="D52" s="119">
        <v>0.0027346321741791428</v>
      </c>
      <c r="E52" s="119">
        <v>0.41512792867431975</v>
      </c>
      <c r="F52" s="80" t="s">
        <v>1210</v>
      </c>
      <c r="G52" s="80" t="b">
        <v>0</v>
      </c>
      <c r="H52" s="80" t="b">
        <v>0</v>
      </c>
      <c r="I52" s="80" t="b">
        <v>0</v>
      </c>
      <c r="J52" s="80" t="b">
        <v>0</v>
      </c>
      <c r="K52" s="80" t="b">
        <v>0</v>
      </c>
      <c r="L52" s="80" t="b">
        <v>0</v>
      </c>
    </row>
    <row r="53" spans="1:12" ht="15">
      <c r="A53" s="88" t="s">
        <v>1185</v>
      </c>
      <c r="B53" s="88" t="s">
        <v>1186</v>
      </c>
      <c r="C53" s="80">
        <v>8</v>
      </c>
      <c r="D53" s="119">
        <v>0.0027346321741791428</v>
      </c>
      <c r="E53" s="119">
        <v>1.5373438069471463</v>
      </c>
      <c r="F53" s="80" t="s">
        <v>1210</v>
      </c>
      <c r="G53" s="80" t="b">
        <v>0</v>
      </c>
      <c r="H53" s="80" t="b">
        <v>0</v>
      </c>
      <c r="I53" s="80" t="b">
        <v>0</v>
      </c>
      <c r="J53" s="80" t="b">
        <v>0</v>
      </c>
      <c r="K53" s="80" t="b">
        <v>0</v>
      </c>
      <c r="L53" s="80" t="b">
        <v>0</v>
      </c>
    </row>
    <row r="54" spans="1:12" ht="15">
      <c r="A54" s="88" t="s">
        <v>1186</v>
      </c>
      <c r="B54" s="88" t="s">
        <v>1187</v>
      </c>
      <c r="C54" s="80">
        <v>8</v>
      </c>
      <c r="D54" s="119">
        <v>0.0027346321741791428</v>
      </c>
      <c r="E54" s="119">
        <v>2.659559685219973</v>
      </c>
      <c r="F54" s="80" t="s">
        <v>1210</v>
      </c>
      <c r="G54" s="80" t="b">
        <v>0</v>
      </c>
      <c r="H54" s="80" t="b">
        <v>0</v>
      </c>
      <c r="I54" s="80" t="b">
        <v>0</v>
      </c>
      <c r="J54" s="80" t="b">
        <v>0</v>
      </c>
      <c r="K54" s="80" t="b">
        <v>0</v>
      </c>
      <c r="L54" s="80" t="b">
        <v>0</v>
      </c>
    </row>
    <row r="55" spans="1:12" ht="15">
      <c r="A55" s="88" t="s">
        <v>1187</v>
      </c>
      <c r="B55" s="88" t="s">
        <v>1179</v>
      </c>
      <c r="C55" s="80">
        <v>8</v>
      </c>
      <c r="D55" s="119">
        <v>0.0027346321741791428</v>
      </c>
      <c r="E55" s="119">
        <v>1.2508958111561623</v>
      </c>
      <c r="F55" s="80" t="s">
        <v>1210</v>
      </c>
      <c r="G55" s="80" t="b">
        <v>0</v>
      </c>
      <c r="H55" s="80" t="b">
        <v>0</v>
      </c>
      <c r="I55" s="80" t="b">
        <v>0</v>
      </c>
      <c r="J55" s="80" t="b">
        <v>0</v>
      </c>
      <c r="K55" s="80" t="b">
        <v>0</v>
      </c>
      <c r="L55" s="80" t="b">
        <v>0</v>
      </c>
    </row>
    <row r="56" spans="1:12" ht="15">
      <c r="A56" s="88" t="s">
        <v>1192</v>
      </c>
      <c r="B56" s="88" t="s">
        <v>1190</v>
      </c>
      <c r="C56" s="80">
        <v>2</v>
      </c>
      <c r="D56" s="119">
        <v>0.0009993685791126737</v>
      </c>
      <c r="E56" s="119">
        <v>1.5583282984292741</v>
      </c>
      <c r="F56" s="80" t="s">
        <v>1210</v>
      </c>
      <c r="G56" s="80" t="b">
        <v>0</v>
      </c>
      <c r="H56" s="80" t="b">
        <v>0</v>
      </c>
      <c r="I56" s="80" t="b">
        <v>0</v>
      </c>
      <c r="J56" s="80" t="b">
        <v>0</v>
      </c>
      <c r="K56" s="80" t="b">
        <v>1</v>
      </c>
      <c r="L56" s="80" t="b">
        <v>0</v>
      </c>
    </row>
    <row r="57" spans="1:12" ht="15">
      <c r="A57" s="88" t="s">
        <v>1189</v>
      </c>
      <c r="B57" s="88" t="s">
        <v>1193</v>
      </c>
      <c r="C57" s="80">
        <v>2</v>
      </c>
      <c r="D57" s="119">
        <v>0.0009993685791126737</v>
      </c>
      <c r="E57" s="119">
        <v>1.554049500449999</v>
      </c>
      <c r="F57" s="80" t="s">
        <v>1210</v>
      </c>
      <c r="G57" s="80" t="b">
        <v>0</v>
      </c>
      <c r="H57" s="80" t="b">
        <v>0</v>
      </c>
      <c r="I57" s="80" t="b">
        <v>0</v>
      </c>
      <c r="J57" s="80" t="b">
        <v>0</v>
      </c>
      <c r="K57" s="80" t="b">
        <v>0</v>
      </c>
      <c r="L57" s="80" t="b">
        <v>0</v>
      </c>
    </row>
    <row r="58" spans="1:12" ht="15">
      <c r="A58" s="88" t="s">
        <v>1193</v>
      </c>
      <c r="B58" s="88" t="s">
        <v>1194</v>
      </c>
      <c r="C58" s="80">
        <v>2</v>
      </c>
      <c r="D58" s="119">
        <v>0.0009993685791126737</v>
      </c>
      <c r="E58" s="119">
        <v>3.2616196765479355</v>
      </c>
      <c r="F58" s="80" t="s">
        <v>1210</v>
      </c>
      <c r="G58" s="80" t="b">
        <v>0</v>
      </c>
      <c r="H58" s="80" t="b">
        <v>0</v>
      </c>
      <c r="I58" s="80" t="b">
        <v>0</v>
      </c>
      <c r="J58" s="80" t="b">
        <v>0</v>
      </c>
      <c r="K58" s="80" t="b">
        <v>0</v>
      </c>
      <c r="L58" s="80" t="b">
        <v>0</v>
      </c>
    </row>
    <row r="59" spans="1:12" ht="15">
      <c r="A59" s="88" t="s">
        <v>1194</v>
      </c>
      <c r="B59" s="88" t="s">
        <v>1195</v>
      </c>
      <c r="C59" s="80">
        <v>2</v>
      </c>
      <c r="D59" s="119">
        <v>0.0009993685791126737</v>
      </c>
      <c r="E59" s="119">
        <v>3.2616196765479355</v>
      </c>
      <c r="F59" s="80" t="s">
        <v>1210</v>
      </c>
      <c r="G59" s="80" t="b">
        <v>0</v>
      </c>
      <c r="H59" s="80" t="b">
        <v>0</v>
      </c>
      <c r="I59" s="80" t="b">
        <v>0</v>
      </c>
      <c r="J59" s="80" t="b">
        <v>0</v>
      </c>
      <c r="K59" s="80" t="b">
        <v>0</v>
      </c>
      <c r="L59" s="80" t="b">
        <v>0</v>
      </c>
    </row>
    <row r="60" spans="1:12" ht="15">
      <c r="A60" s="88" t="s">
        <v>1195</v>
      </c>
      <c r="B60" s="88" t="s">
        <v>1196</v>
      </c>
      <c r="C60" s="80">
        <v>2</v>
      </c>
      <c r="D60" s="119">
        <v>0.0009993685791126737</v>
      </c>
      <c r="E60" s="119">
        <v>3.2616196765479355</v>
      </c>
      <c r="F60" s="80" t="s">
        <v>1210</v>
      </c>
      <c r="G60" s="80" t="b">
        <v>0</v>
      </c>
      <c r="H60" s="80" t="b">
        <v>0</v>
      </c>
      <c r="I60" s="80" t="b">
        <v>0</v>
      </c>
      <c r="J60" s="80" t="b">
        <v>0</v>
      </c>
      <c r="K60" s="80" t="b">
        <v>0</v>
      </c>
      <c r="L60" s="80" t="b">
        <v>0</v>
      </c>
    </row>
    <row r="61" spans="1:12" ht="15">
      <c r="A61" s="88" t="s">
        <v>1196</v>
      </c>
      <c r="B61" s="88" t="s">
        <v>1197</v>
      </c>
      <c r="C61" s="80">
        <v>2</v>
      </c>
      <c r="D61" s="119">
        <v>0.0009993685791126737</v>
      </c>
      <c r="E61" s="119">
        <v>3.2616196765479355</v>
      </c>
      <c r="F61" s="80" t="s">
        <v>1210</v>
      </c>
      <c r="G61" s="80" t="b">
        <v>0</v>
      </c>
      <c r="H61" s="80" t="b">
        <v>0</v>
      </c>
      <c r="I61" s="80" t="b">
        <v>0</v>
      </c>
      <c r="J61" s="80" t="b">
        <v>0</v>
      </c>
      <c r="K61" s="80" t="b">
        <v>0</v>
      </c>
      <c r="L61" s="80" t="b">
        <v>0</v>
      </c>
    </row>
    <row r="62" spans="1:12" ht="15">
      <c r="A62" s="88" t="s">
        <v>1197</v>
      </c>
      <c r="B62" s="88" t="s">
        <v>307</v>
      </c>
      <c r="C62" s="80">
        <v>2</v>
      </c>
      <c r="D62" s="119">
        <v>0.0009993685791126737</v>
      </c>
      <c r="E62" s="119">
        <v>2.2404303774779972</v>
      </c>
      <c r="F62" s="80" t="s">
        <v>1210</v>
      </c>
      <c r="G62" s="80" t="b">
        <v>0</v>
      </c>
      <c r="H62" s="80" t="b">
        <v>0</v>
      </c>
      <c r="I62" s="80" t="b">
        <v>0</v>
      </c>
      <c r="J62" s="80" t="b">
        <v>0</v>
      </c>
      <c r="K62" s="80" t="b">
        <v>0</v>
      </c>
      <c r="L62" s="80" t="b">
        <v>0</v>
      </c>
    </row>
    <row r="63" spans="1:12" ht="15">
      <c r="A63" s="88" t="s">
        <v>307</v>
      </c>
      <c r="B63" s="88" t="s">
        <v>1198</v>
      </c>
      <c r="C63" s="80">
        <v>2</v>
      </c>
      <c r="D63" s="119">
        <v>0.0009993685791126737</v>
      </c>
      <c r="E63" s="119">
        <v>1.4907676649057913</v>
      </c>
      <c r="F63" s="80" t="s">
        <v>1210</v>
      </c>
      <c r="G63" s="80" t="b">
        <v>0</v>
      </c>
      <c r="H63" s="80" t="b">
        <v>0</v>
      </c>
      <c r="I63" s="80" t="b">
        <v>0</v>
      </c>
      <c r="J63" s="80" t="b">
        <v>0</v>
      </c>
      <c r="K63" s="80" t="b">
        <v>0</v>
      </c>
      <c r="L63" s="80" t="b">
        <v>0</v>
      </c>
    </row>
    <row r="64" spans="1:12" ht="15">
      <c r="A64" s="88" t="s">
        <v>1198</v>
      </c>
      <c r="B64" s="88" t="s">
        <v>1199</v>
      </c>
      <c r="C64" s="80">
        <v>2</v>
      </c>
      <c r="D64" s="119">
        <v>0.0009993685791126737</v>
      </c>
      <c r="E64" s="119">
        <v>3.2616196765479355</v>
      </c>
      <c r="F64" s="80" t="s">
        <v>1210</v>
      </c>
      <c r="G64" s="80" t="b">
        <v>0</v>
      </c>
      <c r="H64" s="80" t="b">
        <v>0</v>
      </c>
      <c r="I64" s="80" t="b">
        <v>0</v>
      </c>
      <c r="J64" s="80" t="b">
        <v>1</v>
      </c>
      <c r="K64" s="80" t="b">
        <v>0</v>
      </c>
      <c r="L64" s="80" t="b">
        <v>0</v>
      </c>
    </row>
    <row r="65" spans="1:12" ht="15">
      <c r="A65" s="88" t="s">
        <v>1199</v>
      </c>
      <c r="B65" s="88" t="s">
        <v>1200</v>
      </c>
      <c r="C65" s="80">
        <v>2</v>
      </c>
      <c r="D65" s="119">
        <v>0.0009993685791126737</v>
      </c>
      <c r="E65" s="119">
        <v>3.2616196765479355</v>
      </c>
      <c r="F65" s="80" t="s">
        <v>1210</v>
      </c>
      <c r="G65" s="80" t="b">
        <v>1</v>
      </c>
      <c r="H65" s="80" t="b">
        <v>0</v>
      </c>
      <c r="I65" s="80" t="b">
        <v>0</v>
      </c>
      <c r="J65" s="80" t="b">
        <v>0</v>
      </c>
      <c r="K65" s="80" t="b">
        <v>0</v>
      </c>
      <c r="L65" s="80" t="b">
        <v>0</v>
      </c>
    </row>
    <row r="66" spans="1:12" ht="15">
      <c r="A66" s="88" t="s">
        <v>1200</v>
      </c>
      <c r="B66" s="88" t="s">
        <v>1201</v>
      </c>
      <c r="C66" s="80">
        <v>2</v>
      </c>
      <c r="D66" s="119">
        <v>0.0009993685791126737</v>
      </c>
      <c r="E66" s="119">
        <v>3.2616196765479355</v>
      </c>
      <c r="F66" s="80" t="s">
        <v>1210</v>
      </c>
      <c r="G66" s="80" t="b">
        <v>0</v>
      </c>
      <c r="H66" s="80" t="b">
        <v>0</v>
      </c>
      <c r="I66" s="80" t="b">
        <v>0</v>
      </c>
      <c r="J66" s="80" t="b">
        <v>0</v>
      </c>
      <c r="K66" s="80" t="b">
        <v>0</v>
      </c>
      <c r="L66" s="80" t="b">
        <v>0</v>
      </c>
    </row>
    <row r="67" spans="1:12" ht="15">
      <c r="A67" s="88" t="s">
        <v>1201</v>
      </c>
      <c r="B67" s="88" t="s">
        <v>1202</v>
      </c>
      <c r="C67" s="80">
        <v>2</v>
      </c>
      <c r="D67" s="119">
        <v>0.0009993685791126737</v>
      </c>
      <c r="E67" s="119">
        <v>3.2616196765479355</v>
      </c>
      <c r="F67" s="80" t="s">
        <v>1210</v>
      </c>
      <c r="G67" s="80" t="b">
        <v>0</v>
      </c>
      <c r="H67" s="80" t="b">
        <v>0</v>
      </c>
      <c r="I67" s="80" t="b">
        <v>0</v>
      </c>
      <c r="J67" s="80" t="b">
        <v>0</v>
      </c>
      <c r="K67" s="80" t="b">
        <v>0</v>
      </c>
      <c r="L67" s="80" t="b">
        <v>0</v>
      </c>
    </row>
    <row r="68" spans="1:12" ht="15">
      <c r="A68" s="88" t="s">
        <v>1202</v>
      </c>
      <c r="B68" s="88" t="s">
        <v>1203</v>
      </c>
      <c r="C68" s="80">
        <v>2</v>
      </c>
      <c r="D68" s="119">
        <v>0.0009993685791126737</v>
      </c>
      <c r="E68" s="119">
        <v>3.2616196765479355</v>
      </c>
      <c r="F68" s="80" t="s">
        <v>1210</v>
      </c>
      <c r="G68" s="80" t="b">
        <v>0</v>
      </c>
      <c r="H68" s="80" t="b">
        <v>0</v>
      </c>
      <c r="I68" s="80" t="b">
        <v>0</v>
      </c>
      <c r="J68" s="80" t="b">
        <v>0</v>
      </c>
      <c r="K68" s="80" t="b">
        <v>0</v>
      </c>
      <c r="L68" s="80" t="b">
        <v>0</v>
      </c>
    </row>
    <row r="69" spans="1:12" ht="15">
      <c r="A69" s="88" t="s">
        <v>1203</v>
      </c>
      <c r="B69" s="88" t="s">
        <v>1191</v>
      </c>
      <c r="C69" s="80">
        <v>2</v>
      </c>
      <c r="D69" s="119">
        <v>0.0009993685791126737</v>
      </c>
      <c r="E69" s="119">
        <v>3.085528417492254</v>
      </c>
      <c r="F69" s="80" t="s">
        <v>1210</v>
      </c>
      <c r="G69" s="80" t="b">
        <v>0</v>
      </c>
      <c r="H69" s="80" t="b">
        <v>0</v>
      </c>
      <c r="I69" s="80" t="b">
        <v>0</v>
      </c>
      <c r="J69" s="80" t="b">
        <v>0</v>
      </c>
      <c r="K69" s="80" t="b">
        <v>0</v>
      </c>
      <c r="L69" s="80" t="b">
        <v>0</v>
      </c>
    </row>
    <row r="70" spans="1:12" ht="15">
      <c r="A70" s="88" t="s">
        <v>1191</v>
      </c>
      <c r="B70" s="88" t="s">
        <v>1204</v>
      </c>
      <c r="C70" s="80">
        <v>2</v>
      </c>
      <c r="D70" s="119">
        <v>0.0009993685791126737</v>
      </c>
      <c r="E70" s="119">
        <v>3.085528417492254</v>
      </c>
      <c r="F70" s="80" t="s">
        <v>1210</v>
      </c>
      <c r="G70" s="80" t="b">
        <v>0</v>
      </c>
      <c r="H70" s="80" t="b">
        <v>0</v>
      </c>
      <c r="I70" s="80" t="b">
        <v>0</v>
      </c>
      <c r="J70" s="80" t="b">
        <v>0</v>
      </c>
      <c r="K70" s="80" t="b">
        <v>0</v>
      </c>
      <c r="L70" s="80" t="b">
        <v>0</v>
      </c>
    </row>
    <row r="71" spans="1:12" ht="15">
      <c r="A71" s="88" t="s">
        <v>1204</v>
      </c>
      <c r="B71" s="88" t="s">
        <v>1205</v>
      </c>
      <c r="C71" s="80">
        <v>2</v>
      </c>
      <c r="D71" s="119">
        <v>0.0009993685791126737</v>
      </c>
      <c r="E71" s="119">
        <v>3.2616196765479355</v>
      </c>
      <c r="F71" s="80" t="s">
        <v>1210</v>
      </c>
      <c r="G71" s="80" t="b">
        <v>0</v>
      </c>
      <c r="H71" s="80" t="b">
        <v>0</v>
      </c>
      <c r="I71" s="80" t="b">
        <v>0</v>
      </c>
      <c r="J71" s="80" t="b">
        <v>0</v>
      </c>
      <c r="K71" s="80" t="b">
        <v>0</v>
      </c>
      <c r="L71" s="80" t="b">
        <v>0</v>
      </c>
    </row>
    <row r="72" spans="1:12" ht="15">
      <c r="A72" s="88" t="s">
        <v>1205</v>
      </c>
      <c r="B72" s="88" t="s">
        <v>311</v>
      </c>
      <c r="C72" s="80">
        <v>2</v>
      </c>
      <c r="D72" s="119">
        <v>0.0009993685791126737</v>
      </c>
      <c r="E72" s="119">
        <v>3.2616196765479355</v>
      </c>
      <c r="F72" s="80" t="s">
        <v>1210</v>
      </c>
      <c r="G72" s="80" t="b">
        <v>0</v>
      </c>
      <c r="H72" s="80" t="b">
        <v>0</v>
      </c>
      <c r="I72" s="80" t="b">
        <v>0</v>
      </c>
      <c r="J72" s="80" t="b">
        <v>0</v>
      </c>
      <c r="K72" s="80" t="b">
        <v>0</v>
      </c>
      <c r="L72" s="80" t="b">
        <v>0</v>
      </c>
    </row>
    <row r="73" spans="1:12" ht="15">
      <c r="A73" s="88" t="s">
        <v>311</v>
      </c>
      <c r="B73" s="88" t="s">
        <v>304</v>
      </c>
      <c r="C73" s="80">
        <v>2</v>
      </c>
      <c r="D73" s="119">
        <v>0.0009993685791126737</v>
      </c>
      <c r="E73" s="119">
        <v>1.4981916829849982</v>
      </c>
      <c r="F73" s="80" t="s">
        <v>1210</v>
      </c>
      <c r="G73" s="80" t="b">
        <v>0</v>
      </c>
      <c r="H73" s="80" t="b">
        <v>0</v>
      </c>
      <c r="I73" s="80" t="b">
        <v>0</v>
      </c>
      <c r="J73" s="80" t="b">
        <v>0</v>
      </c>
      <c r="K73" s="80" t="b">
        <v>0</v>
      </c>
      <c r="L73" s="80" t="b">
        <v>0</v>
      </c>
    </row>
    <row r="74" spans="1:12" ht="15">
      <c r="A74" s="88" t="s">
        <v>304</v>
      </c>
      <c r="B74" s="88" t="s">
        <v>310</v>
      </c>
      <c r="C74" s="80">
        <v>2</v>
      </c>
      <c r="D74" s="119">
        <v>0.0009993685791126737</v>
      </c>
      <c r="E74" s="119">
        <v>1.5626496722119168</v>
      </c>
      <c r="F74" s="80" t="s">
        <v>1210</v>
      </c>
      <c r="G74" s="80" t="b">
        <v>0</v>
      </c>
      <c r="H74" s="80" t="b">
        <v>0</v>
      </c>
      <c r="I74" s="80" t="b">
        <v>0</v>
      </c>
      <c r="J74" s="80" t="b">
        <v>0</v>
      </c>
      <c r="K74" s="80" t="b">
        <v>0</v>
      </c>
      <c r="L74" s="80" t="b">
        <v>0</v>
      </c>
    </row>
    <row r="75" spans="1:12" ht="15">
      <c r="A75" s="88" t="s">
        <v>307</v>
      </c>
      <c r="B75" s="88" t="s">
        <v>1190</v>
      </c>
      <c r="C75" s="80">
        <v>88</v>
      </c>
      <c r="D75" s="119">
        <v>0.0009370914377541416</v>
      </c>
      <c r="E75" s="119">
        <v>1.455263295807238</v>
      </c>
      <c r="F75" s="80" t="s">
        <v>1020</v>
      </c>
      <c r="G75" s="80" t="b">
        <v>0</v>
      </c>
      <c r="H75" s="80" t="b">
        <v>0</v>
      </c>
      <c r="I75" s="80" t="b">
        <v>0</v>
      </c>
      <c r="J75" s="80" t="b">
        <v>0</v>
      </c>
      <c r="K75" s="80" t="b">
        <v>1</v>
      </c>
      <c r="L75" s="80" t="b">
        <v>0</v>
      </c>
    </row>
    <row r="76" spans="1:12" ht="15">
      <c r="A76" s="88" t="s">
        <v>1190</v>
      </c>
      <c r="B76" s="88" t="s">
        <v>1189</v>
      </c>
      <c r="C76" s="80">
        <v>88</v>
      </c>
      <c r="D76" s="119">
        <v>0.0009370914377541416</v>
      </c>
      <c r="E76" s="119">
        <v>1.469822015978163</v>
      </c>
      <c r="F76" s="80" t="s">
        <v>1020</v>
      </c>
      <c r="G76" s="80" t="b">
        <v>0</v>
      </c>
      <c r="H76" s="80" t="b">
        <v>1</v>
      </c>
      <c r="I76" s="80" t="b">
        <v>0</v>
      </c>
      <c r="J76" s="80" t="b">
        <v>0</v>
      </c>
      <c r="K76" s="80" t="b">
        <v>0</v>
      </c>
      <c r="L76" s="80" t="b">
        <v>0</v>
      </c>
    </row>
    <row r="77" spans="1:12" ht="15">
      <c r="A77" s="88" t="s">
        <v>1189</v>
      </c>
      <c r="B77" s="88" t="s">
        <v>2219</v>
      </c>
      <c r="C77" s="80">
        <v>88</v>
      </c>
      <c r="D77" s="119">
        <v>0.0009370914377541416</v>
      </c>
      <c r="E77" s="119">
        <v>1.469822015978163</v>
      </c>
      <c r="F77" s="80" t="s">
        <v>1020</v>
      </c>
      <c r="G77" s="80" t="b">
        <v>0</v>
      </c>
      <c r="H77" s="80" t="b">
        <v>0</v>
      </c>
      <c r="I77" s="80" t="b">
        <v>0</v>
      </c>
      <c r="J77" s="80" t="b">
        <v>0</v>
      </c>
      <c r="K77" s="80" t="b">
        <v>0</v>
      </c>
      <c r="L77" s="80" t="b">
        <v>0</v>
      </c>
    </row>
    <row r="78" spans="1:12" ht="15">
      <c r="A78" s="88" t="s">
        <v>2219</v>
      </c>
      <c r="B78" s="88" t="s">
        <v>2220</v>
      </c>
      <c r="C78" s="80">
        <v>88</v>
      </c>
      <c r="D78" s="119">
        <v>0.0009370914377541416</v>
      </c>
      <c r="E78" s="119">
        <v>1.469822015978163</v>
      </c>
      <c r="F78" s="80" t="s">
        <v>1020</v>
      </c>
      <c r="G78" s="80" t="b">
        <v>0</v>
      </c>
      <c r="H78" s="80" t="b">
        <v>0</v>
      </c>
      <c r="I78" s="80" t="b">
        <v>0</v>
      </c>
      <c r="J78" s="80" t="b">
        <v>0</v>
      </c>
      <c r="K78" s="80" t="b">
        <v>0</v>
      </c>
      <c r="L78" s="80" t="b">
        <v>0</v>
      </c>
    </row>
    <row r="79" spans="1:12" ht="15">
      <c r="A79" s="88" t="s">
        <v>2220</v>
      </c>
      <c r="B79" s="88" t="s">
        <v>2221</v>
      </c>
      <c r="C79" s="80">
        <v>88</v>
      </c>
      <c r="D79" s="119">
        <v>0.0009370914377541416</v>
      </c>
      <c r="E79" s="119">
        <v>1.469822015978163</v>
      </c>
      <c r="F79" s="80" t="s">
        <v>1020</v>
      </c>
      <c r="G79" s="80" t="b">
        <v>0</v>
      </c>
      <c r="H79" s="80" t="b">
        <v>0</v>
      </c>
      <c r="I79" s="80" t="b">
        <v>0</v>
      </c>
      <c r="J79" s="80" t="b">
        <v>0</v>
      </c>
      <c r="K79" s="80" t="b">
        <v>0</v>
      </c>
      <c r="L79" s="80" t="b">
        <v>0</v>
      </c>
    </row>
    <row r="80" spans="1:12" ht="15">
      <c r="A80" s="88" t="s">
        <v>2221</v>
      </c>
      <c r="B80" s="88" t="s">
        <v>1183</v>
      </c>
      <c r="C80" s="80">
        <v>88</v>
      </c>
      <c r="D80" s="119">
        <v>0.0009370914377541416</v>
      </c>
      <c r="E80" s="119">
        <v>1.469822015978163</v>
      </c>
      <c r="F80" s="80" t="s">
        <v>1020</v>
      </c>
      <c r="G80" s="80" t="b">
        <v>0</v>
      </c>
      <c r="H80" s="80" t="b">
        <v>0</v>
      </c>
      <c r="I80" s="80" t="b">
        <v>0</v>
      </c>
      <c r="J80" s="80" t="b">
        <v>0</v>
      </c>
      <c r="K80" s="80" t="b">
        <v>0</v>
      </c>
      <c r="L80" s="80" t="b">
        <v>0</v>
      </c>
    </row>
    <row r="81" spans="1:12" ht="15">
      <c r="A81" s="88" t="s">
        <v>1183</v>
      </c>
      <c r="B81" s="88" t="s">
        <v>1184</v>
      </c>
      <c r="C81" s="80">
        <v>88</v>
      </c>
      <c r="D81" s="119">
        <v>0.0009370914377541416</v>
      </c>
      <c r="E81" s="119">
        <v>1.469822015978163</v>
      </c>
      <c r="F81" s="80" t="s">
        <v>1020</v>
      </c>
      <c r="G81" s="80" t="b">
        <v>0</v>
      </c>
      <c r="H81" s="80" t="b">
        <v>0</v>
      </c>
      <c r="I81" s="80" t="b">
        <v>0</v>
      </c>
      <c r="J81" s="80" t="b">
        <v>0</v>
      </c>
      <c r="K81" s="80" t="b">
        <v>0</v>
      </c>
      <c r="L81" s="80" t="b">
        <v>0</v>
      </c>
    </row>
    <row r="82" spans="1:12" ht="15">
      <c r="A82" s="88" t="s">
        <v>1184</v>
      </c>
      <c r="B82" s="88" t="s">
        <v>2261</v>
      </c>
      <c r="C82" s="80">
        <v>88</v>
      </c>
      <c r="D82" s="119">
        <v>0.0009370914377541416</v>
      </c>
      <c r="E82" s="119">
        <v>1.469822015978163</v>
      </c>
      <c r="F82" s="80" t="s">
        <v>1020</v>
      </c>
      <c r="G82" s="80" t="b">
        <v>0</v>
      </c>
      <c r="H82" s="80" t="b">
        <v>0</v>
      </c>
      <c r="I82" s="80" t="b">
        <v>0</v>
      </c>
      <c r="J82" s="80" t="b">
        <v>0</v>
      </c>
      <c r="K82" s="80" t="b">
        <v>0</v>
      </c>
      <c r="L82" s="80" t="b">
        <v>0</v>
      </c>
    </row>
    <row r="83" spans="1:12" ht="15">
      <c r="A83" s="88" t="s">
        <v>2261</v>
      </c>
      <c r="B83" s="88" t="s">
        <v>1185</v>
      </c>
      <c r="C83" s="80">
        <v>88</v>
      </c>
      <c r="D83" s="119">
        <v>0.0009370914377541416</v>
      </c>
      <c r="E83" s="119">
        <v>1.469822015978163</v>
      </c>
      <c r="F83" s="80" t="s">
        <v>1020</v>
      </c>
      <c r="G83" s="80" t="b">
        <v>0</v>
      </c>
      <c r="H83" s="80" t="b">
        <v>0</v>
      </c>
      <c r="I83" s="80" t="b">
        <v>0</v>
      </c>
      <c r="J83" s="80" t="b">
        <v>0</v>
      </c>
      <c r="K83" s="80" t="b">
        <v>0</v>
      </c>
      <c r="L83" s="80" t="b">
        <v>0</v>
      </c>
    </row>
    <row r="84" spans="1:12" ht="15">
      <c r="A84" s="88" t="s">
        <v>1185</v>
      </c>
      <c r="B84" s="88" t="s">
        <v>2262</v>
      </c>
      <c r="C84" s="80">
        <v>88</v>
      </c>
      <c r="D84" s="119">
        <v>0.0009370914377541416</v>
      </c>
      <c r="E84" s="119">
        <v>1.469822015978163</v>
      </c>
      <c r="F84" s="80" t="s">
        <v>1020</v>
      </c>
      <c r="G84" s="80" t="b">
        <v>0</v>
      </c>
      <c r="H84" s="80" t="b">
        <v>0</v>
      </c>
      <c r="I84" s="80" t="b">
        <v>0</v>
      </c>
      <c r="J84" s="80" t="b">
        <v>0</v>
      </c>
      <c r="K84" s="80" t="b">
        <v>0</v>
      </c>
      <c r="L84" s="80" t="b">
        <v>0</v>
      </c>
    </row>
    <row r="85" spans="1:12" ht="15">
      <c r="A85" s="88" t="s">
        <v>2262</v>
      </c>
      <c r="B85" s="88" t="s">
        <v>1179</v>
      </c>
      <c r="C85" s="80">
        <v>88</v>
      </c>
      <c r="D85" s="119">
        <v>0.0009370914377541416</v>
      </c>
      <c r="E85" s="119">
        <v>1.1687920203141817</v>
      </c>
      <c r="F85" s="80" t="s">
        <v>1020</v>
      </c>
      <c r="G85" s="80" t="b">
        <v>0</v>
      </c>
      <c r="H85" s="80" t="b">
        <v>0</v>
      </c>
      <c r="I85" s="80" t="b">
        <v>0</v>
      </c>
      <c r="J85" s="80" t="b">
        <v>0</v>
      </c>
      <c r="K85" s="80" t="b">
        <v>0</v>
      </c>
      <c r="L85" s="80" t="b">
        <v>0</v>
      </c>
    </row>
    <row r="86" spans="1:12" ht="15">
      <c r="A86" s="88" t="s">
        <v>1179</v>
      </c>
      <c r="B86" s="88" t="s">
        <v>1188</v>
      </c>
      <c r="C86" s="80">
        <v>88</v>
      </c>
      <c r="D86" s="119">
        <v>0.0009370914377541416</v>
      </c>
      <c r="E86" s="119">
        <v>1.1687920203141817</v>
      </c>
      <c r="F86" s="80" t="s">
        <v>1020</v>
      </c>
      <c r="G86" s="80" t="b">
        <v>0</v>
      </c>
      <c r="H86" s="80" t="b">
        <v>0</v>
      </c>
      <c r="I86" s="80" t="b">
        <v>0</v>
      </c>
      <c r="J86" s="80" t="b">
        <v>0</v>
      </c>
      <c r="K86" s="80" t="b">
        <v>0</v>
      </c>
      <c r="L86" s="80" t="b">
        <v>0</v>
      </c>
    </row>
    <row r="87" spans="1:12" ht="15">
      <c r="A87" s="88" t="s">
        <v>1188</v>
      </c>
      <c r="B87" s="88" t="s">
        <v>2263</v>
      </c>
      <c r="C87" s="80">
        <v>88</v>
      </c>
      <c r="D87" s="119">
        <v>0.0009370914377541416</v>
      </c>
      <c r="E87" s="119">
        <v>1.469822015978163</v>
      </c>
      <c r="F87" s="80" t="s">
        <v>1020</v>
      </c>
      <c r="G87" s="80" t="b">
        <v>0</v>
      </c>
      <c r="H87" s="80" t="b">
        <v>0</v>
      </c>
      <c r="I87" s="80" t="b">
        <v>0</v>
      </c>
      <c r="J87" s="80" t="b">
        <v>0</v>
      </c>
      <c r="K87" s="80" t="b">
        <v>0</v>
      </c>
      <c r="L87" s="80" t="b">
        <v>0</v>
      </c>
    </row>
    <row r="88" spans="1:12" ht="15">
      <c r="A88" s="88" t="s">
        <v>2263</v>
      </c>
      <c r="B88" s="88" t="s">
        <v>2264</v>
      </c>
      <c r="C88" s="80">
        <v>88</v>
      </c>
      <c r="D88" s="119">
        <v>0.0009370914377541416</v>
      </c>
      <c r="E88" s="119">
        <v>1.469822015978163</v>
      </c>
      <c r="F88" s="80" t="s">
        <v>1020</v>
      </c>
      <c r="G88" s="80" t="b">
        <v>0</v>
      </c>
      <c r="H88" s="80" t="b">
        <v>0</v>
      </c>
      <c r="I88" s="80" t="b">
        <v>0</v>
      </c>
      <c r="J88" s="80" t="b">
        <v>0</v>
      </c>
      <c r="K88" s="80" t="b">
        <v>0</v>
      </c>
      <c r="L88" s="80" t="b">
        <v>0</v>
      </c>
    </row>
    <row r="89" spans="1:12" ht="15">
      <c r="A89" s="88" t="s">
        <v>2264</v>
      </c>
      <c r="B89" s="88" t="s">
        <v>2258</v>
      </c>
      <c r="C89" s="80">
        <v>88</v>
      </c>
      <c r="D89" s="119">
        <v>0.0009370914377541416</v>
      </c>
      <c r="E89" s="119">
        <v>1.469822015978163</v>
      </c>
      <c r="F89" s="80" t="s">
        <v>1020</v>
      </c>
      <c r="G89" s="80" t="b">
        <v>0</v>
      </c>
      <c r="H89" s="80" t="b">
        <v>0</v>
      </c>
      <c r="I89" s="80" t="b">
        <v>0</v>
      </c>
      <c r="J89" s="80" t="b">
        <v>0</v>
      </c>
      <c r="K89" s="80" t="b">
        <v>0</v>
      </c>
      <c r="L89" s="80" t="b">
        <v>0</v>
      </c>
    </row>
    <row r="90" spans="1:12" ht="15">
      <c r="A90" s="88" t="s">
        <v>2258</v>
      </c>
      <c r="B90" s="88" t="s">
        <v>2259</v>
      </c>
      <c r="C90" s="80">
        <v>88</v>
      </c>
      <c r="D90" s="119">
        <v>0.0009370914377541416</v>
      </c>
      <c r="E90" s="119">
        <v>1.469822015978163</v>
      </c>
      <c r="F90" s="80" t="s">
        <v>1020</v>
      </c>
      <c r="G90" s="80" t="b">
        <v>0</v>
      </c>
      <c r="H90" s="80" t="b">
        <v>0</v>
      </c>
      <c r="I90" s="80" t="b">
        <v>0</v>
      </c>
      <c r="J90" s="80" t="b">
        <v>0</v>
      </c>
      <c r="K90" s="80" t="b">
        <v>0</v>
      </c>
      <c r="L90" s="80" t="b">
        <v>0</v>
      </c>
    </row>
    <row r="91" spans="1:12" ht="15">
      <c r="A91" s="88" t="s">
        <v>2259</v>
      </c>
      <c r="B91" s="88" t="s">
        <v>2265</v>
      </c>
      <c r="C91" s="80">
        <v>88</v>
      </c>
      <c r="D91" s="119">
        <v>0.0009370914377541416</v>
      </c>
      <c r="E91" s="119">
        <v>1.469822015978163</v>
      </c>
      <c r="F91" s="80" t="s">
        <v>1020</v>
      </c>
      <c r="G91" s="80" t="b">
        <v>0</v>
      </c>
      <c r="H91" s="80" t="b">
        <v>0</v>
      </c>
      <c r="I91" s="80" t="b">
        <v>0</v>
      </c>
      <c r="J91" s="80" t="b">
        <v>0</v>
      </c>
      <c r="K91" s="80" t="b">
        <v>0</v>
      </c>
      <c r="L91" s="80" t="b">
        <v>0</v>
      </c>
    </row>
    <row r="92" spans="1:12" ht="15">
      <c r="A92" s="88" t="s">
        <v>2265</v>
      </c>
      <c r="B92" s="88" t="s">
        <v>2266</v>
      </c>
      <c r="C92" s="80">
        <v>88</v>
      </c>
      <c r="D92" s="119">
        <v>0.0009370914377541416</v>
      </c>
      <c r="E92" s="119">
        <v>1.469822015978163</v>
      </c>
      <c r="F92" s="80" t="s">
        <v>1020</v>
      </c>
      <c r="G92" s="80" t="b">
        <v>0</v>
      </c>
      <c r="H92" s="80" t="b">
        <v>0</v>
      </c>
      <c r="I92" s="80" t="b">
        <v>0</v>
      </c>
      <c r="J92" s="80" t="b">
        <v>0</v>
      </c>
      <c r="K92" s="80" t="b">
        <v>0</v>
      </c>
      <c r="L92" s="80" t="b">
        <v>0</v>
      </c>
    </row>
    <row r="93" spans="1:12" ht="15">
      <c r="A93" s="88" t="s">
        <v>2266</v>
      </c>
      <c r="B93" s="88" t="s">
        <v>2260</v>
      </c>
      <c r="C93" s="80">
        <v>88</v>
      </c>
      <c r="D93" s="119">
        <v>0.0009370914377541416</v>
      </c>
      <c r="E93" s="119">
        <v>1.469822015978163</v>
      </c>
      <c r="F93" s="80" t="s">
        <v>1020</v>
      </c>
      <c r="G93" s="80" t="b">
        <v>0</v>
      </c>
      <c r="H93" s="80" t="b">
        <v>0</v>
      </c>
      <c r="I93" s="80" t="b">
        <v>0</v>
      </c>
      <c r="J93" s="80" t="b">
        <v>0</v>
      </c>
      <c r="K93" s="80" t="b">
        <v>0</v>
      </c>
      <c r="L93" s="80" t="b">
        <v>0</v>
      </c>
    </row>
    <row r="94" spans="1:12" ht="15">
      <c r="A94" s="88" t="s">
        <v>2260</v>
      </c>
      <c r="B94" s="88" t="s">
        <v>1178</v>
      </c>
      <c r="C94" s="80">
        <v>88</v>
      </c>
      <c r="D94" s="119">
        <v>0.0009370914377541416</v>
      </c>
      <c r="E94" s="119">
        <v>1.4649146814834189</v>
      </c>
      <c r="F94" s="80" t="s">
        <v>1020</v>
      </c>
      <c r="G94" s="80" t="b">
        <v>0</v>
      </c>
      <c r="H94" s="80" t="b">
        <v>0</v>
      </c>
      <c r="I94" s="80" t="b">
        <v>0</v>
      </c>
      <c r="J94" s="80" t="b">
        <v>0</v>
      </c>
      <c r="K94" s="80" t="b">
        <v>0</v>
      </c>
      <c r="L94" s="80" t="b">
        <v>0</v>
      </c>
    </row>
    <row r="95" spans="1:12" ht="15">
      <c r="A95" s="88" t="s">
        <v>1178</v>
      </c>
      <c r="B95" s="88" t="s">
        <v>2267</v>
      </c>
      <c r="C95" s="80">
        <v>88</v>
      </c>
      <c r="D95" s="119">
        <v>0.0009370914377541416</v>
      </c>
      <c r="E95" s="119">
        <v>1.4649146814834189</v>
      </c>
      <c r="F95" s="80" t="s">
        <v>1020</v>
      </c>
      <c r="G95" s="80" t="b">
        <v>0</v>
      </c>
      <c r="H95" s="80" t="b">
        <v>0</v>
      </c>
      <c r="I95" s="80" t="b">
        <v>0</v>
      </c>
      <c r="J95" s="80" t="b">
        <v>0</v>
      </c>
      <c r="K95" s="80" t="b">
        <v>1</v>
      </c>
      <c r="L95" s="80" t="b">
        <v>0</v>
      </c>
    </row>
    <row r="96" spans="1:12" ht="15">
      <c r="A96" s="88" t="s">
        <v>2267</v>
      </c>
      <c r="B96" s="88" t="s">
        <v>2268</v>
      </c>
      <c r="C96" s="80">
        <v>88</v>
      </c>
      <c r="D96" s="119">
        <v>0.0009370914377541416</v>
      </c>
      <c r="E96" s="119">
        <v>1.469822015978163</v>
      </c>
      <c r="F96" s="80" t="s">
        <v>1020</v>
      </c>
      <c r="G96" s="80" t="b">
        <v>0</v>
      </c>
      <c r="H96" s="80" t="b">
        <v>1</v>
      </c>
      <c r="I96" s="80" t="b">
        <v>0</v>
      </c>
      <c r="J96" s="80" t="b">
        <v>0</v>
      </c>
      <c r="K96" s="80" t="b">
        <v>0</v>
      </c>
      <c r="L96" s="80" t="b">
        <v>0</v>
      </c>
    </row>
    <row r="97" spans="1:12" ht="15">
      <c r="A97" s="88" t="s">
        <v>2268</v>
      </c>
      <c r="B97" s="88" t="s">
        <v>2269</v>
      </c>
      <c r="C97" s="80">
        <v>88</v>
      </c>
      <c r="D97" s="119">
        <v>0.0009370914377541416</v>
      </c>
      <c r="E97" s="119">
        <v>1.469822015978163</v>
      </c>
      <c r="F97" s="80" t="s">
        <v>1020</v>
      </c>
      <c r="G97" s="80" t="b">
        <v>0</v>
      </c>
      <c r="H97" s="80" t="b">
        <v>0</v>
      </c>
      <c r="I97" s="80" t="b">
        <v>0</v>
      </c>
      <c r="J97" s="80" t="b">
        <v>0</v>
      </c>
      <c r="K97" s="80" t="b">
        <v>0</v>
      </c>
      <c r="L97" s="80" t="b">
        <v>0</v>
      </c>
    </row>
    <row r="98" spans="1:12" ht="15">
      <c r="A98" s="88" t="s">
        <v>2269</v>
      </c>
      <c r="B98" s="88" t="s">
        <v>2270</v>
      </c>
      <c r="C98" s="80">
        <v>88</v>
      </c>
      <c r="D98" s="119">
        <v>0.0009370914377541416</v>
      </c>
      <c r="E98" s="119">
        <v>1.469822015978163</v>
      </c>
      <c r="F98" s="80" t="s">
        <v>1020</v>
      </c>
      <c r="G98" s="80" t="b">
        <v>0</v>
      </c>
      <c r="H98" s="80" t="b">
        <v>0</v>
      </c>
      <c r="I98" s="80" t="b">
        <v>0</v>
      </c>
      <c r="J98" s="80" t="b">
        <v>0</v>
      </c>
      <c r="K98" s="80" t="b">
        <v>0</v>
      </c>
      <c r="L98" s="80" t="b">
        <v>0</v>
      </c>
    </row>
    <row r="99" spans="1:12" ht="15">
      <c r="A99" s="88" t="s">
        <v>2270</v>
      </c>
      <c r="B99" s="88" t="s">
        <v>1179</v>
      </c>
      <c r="C99" s="80">
        <v>88</v>
      </c>
      <c r="D99" s="119">
        <v>0.0009370914377541416</v>
      </c>
      <c r="E99" s="119">
        <v>1.1687920203141817</v>
      </c>
      <c r="F99" s="80" t="s">
        <v>1020</v>
      </c>
      <c r="G99" s="80" t="b">
        <v>0</v>
      </c>
      <c r="H99" s="80" t="b">
        <v>0</v>
      </c>
      <c r="I99" s="80" t="b">
        <v>0</v>
      </c>
      <c r="J99" s="80" t="b">
        <v>0</v>
      </c>
      <c r="K99" s="80" t="b">
        <v>0</v>
      </c>
      <c r="L99" s="80" t="b">
        <v>0</v>
      </c>
    </row>
    <row r="100" spans="1:12" ht="15">
      <c r="A100" s="88" t="s">
        <v>1179</v>
      </c>
      <c r="B100" s="88" t="s">
        <v>2271</v>
      </c>
      <c r="C100" s="80">
        <v>88</v>
      </c>
      <c r="D100" s="119">
        <v>0.0009370914377541416</v>
      </c>
      <c r="E100" s="119">
        <v>1.1687920203141817</v>
      </c>
      <c r="F100" s="80" t="s">
        <v>1020</v>
      </c>
      <c r="G100" s="80" t="b">
        <v>0</v>
      </c>
      <c r="H100" s="80" t="b">
        <v>0</v>
      </c>
      <c r="I100" s="80" t="b">
        <v>0</v>
      </c>
      <c r="J100" s="80" t="b">
        <v>0</v>
      </c>
      <c r="K100" s="80" t="b">
        <v>0</v>
      </c>
      <c r="L100" s="80" t="b">
        <v>0</v>
      </c>
    </row>
    <row r="101" spans="1:12" ht="15">
      <c r="A101" s="88" t="s">
        <v>2271</v>
      </c>
      <c r="B101" s="88" t="s">
        <v>2272</v>
      </c>
      <c r="C101" s="80">
        <v>88</v>
      </c>
      <c r="D101" s="119">
        <v>0.0009370914377541416</v>
      </c>
      <c r="E101" s="119">
        <v>1.469822015978163</v>
      </c>
      <c r="F101" s="80" t="s">
        <v>1020</v>
      </c>
      <c r="G101" s="80" t="b">
        <v>0</v>
      </c>
      <c r="H101" s="80" t="b">
        <v>0</v>
      </c>
      <c r="I101" s="80" t="b">
        <v>0</v>
      </c>
      <c r="J101" s="80" t="b">
        <v>0</v>
      </c>
      <c r="K101" s="80" t="b">
        <v>0</v>
      </c>
      <c r="L101" s="80" t="b">
        <v>0</v>
      </c>
    </row>
    <row r="102" spans="1:12" ht="15">
      <c r="A102" s="88" t="s">
        <v>2272</v>
      </c>
      <c r="B102" s="88" t="s">
        <v>304</v>
      </c>
      <c r="C102" s="80">
        <v>88</v>
      </c>
      <c r="D102" s="119">
        <v>0.0009370914377541416</v>
      </c>
      <c r="E102" s="119">
        <v>1.4649146814834189</v>
      </c>
      <c r="F102" s="80" t="s">
        <v>1020</v>
      </c>
      <c r="G102" s="80" t="b">
        <v>0</v>
      </c>
      <c r="H102" s="80" t="b">
        <v>0</v>
      </c>
      <c r="I102" s="80" t="b">
        <v>0</v>
      </c>
      <c r="J102" s="80" t="b">
        <v>0</v>
      </c>
      <c r="K102" s="80" t="b">
        <v>0</v>
      </c>
      <c r="L102" s="80" t="b">
        <v>0</v>
      </c>
    </row>
    <row r="103" spans="1:12" ht="15">
      <c r="A103" s="88" t="s">
        <v>304</v>
      </c>
      <c r="B103" s="88" t="s">
        <v>287</v>
      </c>
      <c r="C103" s="80">
        <v>88</v>
      </c>
      <c r="D103" s="119">
        <v>0.0009370914377541416</v>
      </c>
      <c r="E103" s="119">
        <v>1.469822015978163</v>
      </c>
      <c r="F103" s="80" t="s">
        <v>1020</v>
      </c>
      <c r="G103" s="80" t="b">
        <v>0</v>
      </c>
      <c r="H103" s="80" t="b">
        <v>0</v>
      </c>
      <c r="I103" s="80" t="b">
        <v>0</v>
      </c>
      <c r="J103" s="80" t="b">
        <v>0</v>
      </c>
      <c r="K103" s="80" t="b">
        <v>0</v>
      </c>
      <c r="L103" s="80" t="b">
        <v>0</v>
      </c>
    </row>
    <row r="104" spans="1:12" ht="15">
      <c r="A104" s="88" t="s">
        <v>1079</v>
      </c>
      <c r="B104" s="88" t="s">
        <v>1080</v>
      </c>
      <c r="C104" s="80">
        <v>2</v>
      </c>
      <c r="D104" s="119">
        <v>0.0012431954334094554</v>
      </c>
      <c r="E104" s="119">
        <v>3.1132746924643504</v>
      </c>
      <c r="F104" s="80" t="s">
        <v>1020</v>
      </c>
      <c r="G104" s="80" t="b">
        <v>0</v>
      </c>
      <c r="H104" s="80" t="b">
        <v>0</v>
      </c>
      <c r="I104" s="80" t="b">
        <v>0</v>
      </c>
      <c r="J104" s="80" t="b">
        <v>0</v>
      </c>
      <c r="K104" s="80" t="b">
        <v>0</v>
      </c>
      <c r="L104" s="80" t="b">
        <v>0</v>
      </c>
    </row>
    <row r="105" spans="1:12" ht="15">
      <c r="A105" s="88" t="s">
        <v>1080</v>
      </c>
      <c r="B105" s="88" t="s">
        <v>1076</v>
      </c>
      <c r="C105" s="80">
        <v>2</v>
      </c>
      <c r="D105" s="119">
        <v>0.0012431954334094554</v>
      </c>
      <c r="E105" s="119">
        <v>3.1132746924643504</v>
      </c>
      <c r="F105" s="80" t="s">
        <v>1020</v>
      </c>
      <c r="G105" s="80" t="b">
        <v>0</v>
      </c>
      <c r="H105" s="80" t="b">
        <v>0</v>
      </c>
      <c r="I105" s="80" t="b">
        <v>0</v>
      </c>
      <c r="J105" s="80" t="b">
        <v>0</v>
      </c>
      <c r="K105" s="80" t="b">
        <v>0</v>
      </c>
      <c r="L105" s="80" t="b">
        <v>0</v>
      </c>
    </row>
    <row r="106" spans="1:12" ht="15">
      <c r="A106" s="88" t="s">
        <v>1076</v>
      </c>
      <c r="B106" s="88" t="s">
        <v>1082</v>
      </c>
      <c r="C106" s="80">
        <v>2</v>
      </c>
      <c r="D106" s="119">
        <v>0.0012431954334094554</v>
      </c>
      <c r="E106" s="119">
        <v>3.1132746924643504</v>
      </c>
      <c r="F106" s="80" t="s">
        <v>1020</v>
      </c>
      <c r="G106" s="80" t="b">
        <v>0</v>
      </c>
      <c r="H106" s="80" t="b">
        <v>0</v>
      </c>
      <c r="I106" s="80" t="b">
        <v>0</v>
      </c>
      <c r="J106" s="80" t="b">
        <v>0</v>
      </c>
      <c r="K106" s="80" t="b">
        <v>0</v>
      </c>
      <c r="L106" s="80" t="b">
        <v>0</v>
      </c>
    </row>
    <row r="107" spans="1:12" ht="15">
      <c r="A107" s="88" t="s">
        <v>1082</v>
      </c>
      <c r="B107" s="88" t="s">
        <v>1083</v>
      </c>
      <c r="C107" s="80">
        <v>2</v>
      </c>
      <c r="D107" s="119">
        <v>0.0012431954334094554</v>
      </c>
      <c r="E107" s="119">
        <v>3.1132746924643504</v>
      </c>
      <c r="F107" s="80" t="s">
        <v>1020</v>
      </c>
      <c r="G107" s="80" t="b">
        <v>0</v>
      </c>
      <c r="H107" s="80" t="b">
        <v>0</v>
      </c>
      <c r="I107" s="80" t="b">
        <v>0</v>
      </c>
      <c r="J107" s="80" t="b">
        <v>0</v>
      </c>
      <c r="K107" s="80" t="b">
        <v>0</v>
      </c>
      <c r="L107" s="80" t="b">
        <v>0</v>
      </c>
    </row>
    <row r="108" spans="1:12" ht="15">
      <c r="A108" s="88" t="s">
        <v>1083</v>
      </c>
      <c r="B108" s="88" t="s">
        <v>1084</v>
      </c>
      <c r="C108" s="80">
        <v>2</v>
      </c>
      <c r="D108" s="119">
        <v>0.0012431954334094554</v>
      </c>
      <c r="E108" s="119">
        <v>3.1132746924643504</v>
      </c>
      <c r="F108" s="80" t="s">
        <v>1020</v>
      </c>
      <c r="G108" s="80" t="b">
        <v>0</v>
      </c>
      <c r="H108" s="80" t="b">
        <v>0</v>
      </c>
      <c r="I108" s="80" t="b">
        <v>0</v>
      </c>
      <c r="J108" s="80" t="b">
        <v>0</v>
      </c>
      <c r="K108" s="80" t="b">
        <v>0</v>
      </c>
      <c r="L108" s="80" t="b">
        <v>0</v>
      </c>
    </row>
    <row r="109" spans="1:12" ht="15">
      <c r="A109" s="88" t="s">
        <v>1084</v>
      </c>
      <c r="B109" s="88" t="s">
        <v>1077</v>
      </c>
      <c r="C109" s="80">
        <v>2</v>
      </c>
      <c r="D109" s="119">
        <v>0.0012431954334094554</v>
      </c>
      <c r="E109" s="119">
        <v>3.1132746924643504</v>
      </c>
      <c r="F109" s="80" t="s">
        <v>1020</v>
      </c>
      <c r="G109" s="80" t="b">
        <v>0</v>
      </c>
      <c r="H109" s="80" t="b">
        <v>0</v>
      </c>
      <c r="I109" s="80" t="b">
        <v>0</v>
      </c>
      <c r="J109" s="80" t="b">
        <v>0</v>
      </c>
      <c r="K109" s="80" t="b">
        <v>0</v>
      </c>
      <c r="L109" s="80" t="b">
        <v>0</v>
      </c>
    </row>
    <row r="110" spans="1:12" ht="15">
      <c r="A110" s="88" t="s">
        <v>1077</v>
      </c>
      <c r="B110" s="88" t="s">
        <v>1078</v>
      </c>
      <c r="C110" s="80">
        <v>2</v>
      </c>
      <c r="D110" s="119">
        <v>0.0012431954334094554</v>
      </c>
      <c r="E110" s="119">
        <v>3.1132746924643504</v>
      </c>
      <c r="F110" s="80" t="s">
        <v>1020</v>
      </c>
      <c r="G110" s="80" t="b">
        <v>0</v>
      </c>
      <c r="H110" s="80" t="b">
        <v>0</v>
      </c>
      <c r="I110" s="80" t="b">
        <v>0</v>
      </c>
      <c r="J110" s="80" t="b">
        <v>0</v>
      </c>
      <c r="K110" s="80" t="b">
        <v>0</v>
      </c>
      <c r="L110" s="80" t="b">
        <v>0</v>
      </c>
    </row>
    <row r="111" spans="1:12" ht="15">
      <c r="A111" s="88" t="s">
        <v>1078</v>
      </c>
      <c r="B111" s="88" t="s">
        <v>1085</v>
      </c>
      <c r="C111" s="80">
        <v>2</v>
      </c>
      <c r="D111" s="119">
        <v>0.0012431954334094554</v>
      </c>
      <c r="E111" s="119">
        <v>3.1132746924643504</v>
      </c>
      <c r="F111" s="80" t="s">
        <v>1020</v>
      </c>
      <c r="G111" s="80" t="b">
        <v>0</v>
      </c>
      <c r="H111" s="80" t="b">
        <v>0</v>
      </c>
      <c r="I111" s="80" t="b">
        <v>0</v>
      </c>
      <c r="J111" s="80" t="b">
        <v>0</v>
      </c>
      <c r="K111" s="80" t="b">
        <v>0</v>
      </c>
      <c r="L111" s="80" t="b">
        <v>0</v>
      </c>
    </row>
    <row r="112" spans="1:12" ht="15">
      <c r="A112" s="88" t="s">
        <v>1085</v>
      </c>
      <c r="B112" s="88" t="s">
        <v>1087</v>
      </c>
      <c r="C112" s="80">
        <v>2</v>
      </c>
      <c r="D112" s="119">
        <v>0.0012431954334094554</v>
      </c>
      <c r="E112" s="119">
        <v>3.1132746924643504</v>
      </c>
      <c r="F112" s="80" t="s">
        <v>1020</v>
      </c>
      <c r="G112" s="80" t="b">
        <v>0</v>
      </c>
      <c r="H112" s="80" t="b">
        <v>0</v>
      </c>
      <c r="I112" s="80" t="b">
        <v>0</v>
      </c>
      <c r="J112" s="80" t="b">
        <v>0</v>
      </c>
      <c r="K112" s="80" t="b">
        <v>0</v>
      </c>
      <c r="L112" s="80" t="b">
        <v>0</v>
      </c>
    </row>
    <row r="113" spans="1:12" ht="15">
      <c r="A113" s="88" t="s">
        <v>1079</v>
      </c>
      <c r="B113" s="88" t="s">
        <v>1080</v>
      </c>
      <c r="C113" s="80">
        <v>38</v>
      </c>
      <c r="D113" s="119">
        <v>0.005476521757351789</v>
      </c>
      <c r="E113" s="119">
        <v>1.3106374221841042</v>
      </c>
      <c r="F113" s="80" t="s">
        <v>1021</v>
      </c>
      <c r="G113" s="80" t="b">
        <v>0</v>
      </c>
      <c r="H113" s="80" t="b">
        <v>0</v>
      </c>
      <c r="I113" s="80" t="b">
        <v>0</v>
      </c>
      <c r="J113" s="80" t="b">
        <v>0</v>
      </c>
      <c r="K113" s="80" t="b">
        <v>0</v>
      </c>
      <c r="L113" s="80" t="b">
        <v>0</v>
      </c>
    </row>
    <row r="114" spans="1:12" ht="15">
      <c r="A114" s="88" t="s">
        <v>1080</v>
      </c>
      <c r="B114" s="88" t="s">
        <v>1076</v>
      </c>
      <c r="C114" s="80">
        <v>38</v>
      </c>
      <c r="D114" s="119">
        <v>0.005476521757351789</v>
      </c>
      <c r="E114" s="119">
        <v>1.3106374221841042</v>
      </c>
      <c r="F114" s="80" t="s">
        <v>1021</v>
      </c>
      <c r="G114" s="80" t="b">
        <v>0</v>
      </c>
      <c r="H114" s="80" t="b">
        <v>0</v>
      </c>
      <c r="I114" s="80" t="b">
        <v>0</v>
      </c>
      <c r="J114" s="80" t="b">
        <v>0</v>
      </c>
      <c r="K114" s="80" t="b">
        <v>0</v>
      </c>
      <c r="L114" s="80" t="b">
        <v>0</v>
      </c>
    </row>
    <row r="115" spans="1:12" ht="15">
      <c r="A115" s="88" t="s">
        <v>1076</v>
      </c>
      <c r="B115" s="88" t="s">
        <v>1082</v>
      </c>
      <c r="C115" s="80">
        <v>38</v>
      </c>
      <c r="D115" s="119">
        <v>0.005476521757351789</v>
      </c>
      <c r="E115" s="119">
        <v>1.3106374221841042</v>
      </c>
      <c r="F115" s="80" t="s">
        <v>1021</v>
      </c>
      <c r="G115" s="80" t="b">
        <v>0</v>
      </c>
      <c r="H115" s="80" t="b">
        <v>0</v>
      </c>
      <c r="I115" s="80" t="b">
        <v>0</v>
      </c>
      <c r="J115" s="80" t="b">
        <v>0</v>
      </c>
      <c r="K115" s="80" t="b">
        <v>0</v>
      </c>
      <c r="L115" s="80" t="b">
        <v>0</v>
      </c>
    </row>
    <row r="116" spans="1:12" ht="15">
      <c r="A116" s="88" t="s">
        <v>1082</v>
      </c>
      <c r="B116" s="88" t="s">
        <v>1083</v>
      </c>
      <c r="C116" s="80">
        <v>38</v>
      </c>
      <c r="D116" s="119">
        <v>0.005476521757351789</v>
      </c>
      <c r="E116" s="119">
        <v>1.3106374221841042</v>
      </c>
      <c r="F116" s="80" t="s">
        <v>1021</v>
      </c>
      <c r="G116" s="80" t="b">
        <v>0</v>
      </c>
      <c r="H116" s="80" t="b">
        <v>0</v>
      </c>
      <c r="I116" s="80" t="b">
        <v>0</v>
      </c>
      <c r="J116" s="80" t="b">
        <v>0</v>
      </c>
      <c r="K116" s="80" t="b">
        <v>0</v>
      </c>
      <c r="L116" s="80" t="b">
        <v>0</v>
      </c>
    </row>
    <row r="117" spans="1:12" ht="15">
      <c r="A117" s="88" t="s">
        <v>1083</v>
      </c>
      <c r="B117" s="88" t="s">
        <v>1084</v>
      </c>
      <c r="C117" s="80">
        <v>38</v>
      </c>
      <c r="D117" s="119">
        <v>0.005476521757351789</v>
      </c>
      <c r="E117" s="119">
        <v>1.3106374221841042</v>
      </c>
      <c r="F117" s="80" t="s">
        <v>1021</v>
      </c>
      <c r="G117" s="80" t="b">
        <v>0</v>
      </c>
      <c r="H117" s="80" t="b">
        <v>0</v>
      </c>
      <c r="I117" s="80" t="b">
        <v>0</v>
      </c>
      <c r="J117" s="80" t="b">
        <v>0</v>
      </c>
      <c r="K117" s="80" t="b">
        <v>0</v>
      </c>
      <c r="L117" s="80" t="b">
        <v>0</v>
      </c>
    </row>
    <row r="118" spans="1:12" ht="15">
      <c r="A118" s="88" t="s">
        <v>1084</v>
      </c>
      <c r="B118" s="88" t="s">
        <v>1077</v>
      </c>
      <c r="C118" s="80">
        <v>38</v>
      </c>
      <c r="D118" s="119">
        <v>0.005476521757351789</v>
      </c>
      <c r="E118" s="119">
        <v>1.3106374221841042</v>
      </c>
      <c r="F118" s="80" t="s">
        <v>1021</v>
      </c>
      <c r="G118" s="80" t="b">
        <v>0</v>
      </c>
      <c r="H118" s="80" t="b">
        <v>0</v>
      </c>
      <c r="I118" s="80" t="b">
        <v>0</v>
      </c>
      <c r="J118" s="80" t="b">
        <v>0</v>
      </c>
      <c r="K118" s="80" t="b">
        <v>0</v>
      </c>
      <c r="L118" s="80" t="b">
        <v>0</v>
      </c>
    </row>
    <row r="119" spans="1:12" ht="15">
      <c r="A119" s="88" t="s">
        <v>1077</v>
      </c>
      <c r="B119" s="88" t="s">
        <v>1078</v>
      </c>
      <c r="C119" s="80">
        <v>38</v>
      </c>
      <c r="D119" s="119">
        <v>0.005476521757351789</v>
      </c>
      <c r="E119" s="119">
        <v>1.3106374221841042</v>
      </c>
      <c r="F119" s="80" t="s">
        <v>1021</v>
      </c>
      <c r="G119" s="80" t="b">
        <v>0</v>
      </c>
      <c r="H119" s="80" t="b">
        <v>0</v>
      </c>
      <c r="I119" s="80" t="b">
        <v>0</v>
      </c>
      <c r="J119" s="80" t="b">
        <v>0</v>
      </c>
      <c r="K119" s="80" t="b">
        <v>0</v>
      </c>
      <c r="L119" s="80" t="b">
        <v>0</v>
      </c>
    </row>
    <row r="120" spans="1:12" ht="15">
      <c r="A120" s="88" t="s">
        <v>1078</v>
      </c>
      <c r="B120" s="88" t="s">
        <v>1085</v>
      </c>
      <c r="C120" s="80">
        <v>38</v>
      </c>
      <c r="D120" s="119">
        <v>0.005476521757351789</v>
      </c>
      <c r="E120" s="119">
        <v>1.3106374221841042</v>
      </c>
      <c r="F120" s="80" t="s">
        <v>1021</v>
      </c>
      <c r="G120" s="80" t="b">
        <v>0</v>
      </c>
      <c r="H120" s="80" t="b">
        <v>0</v>
      </c>
      <c r="I120" s="80" t="b">
        <v>0</v>
      </c>
      <c r="J120" s="80" t="b">
        <v>0</v>
      </c>
      <c r="K120" s="80" t="b">
        <v>0</v>
      </c>
      <c r="L120" s="80" t="b">
        <v>0</v>
      </c>
    </row>
    <row r="121" spans="1:12" ht="15">
      <c r="A121" s="88" t="s">
        <v>1085</v>
      </c>
      <c r="B121" s="88" t="s">
        <v>1087</v>
      </c>
      <c r="C121" s="80">
        <v>38</v>
      </c>
      <c r="D121" s="119">
        <v>0.005476521757351789</v>
      </c>
      <c r="E121" s="119">
        <v>1.3106374221841042</v>
      </c>
      <c r="F121" s="80" t="s">
        <v>1021</v>
      </c>
      <c r="G121" s="80" t="b">
        <v>0</v>
      </c>
      <c r="H121" s="80" t="b">
        <v>0</v>
      </c>
      <c r="I121" s="80" t="b">
        <v>0</v>
      </c>
      <c r="J121" s="80" t="b">
        <v>0</v>
      </c>
      <c r="K121" s="80" t="b">
        <v>0</v>
      </c>
      <c r="L121" s="80" t="b">
        <v>0</v>
      </c>
    </row>
    <row r="122" spans="1:12" ht="15">
      <c r="A122" s="88" t="s">
        <v>1087</v>
      </c>
      <c r="B122" s="88" t="s">
        <v>1176</v>
      </c>
      <c r="C122" s="80">
        <v>27</v>
      </c>
      <c r="D122" s="119">
        <v>0.008736842182321465</v>
      </c>
      <c r="E122" s="119">
        <v>1.1622175897262814</v>
      </c>
      <c r="F122" s="80" t="s">
        <v>1021</v>
      </c>
      <c r="G122" s="80" t="b">
        <v>0</v>
      </c>
      <c r="H122" s="80" t="b">
        <v>0</v>
      </c>
      <c r="I122" s="80" t="b">
        <v>0</v>
      </c>
      <c r="J122" s="80" t="b">
        <v>1</v>
      </c>
      <c r="K122" s="80" t="b">
        <v>0</v>
      </c>
      <c r="L122" s="80" t="b">
        <v>0</v>
      </c>
    </row>
    <row r="123" spans="1:12" ht="15">
      <c r="A123" s="88" t="s">
        <v>1176</v>
      </c>
      <c r="B123" s="88" t="s">
        <v>1177</v>
      </c>
      <c r="C123" s="80">
        <v>22</v>
      </c>
      <c r="D123" s="119">
        <v>0.009484934845591146</v>
      </c>
      <c r="E123" s="119">
        <v>1.2913322669887175</v>
      </c>
      <c r="F123" s="80" t="s">
        <v>1021</v>
      </c>
      <c r="G123" s="80" t="b">
        <v>1</v>
      </c>
      <c r="H123" s="80" t="b">
        <v>0</v>
      </c>
      <c r="I123" s="80" t="b">
        <v>0</v>
      </c>
      <c r="J123" s="80" t="b">
        <v>0</v>
      </c>
      <c r="K123" s="80" t="b">
        <v>0</v>
      </c>
      <c r="L123" s="80" t="b">
        <v>0</v>
      </c>
    </row>
    <row r="124" spans="1:12" ht="15">
      <c r="A124" s="88" t="s">
        <v>1176</v>
      </c>
      <c r="B124" s="88" t="s">
        <v>306</v>
      </c>
      <c r="C124" s="80">
        <v>15</v>
      </c>
      <c r="D124" s="119">
        <v>0.00948389501717662</v>
      </c>
      <c r="E124" s="119">
        <v>1.2826086985838605</v>
      </c>
      <c r="F124" s="80" t="s">
        <v>1021</v>
      </c>
      <c r="G124" s="80" t="b">
        <v>1</v>
      </c>
      <c r="H124" s="80" t="b">
        <v>0</v>
      </c>
      <c r="I124" s="80" t="b">
        <v>0</v>
      </c>
      <c r="J124" s="80" t="b">
        <v>0</v>
      </c>
      <c r="K124" s="80" t="b">
        <v>0</v>
      </c>
      <c r="L124" s="80" t="b">
        <v>0</v>
      </c>
    </row>
    <row r="125" spans="1:12" ht="15">
      <c r="A125" s="88" t="s">
        <v>306</v>
      </c>
      <c r="B125" s="88" t="s">
        <v>302</v>
      </c>
      <c r="C125" s="80">
        <v>15</v>
      </c>
      <c r="D125" s="119">
        <v>0.00948389501717662</v>
      </c>
      <c r="E125" s="119">
        <v>1.6863010361449895</v>
      </c>
      <c r="F125" s="80" t="s">
        <v>1021</v>
      </c>
      <c r="G125" s="80" t="b">
        <v>0</v>
      </c>
      <c r="H125" s="80" t="b">
        <v>0</v>
      </c>
      <c r="I125" s="80" t="b">
        <v>0</v>
      </c>
      <c r="J125" s="80" t="b">
        <v>0</v>
      </c>
      <c r="K125" s="80" t="b">
        <v>0</v>
      </c>
      <c r="L125" s="80" t="b">
        <v>0</v>
      </c>
    </row>
    <row r="126" spans="1:12" ht="15">
      <c r="A126" s="88" t="s">
        <v>302</v>
      </c>
      <c r="B126" s="88" t="s">
        <v>307</v>
      </c>
      <c r="C126" s="80">
        <v>15</v>
      </c>
      <c r="D126" s="119">
        <v>0.00948389501717662</v>
      </c>
      <c r="E126" s="119">
        <v>1.6599720974226404</v>
      </c>
      <c r="F126" s="80" t="s">
        <v>1021</v>
      </c>
      <c r="G126" s="80" t="b">
        <v>0</v>
      </c>
      <c r="H126" s="80" t="b">
        <v>0</v>
      </c>
      <c r="I126" s="80" t="b">
        <v>0</v>
      </c>
      <c r="J126" s="80" t="b">
        <v>0</v>
      </c>
      <c r="K126" s="80" t="b">
        <v>0</v>
      </c>
      <c r="L126" s="80" t="b">
        <v>0</v>
      </c>
    </row>
    <row r="127" spans="1:12" ht="15">
      <c r="A127" s="88" t="s">
        <v>307</v>
      </c>
      <c r="B127" s="88" t="s">
        <v>304</v>
      </c>
      <c r="C127" s="80">
        <v>15</v>
      </c>
      <c r="D127" s="119">
        <v>0.00948389501717662</v>
      </c>
      <c r="E127" s="119">
        <v>1.2365655819149595</v>
      </c>
      <c r="F127" s="80" t="s">
        <v>1021</v>
      </c>
      <c r="G127" s="80" t="b">
        <v>0</v>
      </c>
      <c r="H127" s="80" t="b">
        <v>0</v>
      </c>
      <c r="I127" s="80" t="b">
        <v>0</v>
      </c>
      <c r="J127" s="80" t="b">
        <v>0</v>
      </c>
      <c r="K127" s="80" t="b">
        <v>0</v>
      </c>
      <c r="L127" s="80" t="b">
        <v>0</v>
      </c>
    </row>
    <row r="128" spans="1:12" ht="15">
      <c r="A128" s="88" t="s">
        <v>1087</v>
      </c>
      <c r="B128" s="88" t="s">
        <v>1178</v>
      </c>
      <c r="C128" s="80">
        <v>11</v>
      </c>
      <c r="D128" s="119">
        <v>0.008746493967298345</v>
      </c>
      <c r="E128" s="119">
        <v>1.051000111678348</v>
      </c>
      <c r="F128" s="80" t="s">
        <v>1021</v>
      </c>
      <c r="G128" s="80" t="b">
        <v>0</v>
      </c>
      <c r="H128" s="80" t="b">
        <v>0</v>
      </c>
      <c r="I128" s="80" t="b">
        <v>0</v>
      </c>
      <c r="J128" s="80" t="b">
        <v>0</v>
      </c>
      <c r="K128" s="80" t="b">
        <v>0</v>
      </c>
      <c r="L128" s="80" t="b">
        <v>0</v>
      </c>
    </row>
    <row r="129" spans="1:12" ht="15">
      <c r="A129" s="88" t="s">
        <v>1178</v>
      </c>
      <c r="B129" s="88" t="s">
        <v>1176</v>
      </c>
      <c r="C129" s="80">
        <v>11</v>
      </c>
      <c r="D129" s="119">
        <v>0.008746493967298345</v>
      </c>
      <c r="E129" s="119">
        <v>1.051000111678348</v>
      </c>
      <c r="F129" s="80" t="s">
        <v>1021</v>
      </c>
      <c r="G129" s="80" t="b">
        <v>0</v>
      </c>
      <c r="H129" s="80" t="b">
        <v>0</v>
      </c>
      <c r="I129" s="80" t="b">
        <v>0</v>
      </c>
      <c r="J129" s="80" t="b">
        <v>1</v>
      </c>
      <c r="K129" s="80" t="b">
        <v>0</v>
      </c>
      <c r="L129" s="80" t="b">
        <v>0</v>
      </c>
    </row>
    <row r="130" spans="1:12" ht="15">
      <c r="A130" s="88" t="s">
        <v>1190</v>
      </c>
      <c r="B130" s="88" t="s">
        <v>1189</v>
      </c>
      <c r="C130" s="80">
        <v>11</v>
      </c>
      <c r="D130" s="119">
        <v>0.008746493967298345</v>
      </c>
      <c r="E130" s="119">
        <v>1.8490283336426891</v>
      </c>
      <c r="F130" s="80" t="s">
        <v>1021</v>
      </c>
      <c r="G130" s="80" t="b">
        <v>0</v>
      </c>
      <c r="H130" s="80" t="b">
        <v>1</v>
      </c>
      <c r="I130" s="80" t="b">
        <v>0</v>
      </c>
      <c r="J130" s="80" t="b">
        <v>0</v>
      </c>
      <c r="K130" s="80" t="b">
        <v>0</v>
      </c>
      <c r="L130" s="80" t="b">
        <v>0</v>
      </c>
    </row>
    <row r="131" spans="1:12" ht="15">
      <c r="A131" s="88" t="s">
        <v>307</v>
      </c>
      <c r="B131" s="88" t="s">
        <v>1190</v>
      </c>
      <c r="C131" s="80">
        <v>9</v>
      </c>
      <c r="D131" s="119">
        <v>0.0081046523023824</v>
      </c>
      <c r="E131" s="119">
        <v>1.3882974951111962</v>
      </c>
      <c r="F131" s="80" t="s">
        <v>1021</v>
      </c>
      <c r="G131" s="80" t="b">
        <v>0</v>
      </c>
      <c r="H131" s="80" t="b">
        <v>0</v>
      </c>
      <c r="I131" s="80" t="b">
        <v>0</v>
      </c>
      <c r="J131" s="80" t="b">
        <v>0</v>
      </c>
      <c r="K131" s="80" t="b">
        <v>1</v>
      </c>
      <c r="L131" s="80" t="b">
        <v>0</v>
      </c>
    </row>
    <row r="132" spans="1:12" ht="15">
      <c r="A132" s="88" t="s">
        <v>1189</v>
      </c>
      <c r="B132" s="88" t="s">
        <v>2219</v>
      </c>
      <c r="C132" s="80">
        <v>9</v>
      </c>
      <c r="D132" s="119">
        <v>0.0081046523023824</v>
      </c>
      <c r="E132" s="119">
        <v>1.8490283336426891</v>
      </c>
      <c r="F132" s="80" t="s">
        <v>1021</v>
      </c>
      <c r="G132" s="80" t="b">
        <v>0</v>
      </c>
      <c r="H132" s="80" t="b">
        <v>0</v>
      </c>
      <c r="I132" s="80" t="b">
        <v>0</v>
      </c>
      <c r="J132" s="80" t="b">
        <v>0</v>
      </c>
      <c r="K132" s="80" t="b">
        <v>0</v>
      </c>
      <c r="L132" s="80" t="b">
        <v>0</v>
      </c>
    </row>
    <row r="133" spans="1:12" ht="15">
      <c r="A133" s="88" t="s">
        <v>2219</v>
      </c>
      <c r="B133" s="88" t="s">
        <v>2220</v>
      </c>
      <c r="C133" s="80">
        <v>9</v>
      </c>
      <c r="D133" s="119">
        <v>0.0081046523023824</v>
      </c>
      <c r="E133" s="119">
        <v>1.9361785093615895</v>
      </c>
      <c r="F133" s="80" t="s">
        <v>1021</v>
      </c>
      <c r="G133" s="80" t="b">
        <v>0</v>
      </c>
      <c r="H133" s="80" t="b">
        <v>0</v>
      </c>
      <c r="I133" s="80" t="b">
        <v>0</v>
      </c>
      <c r="J133" s="80" t="b">
        <v>0</v>
      </c>
      <c r="K133" s="80" t="b">
        <v>0</v>
      </c>
      <c r="L133" s="80" t="b">
        <v>0</v>
      </c>
    </row>
    <row r="134" spans="1:12" ht="15">
      <c r="A134" s="88" t="s">
        <v>2220</v>
      </c>
      <c r="B134" s="88" t="s">
        <v>2221</v>
      </c>
      <c r="C134" s="80">
        <v>9</v>
      </c>
      <c r="D134" s="119">
        <v>0.0081046523023824</v>
      </c>
      <c r="E134" s="119">
        <v>1.9361785093615895</v>
      </c>
      <c r="F134" s="80" t="s">
        <v>1021</v>
      </c>
      <c r="G134" s="80" t="b">
        <v>0</v>
      </c>
      <c r="H134" s="80" t="b">
        <v>0</v>
      </c>
      <c r="I134" s="80" t="b">
        <v>0</v>
      </c>
      <c r="J134" s="80" t="b">
        <v>0</v>
      </c>
      <c r="K134" s="80" t="b">
        <v>0</v>
      </c>
      <c r="L134" s="80" t="b">
        <v>0</v>
      </c>
    </row>
    <row r="135" spans="1:12" ht="15">
      <c r="A135" s="88" t="s">
        <v>2221</v>
      </c>
      <c r="B135" s="88" t="s">
        <v>1183</v>
      </c>
      <c r="C135" s="80">
        <v>9</v>
      </c>
      <c r="D135" s="119">
        <v>0.0081046523023824</v>
      </c>
      <c r="E135" s="119">
        <v>1.9361785093615895</v>
      </c>
      <c r="F135" s="80" t="s">
        <v>1021</v>
      </c>
      <c r="G135" s="80" t="b">
        <v>0</v>
      </c>
      <c r="H135" s="80" t="b">
        <v>0</v>
      </c>
      <c r="I135" s="80" t="b">
        <v>0</v>
      </c>
      <c r="J135" s="80" t="b">
        <v>0</v>
      </c>
      <c r="K135" s="80" t="b">
        <v>0</v>
      </c>
      <c r="L135" s="80" t="b">
        <v>0</v>
      </c>
    </row>
    <row r="136" spans="1:12" ht="15">
      <c r="A136" s="88" t="s">
        <v>1183</v>
      </c>
      <c r="B136" s="88" t="s">
        <v>1184</v>
      </c>
      <c r="C136" s="80">
        <v>9</v>
      </c>
      <c r="D136" s="119">
        <v>0.0081046523023824</v>
      </c>
      <c r="E136" s="119">
        <v>1.9361785093615895</v>
      </c>
      <c r="F136" s="80" t="s">
        <v>1021</v>
      </c>
      <c r="G136" s="80" t="b">
        <v>0</v>
      </c>
      <c r="H136" s="80" t="b">
        <v>0</v>
      </c>
      <c r="I136" s="80" t="b">
        <v>0</v>
      </c>
      <c r="J136" s="80" t="b">
        <v>0</v>
      </c>
      <c r="K136" s="80" t="b">
        <v>0</v>
      </c>
      <c r="L136" s="80" t="b">
        <v>0</v>
      </c>
    </row>
    <row r="137" spans="1:12" ht="15">
      <c r="A137" s="88" t="s">
        <v>1184</v>
      </c>
      <c r="B137" s="88" t="s">
        <v>2261</v>
      </c>
      <c r="C137" s="80">
        <v>9</v>
      </c>
      <c r="D137" s="119">
        <v>0.0081046523023824</v>
      </c>
      <c r="E137" s="119">
        <v>1.9361785093615895</v>
      </c>
      <c r="F137" s="80" t="s">
        <v>1021</v>
      </c>
      <c r="G137" s="80" t="b">
        <v>0</v>
      </c>
      <c r="H137" s="80" t="b">
        <v>0</v>
      </c>
      <c r="I137" s="80" t="b">
        <v>0</v>
      </c>
      <c r="J137" s="80" t="b">
        <v>0</v>
      </c>
      <c r="K137" s="80" t="b">
        <v>0</v>
      </c>
      <c r="L137" s="80" t="b">
        <v>0</v>
      </c>
    </row>
    <row r="138" spans="1:12" ht="15">
      <c r="A138" s="88" t="s">
        <v>2261</v>
      </c>
      <c r="B138" s="88" t="s">
        <v>1185</v>
      </c>
      <c r="C138" s="80">
        <v>9</v>
      </c>
      <c r="D138" s="119">
        <v>0.0081046523023824</v>
      </c>
      <c r="E138" s="119">
        <v>1.9361785093615895</v>
      </c>
      <c r="F138" s="80" t="s">
        <v>1021</v>
      </c>
      <c r="G138" s="80" t="b">
        <v>0</v>
      </c>
      <c r="H138" s="80" t="b">
        <v>0</v>
      </c>
      <c r="I138" s="80" t="b">
        <v>0</v>
      </c>
      <c r="J138" s="80" t="b">
        <v>0</v>
      </c>
      <c r="K138" s="80" t="b">
        <v>0</v>
      </c>
      <c r="L138" s="80" t="b">
        <v>0</v>
      </c>
    </row>
    <row r="139" spans="1:12" ht="15">
      <c r="A139" s="88" t="s">
        <v>1185</v>
      </c>
      <c r="B139" s="88" t="s">
        <v>2262</v>
      </c>
      <c r="C139" s="80">
        <v>9</v>
      </c>
      <c r="D139" s="119">
        <v>0.0081046523023824</v>
      </c>
      <c r="E139" s="119">
        <v>1.9361785093615895</v>
      </c>
      <c r="F139" s="80" t="s">
        <v>1021</v>
      </c>
      <c r="G139" s="80" t="b">
        <v>0</v>
      </c>
      <c r="H139" s="80" t="b">
        <v>0</v>
      </c>
      <c r="I139" s="80" t="b">
        <v>0</v>
      </c>
      <c r="J139" s="80" t="b">
        <v>0</v>
      </c>
      <c r="K139" s="80" t="b">
        <v>0</v>
      </c>
      <c r="L139" s="80" t="b">
        <v>0</v>
      </c>
    </row>
    <row r="140" spans="1:12" ht="15">
      <c r="A140" s="88" t="s">
        <v>2262</v>
      </c>
      <c r="B140" s="88" t="s">
        <v>1179</v>
      </c>
      <c r="C140" s="80">
        <v>9</v>
      </c>
      <c r="D140" s="119">
        <v>0.0081046523023824</v>
      </c>
      <c r="E140" s="119">
        <v>1.6351485136976083</v>
      </c>
      <c r="F140" s="80" t="s">
        <v>1021</v>
      </c>
      <c r="G140" s="80" t="b">
        <v>0</v>
      </c>
      <c r="H140" s="80" t="b">
        <v>0</v>
      </c>
      <c r="I140" s="80" t="b">
        <v>0</v>
      </c>
      <c r="J140" s="80" t="b">
        <v>0</v>
      </c>
      <c r="K140" s="80" t="b">
        <v>0</v>
      </c>
      <c r="L140" s="80" t="b">
        <v>0</v>
      </c>
    </row>
    <row r="141" spans="1:12" ht="15">
      <c r="A141" s="88" t="s">
        <v>1179</v>
      </c>
      <c r="B141" s="88" t="s">
        <v>1188</v>
      </c>
      <c r="C141" s="80">
        <v>9</v>
      </c>
      <c r="D141" s="119">
        <v>0.0081046523023824</v>
      </c>
      <c r="E141" s="119">
        <v>1.6351485136976083</v>
      </c>
      <c r="F141" s="80" t="s">
        <v>1021</v>
      </c>
      <c r="G141" s="80" t="b">
        <v>0</v>
      </c>
      <c r="H141" s="80" t="b">
        <v>0</v>
      </c>
      <c r="I141" s="80" t="b">
        <v>0</v>
      </c>
      <c r="J141" s="80" t="b">
        <v>0</v>
      </c>
      <c r="K141" s="80" t="b">
        <v>0</v>
      </c>
      <c r="L141" s="80" t="b">
        <v>0</v>
      </c>
    </row>
    <row r="142" spans="1:12" ht="15">
      <c r="A142" s="88" t="s">
        <v>1188</v>
      </c>
      <c r="B142" s="88" t="s">
        <v>2263</v>
      </c>
      <c r="C142" s="80">
        <v>9</v>
      </c>
      <c r="D142" s="119">
        <v>0.0081046523023824</v>
      </c>
      <c r="E142" s="119">
        <v>1.9361785093615895</v>
      </c>
      <c r="F142" s="80" t="s">
        <v>1021</v>
      </c>
      <c r="G142" s="80" t="b">
        <v>0</v>
      </c>
      <c r="H142" s="80" t="b">
        <v>0</v>
      </c>
      <c r="I142" s="80" t="b">
        <v>0</v>
      </c>
      <c r="J142" s="80" t="b">
        <v>0</v>
      </c>
      <c r="K142" s="80" t="b">
        <v>0</v>
      </c>
      <c r="L142" s="80" t="b">
        <v>0</v>
      </c>
    </row>
    <row r="143" spans="1:12" ht="15">
      <c r="A143" s="88" t="s">
        <v>2263</v>
      </c>
      <c r="B143" s="88" t="s">
        <v>2264</v>
      </c>
      <c r="C143" s="80">
        <v>9</v>
      </c>
      <c r="D143" s="119">
        <v>0.0081046523023824</v>
      </c>
      <c r="E143" s="119">
        <v>1.9361785093615895</v>
      </c>
      <c r="F143" s="80" t="s">
        <v>1021</v>
      </c>
      <c r="G143" s="80" t="b">
        <v>0</v>
      </c>
      <c r="H143" s="80" t="b">
        <v>0</v>
      </c>
      <c r="I143" s="80" t="b">
        <v>0</v>
      </c>
      <c r="J143" s="80" t="b">
        <v>0</v>
      </c>
      <c r="K143" s="80" t="b">
        <v>0</v>
      </c>
      <c r="L143" s="80" t="b">
        <v>0</v>
      </c>
    </row>
    <row r="144" spans="1:12" ht="15">
      <c r="A144" s="88" t="s">
        <v>2264</v>
      </c>
      <c r="B144" s="88" t="s">
        <v>2258</v>
      </c>
      <c r="C144" s="80">
        <v>9</v>
      </c>
      <c r="D144" s="119">
        <v>0.0081046523023824</v>
      </c>
      <c r="E144" s="119">
        <v>1.9361785093615895</v>
      </c>
      <c r="F144" s="80" t="s">
        <v>1021</v>
      </c>
      <c r="G144" s="80" t="b">
        <v>0</v>
      </c>
      <c r="H144" s="80" t="b">
        <v>0</v>
      </c>
      <c r="I144" s="80" t="b">
        <v>0</v>
      </c>
      <c r="J144" s="80" t="b">
        <v>0</v>
      </c>
      <c r="K144" s="80" t="b">
        <v>0</v>
      </c>
      <c r="L144" s="80" t="b">
        <v>0</v>
      </c>
    </row>
    <row r="145" spans="1:12" ht="15">
      <c r="A145" s="88" t="s">
        <v>2258</v>
      </c>
      <c r="B145" s="88" t="s">
        <v>2259</v>
      </c>
      <c r="C145" s="80">
        <v>9</v>
      </c>
      <c r="D145" s="119">
        <v>0.0081046523023824</v>
      </c>
      <c r="E145" s="119">
        <v>1.9361785093615895</v>
      </c>
      <c r="F145" s="80" t="s">
        <v>1021</v>
      </c>
      <c r="G145" s="80" t="b">
        <v>0</v>
      </c>
      <c r="H145" s="80" t="b">
        <v>0</v>
      </c>
      <c r="I145" s="80" t="b">
        <v>0</v>
      </c>
      <c r="J145" s="80" t="b">
        <v>0</v>
      </c>
      <c r="K145" s="80" t="b">
        <v>0</v>
      </c>
      <c r="L145" s="80" t="b">
        <v>0</v>
      </c>
    </row>
    <row r="146" spans="1:12" ht="15">
      <c r="A146" s="88" t="s">
        <v>2259</v>
      </c>
      <c r="B146" s="88" t="s">
        <v>2265</v>
      </c>
      <c r="C146" s="80">
        <v>9</v>
      </c>
      <c r="D146" s="119">
        <v>0.0081046523023824</v>
      </c>
      <c r="E146" s="119">
        <v>1.9361785093615895</v>
      </c>
      <c r="F146" s="80" t="s">
        <v>1021</v>
      </c>
      <c r="G146" s="80" t="b">
        <v>0</v>
      </c>
      <c r="H146" s="80" t="b">
        <v>0</v>
      </c>
      <c r="I146" s="80" t="b">
        <v>0</v>
      </c>
      <c r="J146" s="80" t="b">
        <v>0</v>
      </c>
      <c r="K146" s="80" t="b">
        <v>0</v>
      </c>
      <c r="L146" s="80" t="b">
        <v>0</v>
      </c>
    </row>
    <row r="147" spans="1:12" ht="15">
      <c r="A147" s="88" t="s">
        <v>2265</v>
      </c>
      <c r="B147" s="88" t="s">
        <v>2266</v>
      </c>
      <c r="C147" s="80">
        <v>9</v>
      </c>
      <c r="D147" s="119">
        <v>0.0081046523023824</v>
      </c>
      <c r="E147" s="119">
        <v>1.9361785093615895</v>
      </c>
      <c r="F147" s="80" t="s">
        <v>1021</v>
      </c>
      <c r="G147" s="80" t="b">
        <v>0</v>
      </c>
      <c r="H147" s="80" t="b">
        <v>0</v>
      </c>
      <c r="I147" s="80" t="b">
        <v>0</v>
      </c>
      <c r="J147" s="80" t="b">
        <v>0</v>
      </c>
      <c r="K147" s="80" t="b">
        <v>0</v>
      </c>
      <c r="L147" s="80" t="b">
        <v>0</v>
      </c>
    </row>
    <row r="148" spans="1:12" ht="15">
      <c r="A148" s="88" t="s">
        <v>2266</v>
      </c>
      <c r="B148" s="88" t="s">
        <v>2260</v>
      </c>
      <c r="C148" s="80">
        <v>9</v>
      </c>
      <c r="D148" s="119">
        <v>0.0081046523023824</v>
      </c>
      <c r="E148" s="119">
        <v>1.9361785093615895</v>
      </c>
      <c r="F148" s="80" t="s">
        <v>1021</v>
      </c>
      <c r="G148" s="80" t="b">
        <v>0</v>
      </c>
      <c r="H148" s="80" t="b">
        <v>0</v>
      </c>
      <c r="I148" s="80" t="b">
        <v>0</v>
      </c>
      <c r="J148" s="80" t="b">
        <v>0</v>
      </c>
      <c r="K148" s="80" t="b">
        <v>0</v>
      </c>
      <c r="L148" s="80" t="b">
        <v>0</v>
      </c>
    </row>
    <row r="149" spans="1:12" ht="15">
      <c r="A149" s="88" t="s">
        <v>2260</v>
      </c>
      <c r="B149" s="88" t="s">
        <v>1178</v>
      </c>
      <c r="C149" s="80">
        <v>9</v>
      </c>
      <c r="D149" s="119">
        <v>0.0081046523023824</v>
      </c>
      <c r="E149" s="119">
        <v>1.589391023136933</v>
      </c>
      <c r="F149" s="80" t="s">
        <v>1021</v>
      </c>
      <c r="G149" s="80" t="b">
        <v>0</v>
      </c>
      <c r="H149" s="80" t="b">
        <v>0</v>
      </c>
      <c r="I149" s="80" t="b">
        <v>0</v>
      </c>
      <c r="J149" s="80" t="b">
        <v>0</v>
      </c>
      <c r="K149" s="80" t="b">
        <v>0</v>
      </c>
      <c r="L149" s="80" t="b">
        <v>0</v>
      </c>
    </row>
    <row r="150" spans="1:12" ht="15">
      <c r="A150" s="88" t="s">
        <v>1178</v>
      </c>
      <c r="B150" s="88" t="s">
        <v>2267</v>
      </c>
      <c r="C150" s="80">
        <v>9</v>
      </c>
      <c r="D150" s="119">
        <v>0.0081046523023824</v>
      </c>
      <c r="E150" s="119">
        <v>1.589391023136933</v>
      </c>
      <c r="F150" s="80" t="s">
        <v>1021</v>
      </c>
      <c r="G150" s="80" t="b">
        <v>0</v>
      </c>
      <c r="H150" s="80" t="b">
        <v>0</v>
      </c>
      <c r="I150" s="80" t="b">
        <v>0</v>
      </c>
      <c r="J150" s="80" t="b">
        <v>0</v>
      </c>
      <c r="K150" s="80" t="b">
        <v>1</v>
      </c>
      <c r="L150" s="80" t="b">
        <v>0</v>
      </c>
    </row>
    <row r="151" spans="1:12" ht="15">
      <c r="A151" s="88" t="s">
        <v>2267</v>
      </c>
      <c r="B151" s="88" t="s">
        <v>2268</v>
      </c>
      <c r="C151" s="80">
        <v>9</v>
      </c>
      <c r="D151" s="119">
        <v>0.0081046523023824</v>
      </c>
      <c r="E151" s="119">
        <v>1.9361785093615895</v>
      </c>
      <c r="F151" s="80" t="s">
        <v>1021</v>
      </c>
      <c r="G151" s="80" t="b">
        <v>0</v>
      </c>
      <c r="H151" s="80" t="b">
        <v>1</v>
      </c>
      <c r="I151" s="80" t="b">
        <v>0</v>
      </c>
      <c r="J151" s="80" t="b">
        <v>0</v>
      </c>
      <c r="K151" s="80" t="b">
        <v>0</v>
      </c>
      <c r="L151" s="80" t="b">
        <v>0</v>
      </c>
    </row>
    <row r="152" spans="1:12" ht="15">
      <c r="A152" s="88" t="s">
        <v>2268</v>
      </c>
      <c r="B152" s="88" t="s">
        <v>2269</v>
      </c>
      <c r="C152" s="80">
        <v>9</v>
      </c>
      <c r="D152" s="119">
        <v>0.0081046523023824</v>
      </c>
      <c r="E152" s="119">
        <v>1.9361785093615895</v>
      </c>
      <c r="F152" s="80" t="s">
        <v>1021</v>
      </c>
      <c r="G152" s="80" t="b">
        <v>0</v>
      </c>
      <c r="H152" s="80" t="b">
        <v>0</v>
      </c>
      <c r="I152" s="80" t="b">
        <v>0</v>
      </c>
      <c r="J152" s="80" t="b">
        <v>0</v>
      </c>
      <c r="K152" s="80" t="b">
        <v>0</v>
      </c>
      <c r="L152" s="80" t="b">
        <v>0</v>
      </c>
    </row>
    <row r="153" spans="1:12" ht="15">
      <c r="A153" s="88" t="s">
        <v>2269</v>
      </c>
      <c r="B153" s="88" t="s">
        <v>2270</v>
      </c>
      <c r="C153" s="80">
        <v>9</v>
      </c>
      <c r="D153" s="119">
        <v>0.0081046523023824</v>
      </c>
      <c r="E153" s="119">
        <v>1.9361785093615895</v>
      </c>
      <c r="F153" s="80" t="s">
        <v>1021</v>
      </c>
      <c r="G153" s="80" t="b">
        <v>0</v>
      </c>
      <c r="H153" s="80" t="b">
        <v>0</v>
      </c>
      <c r="I153" s="80" t="b">
        <v>0</v>
      </c>
      <c r="J153" s="80" t="b">
        <v>0</v>
      </c>
      <c r="K153" s="80" t="b">
        <v>0</v>
      </c>
      <c r="L153" s="80" t="b">
        <v>0</v>
      </c>
    </row>
    <row r="154" spans="1:12" ht="15">
      <c r="A154" s="88" t="s">
        <v>2270</v>
      </c>
      <c r="B154" s="88" t="s">
        <v>1179</v>
      </c>
      <c r="C154" s="80">
        <v>9</v>
      </c>
      <c r="D154" s="119">
        <v>0.0081046523023824</v>
      </c>
      <c r="E154" s="119">
        <v>1.6351485136976083</v>
      </c>
      <c r="F154" s="80" t="s">
        <v>1021</v>
      </c>
      <c r="G154" s="80" t="b">
        <v>0</v>
      </c>
      <c r="H154" s="80" t="b">
        <v>0</v>
      </c>
      <c r="I154" s="80" t="b">
        <v>0</v>
      </c>
      <c r="J154" s="80" t="b">
        <v>0</v>
      </c>
      <c r="K154" s="80" t="b">
        <v>0</v>
      </c>
      <c r="L154" s="80" t="b">
        <v>0</v>
      </c>
    </row>
    <row r="155" spans="1:12" ht="15">
      <c r="A155" s="88" t="s">
        <v>1179</v>
      </c>
      <c r="B155" s="88" t="s">
        <v>2271</v>
      </c>
      <c r="C155" s="80">
        <v>9</v>
      </c>
      <c r="D155" s="119">
        <v>0.0081046523023824</v>
      </c>
      <c r="E155" s="119">
        <v>1.6351485136976083</v>
      </c>
      <c r="F155" s="80" t="s">
        <v>1021</v>
      </c>
      <c r="G155" s="80" t="b">
        <v>0</v>
      </c>
      <c r="H155" s="80" t="b">
        <v>0</v>
      </c>
      <c r="I155" s="80" t="b">
        <v>0</v>
      </c>
      <c r="J155" s="80" t="b">
        <v>0</v>
      </c>
      <c r="K155" s="80" t="b">
        <v>0</v>
      </c>
      <c r="L155" s="80" t="b">
        <v>0</v>
      </c>
    </row>
    <row r="156" spans="1:12" ht="15">
      <c r="A156" s="88" t="s">
        <v>2271</v>
      </c>
      <c r="B156" s="88" t="s">
        <v>2272</v>
      </c>
      <c r="C156" s="80">
        <v>9</v>
      </c>
      <c r="D156" s="119">
        <v>0.0081046523023824</v>
      </c>
      <c r="E156" s="119">
        <v>1.9361785093615895</v>
      </c>
      <c r="F156" s="80" t="s">
        <v>1021</v>
      </c>
      <c r="G156" s="80" t="b">
        <v>0</v>
      </c>
      <c r="H156" s="80" t="b">
        <v>0</v>
      </c>
      <c r="I156" s="80" t="b">
        <v>0</v>
      </c>
      <c r="J156" s="80" t="b">
        <v>0</v>
      </c>
      <c r="K156" s="80" t="b">
        <v>0</v>
      </c>
      <c r="L156" s="80" t="b">
        <v>0</v>
      </c>
    </row>
    <row r="157" spans="1:12" ht="15">
      <c r="A157" s="88" t="s">
        <v>2272</v>
      </c>
      <c r="B157" s="88" t="s">
        <v>304</v>
      </c>
      <c r="C157" s="80">
        <v>9</v>
      </c>
      <c r="D157" s="119">
        <v>0.0081046523023824</v>
      </c>
      <c r="E157" s="119">
        <v>1.4754476708300963</v>
      </c>
      <c r="F157" s="80" t="s">
        <v>1021</v>
      </c>
      <c r="G157" s="80" t="b">
        <v>0</v>
      </c>
      <c r="H157" s="80" t="b">
        <v>0</v>
      </c>
      <c r="I157" s="80" t="b">
        <v>0</v>
      </c>
      <c r="J157" s="80" t="b">
        <v>0</v>
      </c>
      <c r="K157" s="80" t="b">
        <v>0</v>
      </c>
      <c r="L157" s="80" t="b">
        <v>0</v>
      </c>
    </row>
    <row r="158" spans="1:12" ht="15">
      <c r="A158" s="88" t="s">
        <v>304</v>
      </c>
      <c r="B158" s="88" t="s">
        <v>287</v>
      </c>
      <c r="C158" s="80">
        <v>9</v>
      </c>
      <c r="D158" s="119">
        <v>0.0081046523023824</v>
      </c>
      <c r="E158" s="119">
        <v>1.8490283336426891</v>
      </c>
      <c r="F158" s="80" t="s">
        <v>1021</v>
      </c>
      <c r="G158" s="80" t="b">
        <v>0</v>
      </c>
      <c r="H158" s="80" t="b">
        <v>0</v>
      </c>
      <c r="I158" s="80" t="b">
        <v>0</v>
      </c>
      <c r="J158" s="80" t="b">
        <v>0</v>
      </c>
      <c r="K158" s="80" t="b">
        <v>0</v>
      </c>
      <c r="L158" s="80" t="b">
        <v>0</v>
      </c>
    </row>
    <row r="159" spans="1:12" ht="15">
      <c r="A159" s="88" t="s">
        <v>1192</v>
      </c>
      <c r="B159" s="88" t="s">
        <v>1190</v>
      </c>
      <c r="C159" s="80">
        <v>2</v>
      </c>
      <c r="D159" s="119">
        <v>0.003380749718674819</v>
      </c>
      <c r="E159" s="119">
        <v>1.8490283336426891</v>
      </c>
      <c r="F159" s="80" t="s">
        <v>1021</v>
      </c>
      <c r="G159" s="80" t="b">
        <v>0</v>
      </c>
      <c r="H159" s="80" t="b">
        <v>0</v>
      </c>
      <c r="I159" s="80" t="b">
        <v>0</v>
      </c>
      <c r="J159" s="80" t="b">
        <v>0</v>
      </c>
      <c r="K159" s="80" t="b">
        <v>1</v>
      </c>
      <c r="L159" s="80" t="b">
        <v>0</v>
      </c>
    </row>
    <row r="160" spans="1:12" ht="15">
      <c r="A160" s="88" t="s">
        <v>1189</v>
      </c>
      <c r="B160" s="88" t="s">
        <v>1193</v>
      </c>
      <c r="C160" s="80">
        <v>2</v>
      </c>
      <c r="D160" s="119">
        <v>0.003380749718674819</v>
      </c>
      <c r="E160" s="119">
        <v>1.8490283336426891</v>
      </c>
      <c r="F160" s="80" t="s">
        <v>1021</v>
      </c>
      <c r="G160" s="80" t="b">
        <v>0</v>
      </c>
      <c r="H160" s="80" t="b">
        <v>0</v>
      </c>
      <c r="I160" s="80" t="b">
        <v>0</v>
      </c>
      <c r="J160" s="80" t="b">
        <v>0</v>
      </c>
      <c r="K160" s="80" t="b">
        <v>0</v>
      </c>
      <c r="L160" s="80" t="b">
        <v>0</v>
      </c>
    </row>
    <row r="161" spans="1:12" ht="15">
      <c r="A161" s="88" t="s">
        <v>1193</v>
      </c>
      <c r="B161" s="88" t="s">
        <v>1194</v>
      </c>
      <c r="C161" s="80">
        <v>2</v>
      </c>
      <c r="D161" s="119">
        <v>0.003380749718674819</v>
      </c>
      <c r="E161" s="119">
        <v>2.5893910231369333</v>
      </c>
      <c r="F161" s="80" t="s">
        <v>1021</v>
      </c>
      <c r="G161" s="80" t="b">
        <v>0</v>
      </c>
      <c r="H161" s="80" t="b">
        <v>0</v>
      </c>
      <c r="I161" s="80" t="b">
        <v>0</v>
      </c>
      <c r="J161" s="80" t="b">
        <v>0</v>
      </c>
      <c r="K161" s="80" t="b">
        <v>0</v>
      </c>
      <c r="L161" s="80" t="b">
        <v>0</v>
      </c>
    </row>
    <row r="162" spans="1:12" ht="15">
      <c r="A162" s="88" t="s">
        <v>1194</v>
      </c>
      <c r="B162" s="88" t="s">
        <v>1195</v>
      </c>
      <c r="C162" s="80">
        <v>2</v>
      </c>
      <c r="D162" s="119">
        <v>0.003380749718674819</v>
      </c>
      <c r="E162" s="119">
        <v>2.5893910231369333</v>
      </c>
      <c r="F162" s="80" t="s">
        <v>1021</v>
      </c>
      <c r="G162" s="80" t="b">
        <v>0</v>
      </c>
      <c r="H162" s="80" t="b">
        <v>0</v>
      </c>
      <c r="I162" s="80" t="b">
        <v>0</v>
      </c>
      <c r="J162" s="80" t="b">
        <v>0</v>
      </c>
      <c r="K162" s="80" t="b">
        <v>0</v>
      </c>
      <c r="L162" s="80" t="b">
        <v>0</v>
      </c>
    </row>
    <row r="163" spans="1:12" ht="15">
      <c r="A163" s="88" t="s">
        <v>1195</v>
      </c>
      <c r="B163" s="88" t="s">
        <v>1196</v>
      </c>
      <c r="C163" s="80">
        <v>2</v>
      </c>
      <c r="D163" s="119">
        <v>0.003380749718674819</v>
      </c>
      <c r="E163" s="119">
        <v>2.5893910231369333</v>
      </c>
      <c r="F163" s="80" t="s">
        <v>1021</v>
      </c>
      <c r="G163" s="80" t="b">
        <v>0</v>
      </c>
      <c r="H163" s="80" t="b">
        <v>0</v>
      </c>
      <c r="I163" s="80" t="b">
        <v>0</v>
      </c>
      <c r="J163" s="80" t="b">
        <v>0</v>
      </c>
      <c r="K163" s="80" t="b">
        <v>0</v>
      </c>
      <c r="L163" s="80" t="b">
        <v>0</v>
      </c>
    </row>
    <row r="164" spans="1:12" ht="15">
      <c r="A164" s="88" t="s">
        <v>1196</v>
      </c>
      <c r="B164" s="88" t="s">
        <v>1197</v>
      </c>
      <c r="C164" s="80">
        <v>2</v>
      </c>
      <c r="D164" s="119">
        <v>0.003380749718674819</v>
      </c>
      <c r="E164" s="119">
        <v>2.5893910231369333</v>
      </c>
      <c r="F164" s="80" t="s">
        <v>1021</v>
      </c>
      <c r="G164" s="80" t="b">
        <v>0</v>
      </c>
      <c r="H164" s="80" t="b">
        <v>0</v>
      </c>
      <c r="I164" s="80" t="b">
        <v>0</v>
      </c>
      <c r="J164" s="80" t="b">
        <v>0</v>
      </c>
      <c r="K164" s="80" t="b">
        <v>0</v>
      </c>
      <c r="L164" s="80" t="b">
        <v>0</v>
      </c>
    </row>
    <row r="165" spans="1:12" ht="15">
      <c r="A165" s="88" t="s">
        <v>1197</v>
      </c>
      <c r="B165" s="88" t="s">
        <v>307</v>
      </c>
      <c r="C165" s="80">
        <v>2</v>
      </c>
      <c r="D165" s="119">
        <v>0.003380749718674819</v>
      </c>
      <c r="E165" s="119">
        <v>1.6599720974226404</v>
      </c>
      <c r="F165" s="80" t="s">
        <v>1021</v>
      </c>
      <c r="G165" s="80" t="b">
        <v>0</v>
      </c>
      <c r="H165" s="80" t="b">
        <v>0</v>
      </c>
      <c r="I165" s="80" t="b">
        <v>0</v>
      </c>
      <c r="J165" s="80" t="b">
        <v>0</v>
      </c>
      <c r="K165" s="80" t="b">
        <v>0</v>
      </c>
      <c r="L165" s="80" t="b">
        <v>0</v>
      </c>
    </row>
    <row r="166" spans="1:12" ht="15">
      <c r="A166" s="88" t="s">
        <v>307</v>
      </c>
      <c r="B166" s="88" t="s">
        <v>1198</v>
      </c>
      <c r="C166" s="80">
        <v>2</v>
      </c>
      <c r="D166" s="119">
        <v>0.003380749718674819</v>
      </c>
      <c r="E166" s="119">
        <v>1.4754476708300963</v>
      </c>
      <c r="F166" s="80" t="s">
        <v>1021</v>
      </c>
      <c r="G166" s="80" t="b">
        <v>0</v>
      </c>
      <c r="H166" s="80" t="b">
        <v>0</v>
      </c>
      <c r="I166" s="80" t="b">
        <v>0</v>
      </c>
      <c r="J166" s="80" t="b">
        <v>0</v>
      </c>
      <c r="K166" s="80" t="b">
        <v>0</v>
      </c>
      <c r="L166" s="80" t="b">
        <v>0</v>
      </c>
    </row>
    <row r="167" spans="1:12" ht="15">
      <c r="A167" s="88" t="s">
        <v>1198</v>
      </c>
      <c r="B167" s="88" t="s">
        <v>1199</v>
      </c>
      <c r="C167" s="80">
        <v>2</v>
      </c>
      <c r="D167" s="119">
        <v>0.003380749718674819</v>
      </c>
      <c r="E167" s="119">
        <v>2.5893910231369333</v>
      </c>
      <c r="F167" s="80" t="s">
        <v>1021</v>
      </c>
      <c r="G167" s="80" t="b">
        <v>0</v>
      </c>
      <c r="H167" s="80" t="b">
        <v>0</v>
      </c>
      <c r="I167" s="80" t="b">
        <v>0</v>
      </c>
      <c r="J167" s="80" t="b">
        <v>1</v>
      </c>
      <c r="K167" s="80" t="b">
        <v>0</v>
      </c>
      <c r="L167" s="80" t="b">
        <v>0</v>
      </c>
    </row>
    <row r="168" spans="1:12" ht="15">
      <c r="A168" s="88" t="s">
        <v>1199</v>
      </c>
      <c r="B168" s="88" t="s">
        <v>1200</v>
      </c>
      <c r="C168" s="80">
        <v>2</v>
      </c>
      <c r="D168" s="119">
        <v>0.003380749718674819</v>
      </c>
      <c r="E168" s="119">
        <v>2.5893910231369333</v>
      </c>
      <c r="F168" s="80" t="s">
        <v>1021</v>
      </c>
      <c r="G168" s="80" t="b">
        <v>1</v>
      </c>
      <c r="H168" s="80" t="b">
        <v>0</v>
      </c>
      <c r="I168" s="80" t="b">
        <v>0</v>
      </c>
      <c r="J168" s="80" t="b">
        <v>0</v>
      </c>
      <c r="K168" s="80" t="b">
        <v>0</v>
      </c>
      <c r="L168" s="80" t="b">
        <v>0</v>
      </c>
    </row>
    <row r="169" spans="1:12" ht="15">
      <c r="A169" s="88" t="s">
        <v>1200</v>
      </c>
      <c r="B169" s="88" t="s">
        <v>1201</v>
      </c>
      <c r="C169" s="80">
        <v>2</v>
      </c>
      <c r="D169" s="119">
        <v>0.003380749718674819</v>
      </c>
      <c r="E169" s="119">
        <v>2.5893910231369333</v>
      </c>
      <c r="F169" s="80" t="s">
        <v>1021</v>
      </c>
      <c r="G169" s="80" t="b">
        <v>0</v>
      </c>
      <c r="H169" s="80" t="b">
        <v>0</v>
      </c>
      <c r="I169" s="80" t="b">
        <v>0</v>
      </c>
      <c r="J169" s="80" t="b">
        <v>0</v>
      </c>
      <c r="K169" s="80" t="b">
        <v>0</v>
      </c>
      <c r="L169" s="80" t="b">
        <v>0</v>
      </c>
    </row>
    <row r="170" spans="1:12" ht="15">
      <c r="A170" s="88" t="s">
        <v>1201</v>
      </c>
      <c r="B170" s="88" t="s">
        <v>1202</v>
      </c>
      <c r="C170" s="80">
        <v>2</v>
      </c>
      <c r="D170" s="119">
        <v>0.003380749718674819</v>
      </c>
      <c r="E170" s="119">
        <v>2.5893910231369333</v>
      </c>
      <c r="F170" s="80" t="s">
        <v>1021</v>
      </c>
      <c r="G170" s="80" t="b">
        <v>0</v>
      </c>
      <c r="H170" s="80" t="b">
        <v>0</v>
      </c>
      <c r="I170" s="80" t="b">
        <v>0</v>
      </c>
      <c r="J170" s="80" t="b">
        <v>0</v>
      </c>
      <c r="K170" s="80" t="b">
        <v>0</v>
      </c>
      <c r="L170" s="80" t="b">
        <v>0</v>
      </c>
    </row>
    <row r="171" spans="1:12" ht="15">
      <c r="A171" s="88" t="s">
        <v>1202</v>
      </c>
      <c r="B171" s="88" t="s">
        <v>1203</v>
      </c>
      <c r="C171" s="80">
        <v>2</v>
      </c>
      <c r="D171" s="119">
        <v>0.003380749718674819</v>
      </c>
      <c r="E171" s="119">
        <v>2.5893910231369333</v>
      </c>
      <c r="F171" s="80" t="s">
        <v>1021</v>
      </c>
      <c r="G171" s="80" t="b">
        <v>0</v>
      </c>
      <c r="H171" s="80" t="b">
        <v>0</v>
      </c>
      <c r="I171" s="80" t="b">
        <v>0</v>
      </c>
      <c r="J171" s="80" t="b">
        <v>0</v>
      </c>
      <c r="K171" s="80" t="b">
        <v>0</v>
      </c>
      <c r="L171" s="80" t="b">
        <v>0</v>
      </c>
    </row>
    <row r="172" spans="1:12" ht="15">
      <c r="A172" s="88" t="s">
        <v>1203</v>
      </c>
      <c r="B172" s="88" t="s">
        <v>1191</v>
      </c>
      <c r="C172" s="80">
        <v>2</v>
      </c>
      <c r="D172" s="119">
        <v>0.003380749718674819</v>
      </c>
      <c r="E172" s="119">
        <v>2.5893910231369333</v>
      </c>
      <c r="F172" s="80" t="s">
        <v>1021</v>
      </c>
      <c r="G172" s="80" t="b">
        <v>0</v>
      </c>
      <c r="H172" s="80" t="b">
        <v>0</v>
      </c>
      <c r="I172" s="80" t="b">
        <v>0</v>
      </c>
      <c r="J172" s="80" t="b">
        <v>0</v>
      </c>
      <c r="K172" s="80" t="b">
        <v>0</v>
      </c>
      <c r="L172" s="80" t="b">
        <v>0</v>
      </c>
    </row>
    <row r="173" spans="1:12" ht="15">
      <c r="A173" s="88" t="s">
        <v>1191</v>
      </c>
      <c r="B173" s="88" t="s">
        <v>1204</v>
      </c>
      <c r="C173" s="80">
        <v>2</v>
      </c>
      <c r="D173" s="119">
        <v>0.003380749718674819</v>
      </c>
      <c r="E173" s="119">
        <v>2.5893910231369333</v>
      </c>
      <c r="F173" s="80" t="s">
        <v>1021</v>
      </c>
      <c r="G173" s="80" t="b">
        <v>0</v>
      </c>
      <c r="H173" s="80" t="b">
        <v>0</v>
      </c>
      <c r="I173" s="80" t="b">
        <v>0</v>
      </c>
      <c r="J173" s="80" t="b">
        <v>0</v>
      </c>
      <c r="K173" s="80" t="b">
        <v>0</v>
      </c>
      <c r="L173" s="80" t="b">
        <v>0</v>
      </c>
    </row>
    <row r="174" spans="1:12" ht="15">
      <c r="A174" s="88" t="s">
        <v>1204</v>
      </c>
      <c r="B174" s="88" t="s">
        <v>1205</v>
      </c>
      <c r="C174" s="80">
        <v>2</v>
      </c>
      <c r="D174" s="119">
        <v>0.003380749718674819</v>
      </c>
      <c r="E174" s="119">
        <v>2.5893910231369333</v>
      </c>
      <c r="F174" s="80" t="s">
        <v>1021</v>
      </c>
      <c r="G174" s="80" t="b">
        <v>0</v>
      </c>
      <c r="H174" s="80" t="b">
        <v>0</v>
      </c>
      <c r="I174" s="80" t="b">
        <v>0</v>
      </c>
      <c r="J174" s="80" t="b">
        <v>0</v>
      </c>
      <c r="K174" s="80" t="b">
        <v>0</v>
      </c>
      <c r="L174" s="80" t="b">
        <v>0</v>
      </c>
    </row>
    <row r="175" spans="1:12" ht="15">
      <c r="A175" s="88" t="s">
        <v>1205</v>
      </c>
      <c r="B175" s="88" t="s">
        <v>311</v>
      </c>
      <c r="C175" s="80">
        <v>2</v>
      </c>
      <c r="D175" s="119">
        <v>0.003380749718674819</v>
      </c>
      <c r="E175" s="119">
        <v>2.5893910231369333</v>
      </c>
      <c r="F175" s="80" t="s">
        <v>1021</v>
      </c>
      <c r="G175" s="80" t="b">
        <v>0</v>
      </c>
      <c r="H175" s="80" t="b">
        <v>0</v>
      </c>
      <c r="I175" s="80" t="b">
        <v>0</v>
      </c>
      <c r="J175" s="80" t="b">
        <v>0</v>
      </c>
      <c r="K175" s="80" t="b">
        <v>0</v>
      </c>
      <c r="L175" s="80" t="b">
        <v>0</v>
      </c>
    </row>
    <row r="176" spans="1:12" ht="15">
      <c r="A176" s="88" t="s">
        <v>311</v>
      </c>
      <c r="B176" s="88" t="s">
        <v>304</v>
      </c>
      <c r="C176" s="80">
        <v>2</v>
      </c>
      <c r="D176" s="119">
        <v>0.003380749718674819</v>
      </c>
      <c r="E176" s="119">
        <v>1.4754476708300963</v>
      </c>
      <c r="F176" s="80" t="s">
        <v>1021</v>
      </c>
      <c r="G176" s="80" t="b">
        <v>0</v>
      </c>
      <c r="H176" s="80" t="b">
        <v>0</v>
      </c>
      <c r="I176" s="80" t="b">
        <v>0</v>
      </c>
      <c r="J176" s="80" t="b">
        <v>0</v>
      </c>
      <c r="K176" s="80" t="b">
        <v>0</v>
      </c>
      <c r="L176" s="80" t="b">
        <v>0</v>
      </c>
    </row>
    <row r="177" spans="1:12" ht="15">
      <c r="A177" s="88" t="s">
        <v>304</v>
      </c>
      <c r="B177" s="88" t="s">
        <v>310</v>
      </c>
      <c r="C177" s="80">
        <v>2</v>
      </c>
      <c r="D177" s="119">
        <v>0.003380749718674819</v>
      </c>
      <c r="E177" s="119">
        <v>1.8490283336426891</v>
      </c>
      <c r="F177" s="80" t="s">
        <v>1021</v>
      </c>
      <c r="G177" s="80" t="b">
        <v>0</v>
      </c>
      <c r="H177" s="80" t="b">
        <v>0</v>
      </c>
      <c r="I177" s="80" t="b">
        <v>0</v>
      </c>
      <c r="J177" s="80" t="b">
        <v>0</v>
      </c>
      <c r="K177" s="80" t="b">
        <v>0</v>
      </c>
      <c r="L177" s="80" t="b">
        <v>0</v>
      </c>
    </row>
    <row r="178" spans="1:12" ht="15">
      <c r="A178" s="88" t="s">
        <v>1183</v>
      </c>
      <c r="B178" s="88" t="s">
        <v>1184</v>
      </c>
      <c r="C178" s="80">
        <v>9</v>
      </c>
      <c r="D178" s="119">
        <v>0</v>
      </c>
      <c r="E178" s="119">
        <v>1.3222192947339193</v>
      </c>
      <c r="F178" s="80" t="s">
        <v>1022</v>
      </c>
      <c r="G178" s="80" t="b">
        <v>0</v>
      </c>
      <c r="H178" s="80" t="b">
        <v>0</v>
      </c>
      <c r="I178" s="80" t="b">
        <v>0</v>
      </c>
      <c r="J178" s="80" t="b">
        <v>0</v>
      </c>
      <c r="K178" s="80" t="b">
        <v>0</v>
      </c>
      <c r="L178" s="80" t="b">
        <v>0</v>
      </c>
    </row>
    <row r="179" spans="1:12" ht="15">
      <c r="A179" s="88" t="s">
        <v>1179</v>
      </c>
      <c r="B179" s="88" t="s">
        <v>1188</v>
      </c>
      <c r="C179" s="80">
        <v>9</v>
      </c>
      <c r="D179" s="119">
        <v>0</v>
      </c>
      <c r="E179" s="119">
        <v>1.276461804173244</v>
      </c>
      <c r="F179" s="80" t="s">
        <v>1022</v>
      </c>
      <c r="G179" s="80" t="b">
        <v>0</v>
      </c>
      <c r="H179" s="80" t="b">
        <v>0</v>
      </c>
      <c r="I179" s="80" t="b">
        <v>0</v>
      </c>
      <c r="J179" s="80" t="b">
        <v>0</v>
      </c>
      <c r="K179" s="80" t="b">
        <v>0</v>
      </c>
      <c r="L179" s="80" t="b">
        <v>0</v>
      </c>
    </row>
    <row r="180" spans="1:12" ht="15">
      <c r="A180" s="88" t="s">
        <v>1079</v>
      </c>
      <c r="B180" s="88" t="s">
        <v>1080</v>
      </c>
      <c r="C180" s="80">
        <v>8</v>
      </c>
      <c r="D180" s="119">
        <v>0.0020667685837325775</v>
      </c>
      <c r="E180" s="119">
        <v>1.3733718171813005</v>
      </c>
      <c r="F180" s="80" t="s">
        <v>1022</v>
      </c>
      <c r="G180" s="80" t="b">
        <v>0</v>
      </c>
      <c r="H180" s="80" t="b">
        <v>0</v>
      </c>
      <c r="I180" s="80" t="b">
        <v>0</v>
      </c>
      <c r="J180" s="80" t="b">
        <v>0</v>
      </c>
      <c r="K180" s="80" t="b">
        <v>0</v>
      </c>
      <c r="L180" s="80" t="b">
        <v>0</v>
      </c>
    </row>
    <row r="181" spans="1:12" ht="15">
      <c r="A181" s="88" t="s">
        <v>1080</v>
      </c>
      <c r="B181" s="88" t="s">
        <v>1076</v>
      </c>
      <c r="C181" s="80">
        <v>8</v>
      </c>
      <c r="D181" s="119">
        <v>0.0020667685837325775</v>
      </c>
      <c r="E181" s="119">
        <v>1.3733718171813005</v>
      </c>
      <c r="F181" s="80" t="s">
        <v>1022</v>
      </c>
      <c r="G181" s="80" t="b">
        <v>0</v>
      </c>
      <c r="H181" s="80" t="b">
        <v>0</v>
      </c>
      <c r="I181" s="80" t="b">
        <v>0</v>
      </c>
      <c r="J181" s="80" t="b">
        <v>0</v>
      </c>
      <c r="K181" s="80" t="b">
        <v>0</v>
      </c>
      <c r="L181" s="80" t="b">
        <v>0</v>
      </c>
    </row>
    <row r="182" spans="1:12" ht="15">
      <c r="A182" s="88" t="s">
        <v>1076</v>
      </c>
      <c r="B182" s="88" t="s">
        <v>1082</v>
      </c>
      <c r="C182" s="80">
        <v>8</v>
      </c>
      <c r="D182" s="119">
        <v>0.0020667685837325775</v>
      </c>
      <c r="E182" s="119">
        <v>1.3733718171813005</v>
      </c>
      <c r="F182" s="80" t="s">
        <v>1022</v>
      </c>
      <c r="G182" s="80" t="b">
        <v>0</v>
      </c>
      <c r="H182" s="80" t="b">
        <v>0</v>
      </c>
      <c r="I182" s="80" t="b">
        <v>0</v>
      </c>
      <c r="J182" s="80" t="b">
        <v>0</v>
      </c>
      <c r="K182" s="80" t="b">
        <v>0</v>
      </c>
      <c r="L182" s="80" t="b">
        <v>0</v>
      </c>
    </row>
    <row r="183" spans="1:12" ht="15">
      <c r="A183" s="88" t="s">
        <v>1082</v>
      </c>
      <c r="B183" s="88" t="s">
        <v>1083</v>
      </c>
      <c r="C183" s="80">
        <v>8</v>
      </c>
      <c r="D183" s="119">
        <v>0.0020667685837325775</v>
      </c>
      <c r="E183" s="119">
        <v>1.3733718171813005</v>
      </c>
      <c r="F183" s="80" t="s">
        <v>1022</v>
      </c>
      <c r="G183" s="80" t="b">
        <v>0</v>
      </c>
      <c r="H183" s="80" t="b">
        <v>0</v>
      </c>
      <c r="I183" s="80" t="b">
        <v>0</v>
      </c>
      <c r="J183" s="80" t="b">
        <v>0</v>
      </c>
      <c r="K183" s="80" t="b">
        <v>0</v>
      </c>
      <c r="L183" s="80" t="b">
        <v>0</v>
      </c>
    </row>
    <row r="184" spans="1:12" ht="15">
      <c r="A184" s="88" t="s">
        <v>1083</v>
      </c>
      <c r="B184" s="88" t="s">
        <v>1084</v>
      </c>
      <c r="C184" s="80">
        <v>8</v>
      </c>
      <c r="D184" s="119">
        <v>0.0020667685837325775</v>
      </c>
      <c r="E184" s="119">
        <v>1.3733718171813005</v>
      </c>
      <c r="F184" s="80" t="s">
        <v>1022</v>
      </c>
      <c r="G184" s="80" t="b">
        <v>0</v>
      </c>
      <c r="H184" s="80" t="b">
        <v>0</v>
      </c>
      <c r="I184" s="80" t="b">
        <v>0</v>
      </c>
      <c r="J184" s="80" t="b">
        <v>0</v>
      </c>
      <c r="K184" s="80" t="b">
        <v>0</v>
      </c>
      <c r="L184" s="80" t="b">
        <v>0</v>
      </c>
    </row>
    <row r="185" spans="1:12" ht="15">
      <c r="A185" s="88" t="s">
        <v>1084</v>
      </c>
      <c r="B185" s="88" t="s">
        <v>1077</v>
      </c>
      <c r="C185" s="80">
        <v>8</v>
      </c>
      <c r="D185" s="119">
        <v>0.0020667685837325775</v>
      </c>
      <c r="E185" s="119">
        <v>1.3733718171813005</v>
      </c>
      <c r="F185" s="80" t="s">
        <v>1022</v>
      </c>
      <c r="G185" s="80" t="b">
        <v>0</v>
      </c>
      <c r="H185" s="80" t="b">
        <v>0</v>
      </c>
      <c r="I185" s="80" t="b">
        <v>0</v>
      </c>
      <c r="J185" s="80" t="b">
        <v>0</v>
      </c>
      <c r="K185" s="80" t="b">
        <v>0</v>
      </c>
      <c r="L185" s="80" t="b">
        <v>0</v>
      </c>
    </row>
    <row r="186" spans="1:12" ht="15">
      <c r="A186" s="88" t="s">
        <v>1077</v>
      </c>
      <c r="B186" s="88" t="s">
        <v>1078</v>
      </c>
      <c r="C186" s="80">
        <v>8</v>
      </c>
      <c r="D186" s="119">
        <v>0.0020667685837325775</v>
      </c>
      <c r="E186" s="119">
        <v>1.3733718171813005</v>
      </c>
      <c r="F186" s="80" t="s">
        <v>1022</v>
      </c>
      <c r="G186" s="80" t="b">
        <v>0</v>
      </c>
      <c r="H186" s="80" t="b">
        <v>0</v>
      </c>
      <c r="I186" s="80" t="b">
        <v>0</v>
      </c>
      <c r="J186" s="80" t="b">
        <v>0</v>
      </c>
      <c r="K186" s="80" t="b">
        <v>0</v>
      </c>
      <c r="L186" s="80" t="b">
        <v>0</v>
      </c>
    </row>
    <row r="187" spans="1:12" ht="15">
      <c r="A187" s="88" t="s">
        <v>1078</v>
      </c>
      <c r="B187" s="88" t="s">
        <v>1085</v>
      </c>
      <c r="C187" s="80">
        <v>8</v>
      </c>
      <c r="D187" s="119">
        <v>0.0020667685837325775</v>
      </c>
      <c r="E187" s="119">
        <v>1.3733718171813005</v>
      </c>
      <c r="F187" s="80" t="s">
        <v>1022</v>
      </c>
      <c r="G187" s="80" t="b">
        <v>0</v>
      </c>
      <c r="H187" s="80" t="b">
        <v>0</v>
      </c>
      <c r="I187" s="80" t="b">
        <v>0</v>
      </c>
      <c r="J187" s="80" t="b">
        <v>0</v>
      </c>
      <c r="K187" s="80" t="b">
        <v>0</v>
      </c>
      <c r="L187" s="80" t="b">
        <v>0</v>
      </c>
    </row>
    <row r="188" spans="1:12" ht="15">
      <c r="A188" s="88" t="s">
        <v>1085</v>
      </c>
      <c r="B188" s="88" t="s">
        <v>1087</v>
      </c>
      <c r="C188" s="80">
        <v>8</v>
      </c>
      <c r="D188" s="119">
        <v>0.0020667685837325775</v>
      </c>
      <c r="E188" s="119">
        <v>1.3733718171813005</v>
      </c>
      <c r="F188" s="80" t="s">
        <v>1022</v>
      </c>
      <c r="G188" s="80" t="b">
        <v>0</v>
      </c>
      <c r="H188" s="80" t="b">
        <v>0</v>
      </c>
      <c r="I188" s="80" t="b">
        <v>0</v>
      </c>
      <c r="J188" s="80" t="b">
        <v>0</v>
      </c>
      <c r="K188" s="80" t="b">
        <v>0</v>
      </c>
      <c r="L188" s="80" t="b">
        <v>0</v>
      </c>
    </row>
    <row r="189" spans="1:12" ht="15">
      <c r="A189" s="88" t="s">
        <v>1087</v>
      </c>
      <c r="B189" s="88" t="s">
        <v>1176</v>
      </c>
      <c r="C189" s="80">
        <v>8</v>
      </c>
      <c r="D189" s="119">
        <v>0.0020667685837325775</v>
      </c>
      <c r="E189" s="119">
        <v>1.3733718171813005</v>
      </c>
      <c r="F189" s="80" t="s">
        <v>1022</v>
      </c>
      <c r="G189" s="80" t="b">
        <v>0</v>
      </c>
      <c r="H189" s="80" t="b">
        <v>0</v>
      </c>
      <c r="I189" s="80" t="b">
        <v>0</v>
      </c>
      <c r="J189" s="80" t="b">
        <v>1</v>
      </c>
      <c r="K189" s="80" t="b">
        <v>0</v>
      </c>
      <c r="L189" s="80" t="b">
        <v>0</v>
      </c>
    </row>
    <row r="190" spans="1:12" ht="15">
      <c r="A190" s="88" t="s">
        <v>1176</v>
      </c>
      <c r="B190" s="88" t="s">
        <v>1180</v>
      </c>
      <c r="C190" s="80">
        <v>8</v>
      </c>
      <c r="D190" s="119">
        <v>0.0020667685837325775</v>
      </c>
      <c r="E190" s="119">
        <v>1.3733718171813005</v>
      </c>
      <c r="F190" s="80" t="s">
        <v>1022</v>
      </c>
      <c r="G190" s="80" t="b">
        <v>1</v>
      </c>
      <c r="H190" s="80" t="b">
        <v>0</v>
      </c>
      <c r="I190" s="80" t="b">
        <v>0</v>
      </c>
      <c r="J190" s="80" t="b">
        <v>0</v>
      </c>
      <c r="K190" s="80" t="b">
        <v>0</v>
      </c>
      <c r="L190" s="80" t="b">
        <v>0</v>
      </c>
    </row>
    <row r="191" spans="1:12" ht="15">
      <c r="A191" s="88" t="s">
        <v>1180</v>
      </c>
      <c r="B191" s="88" t="s">
        <v>1181</v>
      </c>
      <c r="C191" s="80">
        <v>8</v>
      </c>
      <c r="D191" s="119">
        <v>0.0020667685837325775</v>
      </c>
      <c r="E191" s="119">
        <v>1.3733718171813005</v>
      </c>
      <c r="F191" s="80" t="s">
        <v>1022</v>
      </c>
      <c r="G191" s="80" t="b">
        <v>0</v>
      </c>
      <c r="H191" s="80" t="b">
        <v>0</v>
      </c>
      <c r="I191" s="80" t="b">
        <v>0</v>
      </c>
      <c r="J191" s="80" t="b">
        <v>0</v>
      </c>
      <c r="K191" s="80" t="b">
        <v>0</v>
      </c>
      <c r="L191" s="80" t="b">
        <v>0</v>
      </c>
    </row>
    <row r="192" spans="1:12" ht="15">
      <c r="A192" s="88" t="s">
        <v>1181</v>
      </c>
      <c r="B192" s="88" t="s">
        <v>1182</v>
      </c>
      <c r="C192" s="80">
        <v>8</v>
      </c>
      <c r="D192" s="119">
        <v>0.0020667685837325775</v>
      </c>
      <c r="E192" s="119">
        <v>1.3733718171813005</v>
      </c>
      <c r="F192" s="80" t="s">
        <v>1022</v>
      </c>
      <c r="G192" s="80" t="b">
        <v>0</v>
      </c>
      <c r="H192" s="80" t="b">
        <v>0</v>
      </c>
      <c r="I192" s="80" t="b">
        <v>0</v>
      </c>
      <c r="J192" s="80" t="b">
        <v>0</v>
      </c>
      <c r="K192" s="80" t="b">
        <v>0</v>
      </c>
      <c r="L192" s="80" t="b">
        <v>0</v>
      </c>
    </row>
    <row r="193" spans="1:12" ht="15">
      <c r="A193" s="88" t="s">
        <v>1182</v>
      </c>
      <c r="B193" s="88" t="s">
        <v>1183</v>
      </c>
      <c r="C193" s="80">
        <v>8</v>
      </c>
      <c r="D193" s="119">
        <v>0.0020667685837325775</v>
      </c>
      <c r="E193" s="119">
        <v>1.3222192947339193</v>
      </c>
      <c r="F193" s="80" t="s">
        <v>1022</v>
      </c>
      <c r="G193" s="80" t="b">
        <v>0</v>
      </c>
      <c r="H193" s="80" t="b">
        <v>0</v>
      </c>
      <c r="I193" s="80" t="b">
        <v>0</v>
      </c>
      <c r="J193" s="80" t="b">
        <v>0</v>
      </c>
      <c r="K193" s="80" t="b">
        <v>0</v>
      </c>
      <c r="L193" s="80" t="b">
        <v>0</v>
      </c>
    </row>
    <row r="194" spans="1:12" ht="15">
      <c r="A194" s="88" t="s">
        <v>1184</v>
      </c>
      <c r="B194" s="88" t="s">
        <v>1185</v>
      </c>
      <c r="C194" s="80">
        <v>8</v>
      </c>
      <c r="D194" s="119">
        <v>0.0020667685837325775</v>
      </c>
      <c r="E194" s="119">
        <v>1.271066772286538</v>
      </c>
      <c r="F194" s="80" t="s">
        <v>1022</v>
      </c>
      <c r="G194" s="80" t="b">
        <v>0</v>
      </c>
      <c r="H194" s="80" t="b">
        <v>0</v>
      </c>
      <c r="I194" s="80" t="b">
        <v>0</v>
      </c>
      <c r="J194" s="80" t="b">
        <v>0</v>
      </c>
      <c r="K194" s="80" t="b">
        <v>0</v>
      </c>
      <c r="L194" s="80" t="b">
        <v>0</v>
      </c>
    </row>
    <row r="195" spans="1:12" ht="15">
      <c r="A195" s="88" t="s">
        <v>1185</v>
      </c>
      <c r="B195" s="88" t="s">
        <v>1186</v>
      </c>
      <c r="C195" s="80">
        <v>8</v>
      </c>
      <c r="D195" s="119">
        <v>0.0020667685837325775</v>
      </c>
      <c r="E195" s="119">
        <v>1.3222192947339193</v>
      </c>
      <c r="F195" s="80" t="s">
        <v>1022</v>
      </c>
      <c r="G195" s="80" t="b">
        <v>0</v>
      </c>
      <c r="H195" s="80" t="b">
        <v>0</v>
      </c>
      <c r="I195" s="80" t="b">
        <v>0</v>
      </c>
      <c r="J195" s="80" t="b">
        <v>0</v>
      </c>
      <c r="K195" s="80" t="b">
        <v>0</v>
      </c>
      <c r="L195" s="80" t="b">
        <v>0</v>
      </c>
    </row>
    <row r="196" spans="1:12" ht="15">
      <c r="A196" s="88" t="s">
        <v>1186</v>
      </c>
      <c r="B196" s="88" t="s">
        <v>1187</v>
      </c>
      <c r="C196" s="80">
        <v>8</v>
      </c>
      <c r="D196" s="119">
        <v>0.0020667685837325775</v>
      </c>
      <c r="E196" s="119">
        <v>1.3733718171813005</v>
      </c>
      <c r="F196" s="80" t="s">
        <v>1022</v>
      </c>
      <c r="G196" s="80" t="b">
        <v>0</v>
      </c>
      <c r="H196" s="80" t="b">
        <v>0</v>
      </c>
      <c r="I196" s="80" t="b">
        <v>0</v>
      </c>
      <c r="J196" s="80" t="b">
        <v>0</v>
      </c>
      <c r="K196" s="80" t="b">
        <v>0</v>
      </c>
      <c r="L196" s="80" t="b">
        <v>0</v>
      </c>
    </row>
    <row r="197" spans="1:12" ht="15">
      <c r="A197" s="88" t="s">
        <v>1187</v>
      </c>
      <c r="B197" s="88" t="s">
        <v>1179</v>
      </c>
      <c r="C197" s="80">
        <v>8</v>
      </c>
      <c r="D197" s="119">
        <v>0.0020667685837325775</v>
      </c>
      <c r="E197" s="119">
        <v>1.2764618041732443</v>
      </c>
      <c r="F197" s="80" t="s">
        <v>1022</v>
      </c>
      <c r="G197" s="80" t="b">
        <v>0</v>
      </c>
      <c r="H197" s="80" t="b">
        <v>0</v>
      </c>
      <c r="I197" s="80" t="b">
        <v>0</v>
      </c>
      <c r="J197" s="80" t="b">
        <v>0</v>
      </c>
      <c r="K197" s="80" t="b">
        <v>0</v>
      </c>
      <c r="L197" s="80" t="b">
        <v>0</v>
      </c>
    </row>
    <row r="198" spans="1:12" ht="15">
      <c r="A198" s="88" t="s">
        <v>1079</v>
      </c>
      <c r="B198" s="88" t="s">
        <v>1080</v>
      </c>
      <c r="C198" s="80">
        <v>3</v>
      </c>
      <c r="D198" s="119">
        <v>0</v>
      </c>
      <c r="E198" s="119">
        <v>0.9999999999999999</v>
      </c>
      <c r="F198" s="80" t="s">
        <v>1024</v>
      </c>
      <c r="G198" s="80" t="b">
        <v>0</v>
      </c>
      <c r="H198" s="80" t="b">
        <v>0</v>
      </c>
      <c r="I198" s="80" t="b">
        <v>0</v>
      </c>
      <c r="J198" s="80" t="b">
        <v>0</v>
      </c>
      <c r="K198" s="80" t="b">
        <v>0</v>
      </c>
      <c r="L198" s="80" t="b">
        <v>0</v>
      </c>
    </row>
    <row r="199" spans="1:12" ht="15">
      <c r="A199" s="88" t="s">
        <v>1080</v>
      </c>
      <c r="B199" s="88" t="s">
        <v>1076</v>
      </c>
      <c r="C199" s="80">
        <v>3</v>
      </c>
      <c r="D199" s="119">
        <v>0</v>
      </c>
      <c r="E199" s="119">
        <v>0.9999999999999999</v>
      </c>
      <c r="F199" s="80" t="s">
        <v>1024</v>
      </c>
      <c r="G199" s="80" t="b">
        <v>0</v>
      </c>
      <c r="H199" s="80" t="b">
        <v>0</v>
      </c>
      <c r="I199" s="80" t="b">
        <v>0</v>
      </c>
      <c r="J199" s="80" t="b">
        <v>0</v>
      </c>
      <c r="K199" s="80" t="b">
        <v>0</v>
      </c>
      <c r="L199" s="80" t="b">
        <v>0</v>
      </c>
    </row>
    <row r="200" spans="1:12" ht="15">
      <c r="A200" s="88" t="s">
        <v>1076</v>
      </c>
      <c r="B200" s="88" t="s">
        <v>1082</v>
      </c>
      <c r="C200" s="80">
        <v>3</v>
      </c>
      <c r="D200" s="119">
        <v>0</v>
      </c>
      <c r="E200" s="119">
        <v>0.9999999999999999</v>
      </c>
      <c r="F200" s="80" t="s">
        <v>1024</v>
      </c>
      <c r="G200" s="80" t="b">
        <v>0</v>
      </c>
      <c r="H200" s="80" t="b">
        <v>0</v>
      </c>
      <c r="I200" s="80" t="b">
        <v>0</v>
      </c>
      <c r="J200" s="80" t="b">
        <v>0</v>
      </c>
      <c r="K200" s="80" t="b">
        <v>0</v>
      </c>
      <c r="L200" s="80" t="b">
        <v>0</v>
      </c>
    </row>
    <row r="201" spans="1:12" ht="15">
      <c r="A201" s="88" t="s">
        <v>1082</v>
      </c>
      <c r="B201" s="88" t="s">
        <v>1083</v>
      </c>
      <c r="C201" s="80">
        <v>3</v>
      </c>
      <c r="D201" s="119">
        <v>0</v>
      </c>
      <c r="E201" s="119">
        <v>0.9999999999999999</v>
      </c>
      <c r="F201" s="80" t="s">
        <v>1024</v>
      </c>
      <c r="G201" s="80" t="b">
        <v>0</v>
      </c>
      <c r="H201" s="80" t="b">
        <v>0</v>
      </c>
      <c r="I201" s="80" t="b">
        <v>0</v>
      </c>
      <c r="J201" s="80" t="b">
        <v>0</v>
      </c>
      <c r="K201" s="80" t="b">
        <v>0</v>
      </c>
      <c r="L201" s="80" t="b">
        <v>0</v>
      </c>
    </row>
    <row r="202" spans="1:12" ht="15">
      <c r="A202" s="88" t="s">
        <v>1083</v>
      </c>
      <c r="B202" s="88" t="s">
        <v>1084</v>
      </c>
      <c r="C202" s="80">
        <v>3</v>
      </c>
      <c r="D202" s="119">
        <v>0</v>
      </c>
      <c r="E202" s="119">
        <v>0.9999999999999999</v>
      </c>
      <c r="F202" s="80" t="s">
        <v>1024</v>
      </c>
      <c r="G202" s="80" t="b">
        <v>0</v>
      </c>
      <c r="H202" s="80" t="b">
        <v>0</v>
      </c>
      <c r="I202" s="80" t="b">
        <v>0</v>
      </c>
      <c r="J202" s="80" t="b">
        <v>0</v>
      </c>
      <c r="K202" s="80" t="b">
        <v>0</v>
      </c>
      <c r="L202" s="80" t="b">
        <v>0</v>
      </c>
    </row>
    <row r="203" spans="1:12" ht="15">
      <c r="A203" s="88" t="s">
        <v>1084</v>
      </c>
      <c r="B203" s="88" t="s">
        <v>1077</v>
      </c>
      <c r="C203" s="80">
        <v>3</v>
      </c>
      <c r="D203" s="119">
        <v>0</v>
      </c>
      <c r="E203" s="119">
        <v>0.9999999999999999</v>
      </c>
      <c r="F203" s="80" t="s">
        <v>1024</v>
      </c>
      <c r="G203" s="80" t="b">
        <v>0</v>
      </c>
      <c r="H203" s="80" t="b">
        <v>0</v>
      </c>
      <c r="I203" s="80" t="b">
        <v>0</v>
      </c>
      <c r="J203" s="80" t="b">
        <v>0</v>
      </c>
      <c r="K203" s="80" t="b">
        <v>0</v>
      </c>
      <c r="L203" s="80" t="b">
        <v>0</v>
      </c>
    </row>
    <row r="204" spans="1:12" ht="15">
      <c r="A204" s="88" t="s">
        <v>1077</v>
      </c>
      <c r="B204" s="88" t="s">
        <v>1078</v>
      </c>
      <c r="C204" s="80">
        <v>3</v>
      </c>
      <c r="D204" s="119">
        <v>0</v>
      </c>
      <c r="E204" s="119">
        <v>0.9999999999999999</v>
      </c>
      <c r="F204" s="80" t="s">
        <v>1024</v>
      </c>
      <c r="G204" s="80" t="b">
        <v>0</v>
      </c>
      <c r="H204" s="80" t="b">
        <v>0</v>
      </c>
      <c r="I204" s="80" t="b">
        <v>0</v>
      </c>
      <c r="J204" s="80" t="b">
        <v>0</v>
      </c>
      <c r="K204" s="80" t="b">
        <v>0</v>
      </c>
      <c r="L204" s="80" t="b">
        <v>0</v>
      </c>
    </row>
    <row r="205" spans="1:12" ht="15">
      <c r="A205" s="88" t="s">
        <v>1078</v>
      </c>
      <c r="B205" s="88" t="s">
        <v>1085</v>
      </c>
      <c r="C205" s="80">
        <v>3</v>
      </c>
      <c r="D205" s="119">
        <v>0</v>
      </c>
      <c r="E205" s="119">
        <v>0.9999999999999999</v>
      </c>
      <c r="F205" s="80" t="s">
        <v>1024</v>
      </c>
      <c r="G205" s="80" t="b">
        <v>0</v>
      </c>
      <c r="H205" s="80" t="b">
        <v>0</v>
      </c>
      <c r="I205" s="80" t="b">
        <v>0</v>
      </c>
      <c r="J205" s="80" t="b">
        <v>0</v>
      </c>
      <c r="K205" s="80" t="b">
        <v>0</v>
      </c>
      <c r="L205" s="80" t="b">
        <v>0</v>
      </c>
    </row>
    <row r="206" spans="1:12" ht="15">
      <c r="A206" s="88" t="s">
        <v>1085</v>
      </c>
      <c r="B206" s="88" t="s">
        <v>1087</v>
      </c>
      <c r="C206" s="80">
        <v>3</v>
      </c>
      <c r="D206" s="119">
        <v>0</v>
      </c>
      <c r="E206" s="119">
        <v>0.9999999999999999</v>
      </c>
      <c r="F206" s="80" t="s">
        <v>1024</v>
      </c>
      <c r="G206" s="80" t="b">
        <v>0</v>
      </c>
      <c r="H206" s="80" t="b">
        <v>0</v>
      </c>
      <c r="I206" s="80" t="b">
        <v>0</v>
      </c>
      <c r="J206" s="80" t="b">
        <v>0</v>
      </c>
      <c r="K206" s="80" t="b">
        <v>0</v>
      </c>
      <c r="L206" s="80" t="b">
        <v>0</v>
      </c>
    </row>
    <row r="207" spans="1:12" ht="15">
      <c r="A207" s="88" t="s">
        <v>1087</v>
      </c>
      <c r="B207" s="88" t="s">
        <v>1176</v>
      </c>
      <c r="C207" s="80">
        <v>3</v>
      </c>
      <c r="D207" s="119">
        <v>0</v>
      </c>
      <c r="E207" s="119">
        <v>0.9999999999999999</v>
      </c>
      <c r="F207" s="80" t="s">
        <v>1024</v>
      </c>
      <c r="G207" s="80" t="b">
        <v>0</v>
      </c>
      <c r="H207" s="80" t="b">
        <v>0</v>
      </c>
      <c r="I207" s="80" t="b">
        <v>0</v>
      </c>
      <c r="J207" s="80" t="b">
        <v>1</v>
      </c>
      <c r="K207" s="80" t="b">
        <v>0</v>
      </c>
      <c r="L207" s="8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77B2-49D9-4570-AAEC-05B84A24D7CB}">
  <dimension ref="A1:C11"/>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1234</v>
      </c>
      <c r="B2" s="123" t="s">
        <v>1235</v>
      </c>
      <c r="C2" s="52" t="s">
        <v>1236</v>
      </c>
    </row>
    <row r="3" spans="1:3" ht="15">
      <c r="A3" s="122" t="s">
        <v>1020</v>
      </c>
      <c r="B3" s="122" t="s">
        <v>1020</v>
      </c>
      <c r="C3" s="34">
        <v>268</v>
      </c>
    </row>
    <row r="4" spans="1:3" ht="15">
      <c r="A4" s="138" t="s">
        <v>1020</v>
      </c>
      <c r="B4" s="137" t="s">
        <v>1021</v>
      </c>
      <c r="C4" s="34">
        <v>3</v>
      </c>
    </row>
    <row r="5" spans="1:3" ht="15">
      <c r="A5" s="138" t="s">
        <v>1021</v>
      </c>
      <c r="B5" s="137" t="s">
        <v>1020</v>
      </c>
      <c r="C5" s="34">
        <v>61</v>
      </c>
    </row>
    <row r="6" spans="1:3" ht="15">
      <c r="A6" s="138" t="s">
        <v>1021</v>
      </c>
      <c r="B6" s="137" t="s">
        <v>1021</v>
      </c>
      <c r="C6" s="34">
        <v>57</v>
      </c>
    </row>
    <row r="7" spans="1:3" ht="15">
      <c r="A7" s="138" t="s">
        <v>1022</v>
      </c>
      <c r="B7" s="137" t="s">
        <v>1020</v>
      </c>
      <c r="C7" s="34">
        <v>3</v>
      </c>
    </row>
    <row r="8" spans="1:3" ht="15">
      <c r="A8" s="138" t="s">
        <v>1022</v>
      </c>
      <c r="B8" s="137" t="s">
        <v>1022</v>
      </c>
      <c r="C8" s="34">
        <v>8</v>
      </c>
    </row>
    <row r="9" spans="1:3" ht="15">
      <c r="A9" s="138" t="s">
        <v>1023</v>
      </c>
      <c r="B9" s="137" t="s">
        <v>1023</v>
      </c>
      <c r="C9" s="34">
        <v>4</v>
      </c>
    </row>
    <row r="10" spans="1:3" ht="15">
      <c r="A10" s="138" t="s">
        <v>1024</v>
      </c>
      <c r="B10" s="137" t="s">
        <v>1024</v>
      </c>
      <c r="C10" s="34">
        <v>3</v>
      </c>
    </row>
    <row r="11" spans="1:3" ht="15">
      <c r="A11" s="138" t="s">
        <v>1025</v>
      </c>
      <c r="B11" s="137" t="s">
        <v>1025</v>
      </c>
      <c r="C1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77B0A-A8A4-41B7-88DE-B7CDCE7A858B}">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1254</v>
      </c>
      <c r="B1" s="13" t="s">
        <v>17</v>
      </c>
    </row>
    <row r="2" spans="1:2" ht="15">
      <c r="A2" s="80" t="s">
        <v>1255</v>
      </c>
      <c r="B2" s="80" t="s">
        <v>1261</v>
      </c>
    </row>
    <row r="3" spans="1:2" ht="15">
      <c r="A3" s="80" t="s">
        <v>1256</v>
      </c>
      <c r="B3" s="80" t="s">
        <v>1262</v>
      </c>
    </row>
    <row r="4" spans="1:2" ht="15">
      <c r="A4" s="80" t="s">
        <v>1257</v>
      </c>
      <c r="B4" s="80" t="s">
        <v>1263</v>
      </c>
    </row>
    <row r="5" spans="1:2" ht="15">
      <c r="A5" s="80" t="s">
        <v>1258</v>
      </c>
      <c r="B5" s="80" t="s">
        <v>1264</v>
      </c>
    </row>
    <row r="6" spans="1:2" ht="15">
      <c r="A6" s="80" t="s">
        <v>1259</v>
      </c>
      <c r="B6" s="80" t="s">
        <v>1265</v>
      </c>
    </row>
    <row r="7" spans="1:2" ht="15">
      <c r="A7" s="80" t="s">
        <v>1260</v>
      </c>
      <c r="B7" s="80" t="s">
        <v>1262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D26C-8624-414D-8CFE-09B885145D22}">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1266</v>
      </c>
      <c r="B1" s="13" t="s">
        <v>34</v>
      </c>
    </row>
    <row r="2" spans="1:2" ht="15">
      <c r="A2" s="116" t="s">
        <v>304</v>
      </c>
      <c r="B2" s="80">
        <v>6376.066667</v>
      </c>
    </row>
    <row r="3" spans="1:2" ht="15">
      <c r="A3" s="116" t="s">
        <v>307</v>
      </c>
      <c r="B3" s="80">
        <v>5634.066667</v>
      </c>
    </row>
    <row r="4" spans="1:2" ht="15">
      <c r="A4" s="116" t="s">
        <v>287</v>
      </c>
      <c r="B4" s="80">
        <v>5345.366667</v>
      </c>
    </row>
    <row r="5" spans="1:2" ht="15">
      <c r="A5" s="116" t="s">
        <v>306</v>
      </c>
      <c r="B5" s="80">
        <v>4727.5</v>
      </c>
    </row>
    <row r="6" spans="1:2" ht="15">
      <c r="A6" s="116" t="s">
        <v>285</v>
      </c>
      <c r="B6" s="80">
        <v>1890</v>
      </c>
    </row>
    <row r="7" spans="1:2" ht="15">
      <c r="A7" s="116" t="s">
        <v>302</v>
      </c>
      <c r="B7" s="80">
        <v>437.933333</v>
      </c>
    </row>
    <row r="8" spans="1:2" ht="15">
      <c r="A8" s="116" t="s">
        <v>258</v>
      </c>
      <c r="B8" s="80">
        <v>276</v>
      </c>
    </row>
    <row r="9" spans="1:2" ht="15">
      <c r="A9" s="116" t="s">
        <v>277</v>
      </c>
      <c r="B9" s="80">
        <v>166.066667</v>
      </c>
    </row>
    <row r="10" spans="1:2" ht="15">
      <c r="A10" s="116" t="s">
        <v>298</v>
      </c>
      <c r="B10" s="80">
        <v>10</v>
      </c>
    </row>
    <row r="11" spans="1:2" ht="15">
      <c r="A11" s="116" t="s">
        <v>299</v>
      </c>
      <c r="B11" s="80">
        <v>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421875" style="0" customWidth="1"/>
    <col min="42" max="42" width="10.8515625" style="0" customWidth="1"/>
    <col min="43" max="43" width="8.421875" style="0" customWidth="1"/>
    <col min="44" max="44" width="13.57421875" style="0" customWidth="1"/>
    <col min="45" max="45" width="8.8515625" style="0" customWidth="1"/>
    <col min="46" max="46" width="10.00390625" style="0" customWidth="1"/>
    <col min="47" max="47" width="7.421875" style="0" customWidth="1"/>
    <col min="48" max="48" width="17.28125" style="0" customWidth="1"/>
    <col min="49" max="49" width="8.7109375" style="0" customWidth="1"/>
    <col min="50" max="51" width="13.57421875" style="0" customWidth="1"/>
    <col min="52" max="52" width="14.710937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1272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615</v>
      </c>
      <c r="AF2" s="13" t="s">
        <v>616</v>
      </c>
      <c r="AG2" s="13" t="s">
        <v>617</v>
      </c>
      <c r="AH2" s="13" t="s">
        <v>618</v>
      </c>
      <c r="AI2" s="13" t="s">
        <v>619</v>
      </c>
      <c r="AJ2" s="13" t="s">
        <v>620</v>
      </c>
      <c r="AK2" s="13" t="s">
        <v>621</v>
      </c>
      <c r="AL2" s="13" t="s">
        <v>622</v>
      </c>
      <c r="AM2" s="13" t="s">
        <v>623</v>
      </c>
      <c r="AN2" s="13" t="s">
        <v>624</v>
      </c>
      <c r="AO2" s="13" t="s">
        <v>625</v>
      </c>
      <c r="AP2" s="13" t="s">
        <v>626</v>
      </c>
      <c r="AQ2" s="13" t="s">
        <v>627</v>
      </c>
      <c r="AR2" s="13" t="s">
        <v>628</v>
      </c>
      <c r="AS2" s="13" t="s">
        <v>629</v>
      </c>
      <c r="AT2" s="13" t="s">
        <v>229</v>
      </c>
      <c r="AU2" s="13" t="s">
        <v>630</v>
      </c>
      <c r="AV2" s="13" t="s">
        <v>631</v>
      </c>
      <c r="AW2" s="13" t="s">
        <v>632</v>
      </c>
      <c r="AX2" s="13" t="s">
        <v>633</v>
      </c>
      <c r="AY2" s="13" t="s">
        <v>634</v>
      </c>
      <c r="AZ2" s="13" t="s">
        <v>635</v>
      </c>
      <c r="BA2" s="13" t="s">
        <v>1032</v>
      </c>
      <c r="BB2" s="117" t="s">
        <v>1144</v>
      </c>
      <c r="BC2" s="117" t="s">
        <v>1145</v>
      </c>
      <c r="BD2" s="117" t="s">
        <v>1146</v>
      </c>
      <c r="BE2" s="117" t="s">
        <v>1147</v>
      </c>
      <c r="BF2" s="117" t="s">
        <v>1148</v>
      </c>
      <c r="BG2" s="117" t="s">
        <v>1149</v>
      </c>
      <c r="BH2" s="117" t="s">
        <v>1150</v>
      </c>
      <c r="BI2" s="117" t="s">
        <v>1160</v>
      </c>
      <c r="BJ2" s="117" t="s">
        <v>1162</v>
      </c>
      <c r="BK2" s="117" t="s">
        <v>1173</v>
      </c>
      <c r="BL2" s="117" t="s">
        <v>1223</v>
      </c>
      <c r="BM2" s="117" t="s">
        <v>1224</v>
      </c>
      <c r="BN2" s="117" t="s">
        <v>1225</v>
      </c>
      <c r="BO2" s="117" t="s">
        <v>1226</v>
      </c>
      <c r="BP2" s="117" t="s">
        <v>1227</v>
      </c>
      <c r="BQ2" s="117" t="s">
        <v>1228</v>
      </c>
      <c r="BR2" s="117" t="s">
        <v>1229</v>
      </c>
      <c r="BS2" s="117" t="s">
        <v>1230</v>
      </c>
      <c r="BT2" s="117" t="s">
        <v>1232</v>
      </c>
      <c r="BU2" s="3"/>
      <c r="BV2" s="3"/>
    </row>
    <row r="3" spans="1:74" ht="41.45" customHeight="1">
      <c r="A3" s="66" t="s">
        <v>249</v>
      </c>
      <c r="B3" s="80"/>
      <c r="C3" s="67"/>
      <c r="D3" s="67" t="s">
        <v>64</v>
      </c>
      <c r="E3" s="68">
        <v>248.23184313725488</v>
      </c>
      <c r="F3" s="70">
        <v>99.78133576293597</v>
      </c>
      <c r="G3" s="104" t="s">
        <v>344</v>
      </c>
      <c r="H3" s="67"/>
      <c r="I3" s="71" t="s">
        <v>249</v>
      </c>
      <c r="J3" s="72"/>
      <c r="K3" s="72"/>
      <c r="L3" s="71" t="s">
        <v>968</v>
      </c>
      <c r="M3" s="75">
        <v>73.87350140553994</v>
      </c>
      <c r="N3" s="76">
        <v>8571.525390625</v>
      </c>
      <c r="O3" s="76">
        <v>979.1143188476562</v>
      </c>
      <c r="P3" s="77"/>
      <c r="Q3" s="78"/>
      <c r="R3" s="78"/>
      <c r="S3" s="48"/>
      <c r="T3" s="48">
        <v>1</v>
      </c>
      <c r="U3" s="48">
        <v>1</v>
      </c>
      <c r="V3" s="49">
        <v>0</v>
      </c>
      <c r="W3" s="49">
        <v>0</v>
      </c>
      <c r="X3" s="49">
        <v>0</v>
      </c>
      <c r="Y3" s="49">
        <v>0.999996</v>
      </c>
      <c r="Z3" s="49">
        <v>0</v>
      </c>
      <c r="AA3" s="49">
        <v>0</v>
      </c>
      <c r="AB3" s="73">
        <v>3</v>
      </c>
      <c r="AC3" s="73"/>
      <c r="AD3" s="74"/>
      <c r="AE3" s="80" t="s">
        <v>636</v>
      </c>
      <c r="AF3" s="80">
        <v>2890</v>
      </c>
      <c r="AG3" s="80">
        <v>1313</v>
      </c>
      <c r="AH3" s="80">
        <v>12157</v>
      </c>
      <c r="AI3" s="80">
        <v>2111</v>
      </c>
      <c r="AJ3" s="80"/>
      <c r="AK3" s="80" t="s">
        <v>698</v>
      </c>
      <c r="AL3" s="80" t="s">
        <v>756</v>
      </c>
      <c r="AM3" s="84" t="s">
        <v>797</v>
      </c>
      <c r="AN3" s="80"/>
      <c r="AO3" s="82">
        <v>41570.82879629629</v>
      </c>
      <c r="AP3" s="84" t="s">
        <v>833</v>
      </c>
      <c r="AQ3" s="80" t="b">
        <v>0</v>
      </c>
      <c r="AR3" s="80" t="b">
        <v>0</v>
      </c>
      <c r="AS3" s="80" t="b">
        <v>1</v>
      </c>
      <c r="AT3" s="80"/>
      <c r="AU3" s="80">
        <v>83</v>
      </c>
      <c r="AV3" s="84" t="s">
        <v>886</v>
      </c>
      <c r="AW3" s="80" t="b">
        <v>0</v>
      </c>
      <c r="AX3" s="80" t="s">
        <v>904</v>
      </c>
      <c r="AY3" s="84" t="s">
        <v>905</v>
      </c>
      <c r="AZ3" s="80" t="s">
        <v>66</v>
      </c>
      <c r="BA3" s="80" t="str">
        <f>REPLACE(INDEX(GroupVertices[Group],MATCH(Vertices[[#This Row],[Vertex]],GroupVertices[Vertex],0)),1,1,"")</f>
        <v>4</v>
      </c>
      <c r="BB3" s="48" t="s">
        <v>333</v>
      </c>
      <c r="BC3" s="48" t="s">
        <v>333</v>
      </c>
      <c r="BD3" s="48" t="s">
        <v>337</v>
      </c>
      <c r="BE3" s="48" t="s">
        <v>337</v>
      </c>
      <c r="BF3" s="48"/>
      <c r="BG3" s="48"/>
      <c r="BH3" s="118" t="s">
        <v>2244</v>
      </c>
      <c r="BI3" s="118" t="s">
        <v>2244</v>
      </c>
      <c r="BJ3" s="118" t="s">
        <v>1163</v>
      </c>
      <c r="BK3" s="118" t="s">
        <v>1163</v>
      </c>
      <c r="BL3" s="118">
        <v>1</v>
      </c>
      <c r="BM3" s="121">
        <v>5.555555555555555</v>
      </c>
      <c r="BN3" s="118">
        <v>1</v>
      </c>
      <c r="BO3" s="121">
        <v>5.555555555555555</v>
      </c>
      <c r="BP3" s="118">
        <v>0</v>
      </c>
      <c r="BQ3" s="121">
        <v>0</v>
      </c>
      <c r="BR3" s="118">
        <v>16</v>
      </c>
      <c r="BS3" s="121">
        <v>88.88888888888889</v>
      </c>
      <c r="BT3" s="118">
        <v>18</v>
      </c>
      <c r="BU3" s="3"/>
      <c r="BV3" s="3"/>
    </row>
    <row r="4" spans="1:77" ht="41.45" customHeight="1">
      <c r="A4" s="66" t="s">
        <v>250</v>
      </c>
      <c r="B4" s="80"/>
      <c r="C4" s="67"/>
      <c r="D4" s="67" t="s">
        <v>64</v>
      </c>
      <c r="E4" s="68">
        <v>176.91968627450981</v>
      </c>
      <c r="F4" s="70">
        <v>99.96216708703237</v>
      </c>
      <c r="G4" s="104" t="s">
        <v>345</v>
      </c>
      <c r="H4" s="67"/>
      <c r="I4" s="71" t="s">
        <v>250</v>
      </c>
      <c r="J4" s="72"/>
      <c r="K4" s="72"/>
      <c r="L4" s="71" t="s">
        <v>969</v>
      </c>
      <c r="M4" s="75">
        <v>13.60844879501339</v>
      </c>
      <c r="N4" s="76">
        <v>505.27520751953125</v>
      </c>
      <c r="O4" s="76">
        <v>7927.84375</v>
      </c>
      <c r="P4" s="77"/>
      <c r="Q4" s="78"/>
      <c r="R4" s="78"/>
      <c r="S4" s="90"/>
      <c r="T4" s="48">
        <v>0</v>
      </c>
      <c r="U4" s="48">
        <v>1</v>
      </c>
      <c r="V4" s="49">
        <v>0</v>
      </c>
      <c r="W4" s="49">
        <v>0.003086</v>
      </c>
      <c r="X4" s="49">
        <v>0.002605</v>
      </c>
      <c r="Y4" s="49">
        <v>0.289599</v>
      </c>
      <c r="Z4" s="49">
        <v>0</v>
      </c>
      <c r="AA4" s="49">
        <v>0</v>
      </c>
      <c r="AB4" s="73">
        <v>4</v>
      </c>
      <c r="AC4" s="73"/>
      <c r="AD4" s="74"/>
      <c r="AE4" s="80" t="s">
        <v>637</v>
      </c>
      <c r="AF4" s="80">
        <v>370</v>
      </c>
      <c r="AG4" s="80">
        <v>228</v>
      </c>
      <c r="AH4" s="80">
        <v>933</v>
      </c>
      <c r="AI4" s="80">
        <v>35</v>
      </c>
      <c r="AJ4" s="80"/>
      <c r="AK4" s="80"/>
      <c r="AL4" s="80" t="s">
        <v>610</v>
      </c>
      <c r="AM4" s="84" t="s">
        <v>798</v>
      </c>
      <c r="AN4" s="80"/>
      <c r="AO4" s="82">
        <v>43573.40148148148</v>
      </c>
      <c r="AP4" s="84" t="s">
        <v>834</v>
      </c>
      <c r="AQ4" s="80" t="b">
        <v>1</v>
      </c>
      <c r="AR4" s="80" t="b">
        <v>0</v>
      </c>
      <c r="AS4" s="80" t="b">
        <v>0</v>
      </c>
      <c r="AT4" s="80"/>
      <c r="AU4" s="80">
        <v>1</v>
      </c>
      <c r="AV4" s="80"/>
      <c r="AW4" s="80" t="b">
        <v>0</v>
      </c>
      <c r="AX4" s="80" t="s">
        <v>904</v>
      </c>
      <c r="AY4" s="84" t="s">
        <v>906</v>
      </c>
      <c r="AZ4" s="80" t="s">
        <v>66</v>
      </c>
      <c r="BA4" s="80" t="str">
        <f>REPLACE(INDEX(GroupVertices[Group],MATCH(Vertices[[#This Row],[Vertex]],GroupVertices[Vertex],0)),1,1,"")</f>
        <v>1</v>
      </c>
      <c r="BB4" s="48" t="s">
        <v>333</v>
      </c>
      <c r="BC4" s="48" t="s">
        <v>333</v>
      </c>
      <c r="BD4" s="48" t="s">
        <v>337</v>
      </c>
      <c r="BE4" s="48" t="s">
        <v>337</v>
      </c>
      <c r="BF4" s="48"/>
      <c r="BG4" s="48"/>
      <c r="BH4" s="118" t="s">
        <v>1151</v>
      </c>
      <c r="BI4" s="118" t="s">
        <v>1151</v>
      </c>
      <c r="BJ4" s="118" t="s">
        <v>1164</v>
      </c>
      <c r="BK4" s="118" t="s">
        <v>1164</v>
      </c>
      <c r="BL4" s="118">
        <v>0</v>
      </c>
      <c r="BM4" s="121">
        <v>0</v>
      </c>
      <c r="BN4" s="118">
        <v>3</v>
      </c>
      <c r="BO4" s="121">
        <v>15.789473684210526</v>
      </c>
      <c r="BP4" s="118">
        <v>0</v>
      </c>
      <c r="BQ4" s="121">
        <v>0</v>
      </c>
      <c r="BR4" s="118">
        <v>16</v>
      </c>
      <c r="BS4" s="121">
        <v>84.21052631578948</v>
      </c>
      <c r="BT4" s="118">
        <v>19</v>
      </c>
      <c r="BU4" s="2"/>
      <c r="BV4" s="3"/>
      <c r="BW4" s="3"/>
      <c r="BX4" s="3"/>
      <c r="BY4" s="3"/>
    </row>
    <row r="5" spans="1:77" ht="41.45" customHeight="1">
      <c r="A5" s="66" t="s">
        <v>307</v>
      </c>
      <c r="B5" s="80"/>
      <c r="C5" s="67"/>
      <c r="D5" s="67" t="s">
        <v>64</v>
      </c>
      <c r="E5" s="68">
        <v>1000</v>
      </c>
      <c r="F5" s="70">
        <v>70</v>
      </c>
      <c r="G5" s="104" t="s">
        <v>896</v>
      </c>
      <c r="H5" s="67"/>
      <c r="I5" s="71" t="s">
        <v>307</v>
      </c>
      <c r="J5" s="72"/>
      <c r="K5" s="72"/>
      <c r="L5" s="71" t="s">
        <v>970</v>
      </c>
      <c r="M5" s="75">
        <v>9999</v>
      </c>
      <c r="N5" s="76">
        <v>3096.43212890625</v>
      </c>
      <c r="O5" s="76">
        <v>5068.173828125</v>
      </c>
      <c r="P5" s="77"/>
      <c r="Q5" s="78"/>
      <c r="R5" s="78"/>
      <c r="S5" s="90"/>
      <c r="T5" s="48">
        <v>111</v>
      </c>
      <c r="U5" s="48">
        <v>0</v>
      </c>
      <c r="V5" s="49">
        <v>5634.066667</v>
      </c>
      <c r="W5" s="49">
        <v>0.005376</v>
      </c>
      <c r="X5" s="49">
        <v>0.048935</v>
      </c>
      <c r="Y5" s="49">
        <v>18.230007</v>
      </c>
      <c r="Z5" s="49">
        <v>0.017854217854217855</v>
      </c>
      <c r="AA5" s="49">
        <v>0</v>
      </c>
      <c r="AB5" s="73">
        <v>5</v>
      </c>
      <c r="AC5" s="73"/>
      <c r="AD5" s="74"/>
      <c r="AE5" s="80" t="s">
        <v>638</v>
      </c>
      <c r="AF5" s="80">
        <v>55</v>
      </c>
      <c r="AG5" s="80">
        <v>180003</v>
      </c>
      <c r="AH5" s="80">
        <v>557707</v>
      </c>
      <c r="AI5" s="80">
        <v>60133</v>
      </c>
      <c r="AJ5" s="80"/>
      <c r="AK5" s="80" t="s">
        <v>699</v>
      </c>
      <c r="AL5" s="80" t="s">
        <v>757</v>
      </c>
      <c r="AM5" s="84" t="s">
        <v>799</v>
      </c>
      <c r="AN5" s="80"/>
      <c r="AO5" s="82">
        <v>40702.55258101852</v>
      </c>
      <c r="AP5" s="84" t="s">
        <v>835</v>
      </c>
      <c r="AQ5" s="80" t="b">
        <v>0</v>
      </c>
      <c r="AR5" s="80" t="b">
        <v>0</v>
      </c>
      <c r="AS5" s="80" t="b">
        <v>1</v>
      </c>
      <c r="AT5" s="80"/>
      <c r="AU5" s="80">
        <v>922</v>
      </c>
      <c r="AV5" s="84" t="s">
        <v>886</v>
      </c>
      <c r="AW5" s="80" t="b">
        <v>1</v>
      </c>
      <c r="AX5" s="80" t="s">
        <v>904</v>
      </c>
      <c r="AY5" s="84" t="s">
        <v>907</v>
      </c>
      <c r="AZ5" s="80" t="s">
        <v>65</v>
      </c>
      <c r="BA5" s="80" t="str">
        <f>REPLACE(INDEX(GroupVertices[Group],MATCH(Vertices[[#This Row],[Vertex]],GroupVertices[Vertex],0)),1,1,"")</f>
        <v>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6" t="s">
        <v>251</v>
      </c>
      <c r="B6" s="80"/>
      <c r="C6" s="67"/>
      <c r="D6" s="67" t="s">
        <v>64</v>
      </c>
      <c r="E6" s="68">
        <v>200.84376470588234</v>
      </c>
      <c r="F6" s="70">
        <v>99.90150109443229</v>
      </c>
      <c r="G6" s="104" t="s">
        <v>346</v>
      </c>
      <c r="H6" s="67"/>
      <c r="I6" s="71" t="s">
        <v>251</v>
      </c>
      <c r="J6" s="72"/>
      <c r="K6" s="72"/>
      <c r="L6" s="71" t="s">
        <v>971</v>
      </c>
      <c r="M6" s="75">
        <v>33.826401928867455</v>
      </c>
      <c r="N6" s="76">
        <v>1270.735595703125</v>
      </c>
      <c r="O6" s="76">
        <v>9127.837890625</v>
      </c>
      <c r="P6" s="77"/>
      <c r="Q6" s="78"/>
      <c r="R6" s="78"/>
      <c r="S6" s="90"/>
      <c r="T6" s="48">
        <v>0</v>
      </c>
      <c r="U6" s="48">
        <v>1</v>
      </c>
      <c r="V6" s="49">
        <v>0</v>
      </c>
      <c r="W6" s="49">
        <v>0.003086</v>
      </c>
      <c r="X6" s="49">
        <v>0.002605</v>
      </c>
      <c r="Y6" s="49">
        <v>0.289599</v>
      </c>
      <c r="Z6" s="49">
        <v>0</v>
      </c>
      <c r="AA6" s="49">
        <v>0</v>
      </c>
      <c r="AB6" s="73">
        <v>6</v>
      </c>
      <c r="AC6" s="73"/>
      <c r="AD6" s="74"/>
      <c r="AE6" s="80" t="s">
        <v>639</v>
      </c>
      <c r="AF6" s="80">
        <v>1333</v>
      </c>
      <c r="AG6" s="80">
        <v>592</v>
      </c>
      <c r="AH6" s="80">
        <v>6444</v>
      </c>
      <c r="AI6" s="80">
        <v>1675</v>
      </c>
      <c r="AJ6" s="80"/>
      <c r="AK6" s="80" t="s">
        <v>700</v>
      </c>
      <c r="AL6" s="80" t="s">
        <v>758</v>
      </c>
      <c r="AM6" s="84" t="s">
        <v>800</v>
      </c>
      <c r="AN6" s="80"/>
      <c r="AO6" s="82">
        <v>40976.846875</v>
      </c>
      <c r="AP6" s="84" t="s">
        <v>836</v>
      </c>
      <c r="AQ6" s="80" t="b">
        <v>1</v>
      </c>
      <c r="AR6" s="80" t="b">
        <v>0</v>
      </c>
      <c r="AS6" s="80" t="b">
        <v>0</v>
      </c>
      <c r="AT6" s="80"/>
      <c r="AU6" s="80">
        <v>50</v>
      </c>
      <c r="AV6" s="84" t="s">
        <v>886</v>
      </c>
      <c r="AW6" s="80" t="b">
        <v>0</v>
      </c>
      <c r="AX6" s="80" t="s">
        <v>904</v>
      </c>
      <c r="AY6" s="84" t="s">
        <v>908</v>
      </c>
      <c r="AZ6" s="80" t="s">
        <v>66</v>
      </c>
      <c r="BA6" s="80" t="str">
        <f>REPLACE(INDEX(GroupVertices[Group],MATCH(Vertices[[#This Row],[Vertex]],GroupVertices[Vertex],0)),1,1,"")</f>
        <v>1</v>
      </c>
      <c r="BB6" s="48" t="s">
        <v>333</v>
      </c>
      <c r="BC6" s="48" t="s">
        <v>333</v>
      </c>
      <c r="BD6" s="48" t="s">
        <v>337</v>
      </c>
      <c r="BE6" s="48" t="s">
        <v>337</v>
      </c>
      <c r="BF6" s="48"/>
      <c r="BG6" s="48"/>
      <c r="BH6" s="118" t="s">
        <v>1152</v>
      </c>
      <c r="BI6" s="118" t="s">
        <v>1152</v>
      </c>
      <c r="BJ6" s="118" t="s">
        <v>1165</v>
      </c>
      <c r="BK6" s="118" t="s">
        <v>1165</v>
      </c>
      <c r="BL6" s="118">
        <v>2</v>
      </c>
      <c r="BM6" s="121">
        <v>9.090909090909092</v>
      </c>
      <c r="BN6" s="118">
        <v>2</v>
      </c>
      <c r="BO6" s="121">
        <v>9.090909090909092</v>
      </c>
      <c r="BP6" s="118">
        <v>0</v>
      </c>
      <c r="BQ6" s="121">
        <v>0</v>
      </c>
      <c r="BR6" s="118">
        <v>18</v>
      </c>
      <c r="BS6" s="121">
        <v>81.81818181818181</v>
      </c>
      <c r="BT6" s="118">
        <v>22</v>
      </c>
      <c r="BU6" s="2"/>
      <c r="BV6" s="3"/>
      <c r="BW6" s="3"/>
      <c r="BX6" s="3"/>
      <c r="BY6" s="3"/>
    </row>
    <row r="7" spans="1:77" ht="41.45" customHeight="1">
      <c r="A7" s="66" t="s">
        <v>252</v>
      </c>
      <c r="B7" s="80"/>
      <c r="C7" s="67"/>
      <c r="D7" s="67" t="s">
        <v>64</v>
      </c>
      <c r="E7" s="68">
        <v>169.16407843137256</v>
      </c>
      <c r="F7" s="70">
        <v>99.98183353518294</v>
      </c>
      <c r="G7" s="104" t="s">
        <v>347</v>
      </c>
      <c r="H7" s="67"/>
      <c r="I7" s="71" t="s">
        <v>252</v>
      </c>
      <c r="J7" s="72"/>
      <c r="K7" s="72"/>
      <c r="L7" s="71" t="s">
        <v>972</v>
      </c>
      <c r="M7" s="75">
        <v>7.054277174698059</v>
      </c>
      <c r="N7" s="76">
        <v>8216.326171875</v>
      </c>
      <c r="O7" s="76">
        <v>2280.95361328125</v>
      </c>
      <c r="P7" s="77"/>
      <c r="Q7" s="78"/>
      <c r="R7" s="78"/>
      <c r="S7" s="90"/>
      <c r="T7" s="48">
        <v>1</v>
      </c>
      <c r="U7" s="48">
        <v>1</v>
      </c>
      <c r="V7" s="49">
        <v>0</v>
      </c>
      <c r="W7" s="49">
        <v>0</v>
      </c>
      <c r="X7" s="49">
        <v>0</v>
      </c>
      <c r="Y7" s="49">
        <v>0.999996</v>
      </c>
      <c r="Z7" s="49">
        <v>0</v>
      </c>
      <c r="AA7" s="49">
        <v>0</v>
      </c>
      <c r="AB7" s="73">
        <v>7</v>
      </c>
      <c r="AC7" s="73"/>
      <c r="AD7" s="74"/>
      <c r="AE7" s="80" t="s">
        <v>640</v>
      </c>
      <c r="AF7" s="80">
        <v>460</v>
      </c>
      <c r="AG7" s="80">
        <v>110</v>
      </c>
      <c r="AH7" s="80">
        <v>1661</v>
      </c>
      <c r="AI7" s="80">
        <v>778</v>
      </c>
      <c r="AJ7" s="80"/>
      <c r="AK7" s="80" t="s">
        <v>701</v>
      </c>
      <c r="AL7" s="80" t="s">
        <v>759</v>
      </c>
      <c r="AM7" s="80"/>
      <c r="AN7" s="80"/>
      <c r="AO7" s="82">
        <v>43697.76972222222</v>
      </c>
      <c r="AP7" s="84" t="s">
        <v>837</v>
      </c>
      <c r="AQ7" s="80" t="b">
        <v>1</v>
      </c>
      <c r="AR7" s="80" t="b">
        <v>0</v>
      </c>
      <c r="AS7" s="80" t="b">
        <v>0</v>
      </c>
      <c r="AT7" s="80"/>
      <c r="AU7" s="80">
        <v>0</v>
      </c>
      <c r="AV7" s="80"/>
      <c r="AW7" s="80" t="b">
        <v>0</v>
      </c>
      <c r="AX7" s="80" t="s">
        <v>904</v>
      </c>
      <c r="AY7" s="84" t="s">
        <v>909</v>
      </c>
      <c r="AZ7" s="80" t="s">
        <v>66</v>
      </c>
      <c r="BA7" s="80" t="str">
        <f>REPLACE(INDEX(GroupVertices[Group],MATCH(Vertices[[#This Row],[Vertex]],GroupVertices[Vertex],0)),1,1,"")</f>
        <v>4</v>
      </c>
      <c r="BB7" s="48" t="s">
        <v>333</v>
      </c>
      <c r="BC7" s="48" t="s">
        <v>333</v>
      </c>
      <c r="BD7" s="48" t="s">
        <v>337</v>
      </c>
      <c r="BE7" s="48" t="s">
        <v>337</v>
      </c>
      <c r="BF7" s="48"/>
      <c r="BG7" s="48"/>
      <c r="BH7" s="118" t="s">
        <v>1153</v>
      </c>
      <c r="BI7" s="118" t="s">
        <v>1153</v>
      </c>
      <c r="BJ7" s="118" t="s">
        <v>1166</v>
      </c>
      <c r="BK7" s="118" t="s">
        <v>1166</v>
      </c>
      <c r="BL7" s="118">
        <v>1</v>
      </c>
      <c r="BM7" s="121">
        <v>2.2222222222222223</v>
      </c>
      <c r="BN7" s="118">
        <v>1</v>
      </c>
      <c r="BO7" s="121">
        <v>2.2222222222222223</v>
      </c>
      <c r="BP7" s="118">
        <v>0</v>
      </c>
      <c r="BQ7" s="121">
        <v>0</v>
      </c>
      <c r="BR7" s="118">
        <v>43</v>
      </c>
      <c r="BS7" s="121">
        <v>95.55555555555556</v>
      </c>
      <c r="BT7" s="118">
        <v>45</v>
      </c>
      <c r="BU7" s="2"/>
      <c r="BV7" s="3"/>
      <c r="BW7" s="3"/>
      <c r="BX7" s="3"/>
      <c r="BY7" s="3"/>
    </row>
    <row r="8" spans="1:77" ht="41.45" customHeight="1">
      <c r="A8" s="66" t="s">
        <v>253</v>
      </c>
      <c r="B8" s="80"/>
      <c r="C8" s="67"/>
      <c r="D8" s="67" t="s">
        <v>64</v>
      </c>
      <c r="E8" s="68">
        <v>187.17286274509803</v>
      </c>
      <c r="F8" s="70">
        <v>99.93616737591805</v>
      </c>
      <c r="G8" s="104" t="s">
        <v>348</v>
      </c>
      <c r="H8" s="67"/>
      <c r="I8" s="71" t="s">
        <v>253</v>
      </c>
      <c r="J8" s="72"/>
      <c r="K8" s="72"/>
      <c r="L8" s="71" t="s">
        <v>973</v>
      </c>
      <c r="M8" s="75">
        <v>22.273285852379416</v>
      </c>
      <c r="N8" s="76">
        <v>5808.15283203125</v>
      </c>
      <c r="O8" s="76">
        <v>7883.447265625</v>
      </c>
      <c r="P8" s="77"/>
      <c r="Q8" s="78"/>
      <c r="R8" s="78"/>
      <c r="S8" s="90"/>
      <c r="T8" s="48">
        <v>0</v>
      </c>
      <c r="U8" s="48">
        <v>1</v>
      </c>
      <c r="V8" s="49">
        <v>0</v>
      </c>
      <c r="W8" s="49">
        <v>0.003086</v>
      </c>
      <c r="X8" s="49">
        <v>0.002605</v>
      </c>
      <c r="Y8" s="49">
        <v>0.289599</v>
      </c>
      <c r="Z8" s="49">
        <v>0</v>
      </c>
      <c r="AA8" s="49">
        <v>0</v>
      </c>
      <c r="AB8" s="73">
        <v>8</v>
      </c>
      <c r="AC8" s="73"/>
      <c r="AD8" s="74"/>
      <c r="AE8" s="80" t="s">
        <v>641</v>
      </c>
      <c r="AF8" s="80">
        <v>235</v>
      </c>
      <c r="AG8" s="80">
        <v>384</v>
      </c>
      <c r="AH8" s="80">
        <v>1010</v>
      </c>
      <c r="AI8" s="80">
        <v>2065</v>
      </c>
      <c r="AJ8" s="80"/>
      <c r="AK8" s="80" t="s">
        <v>702</v>
      </c>
      <c r="AL8" s="80" t="s">
        <v>760</v>
      </c>
      <c r="AM8" s="80"/>
      <c r="AN8" s="80"/>
      <c r="AO8" s="82">
        <v>39851.71928240741</v>
      </c>
      <c r="AP8" s="80"/>
      <c r="AQ8" s="80" t="b">
        <v>1</v>
      </c>
      <c r="AR8" s="80" t="b">
        <v>0</v>
      </c>
      <c r="AS8" s="80" t="b">
        <v>0</v>
      </c>
      <c r="AT8" s="80"/>
      <c r="AU8" s="80">
        <v>4</v>
      </c>
      <c r="AV8" s="84" t="s">
        <v>886</v>
      </c>
      <c r="AW8" s="80" t="b">
        <v>0</v>
      </c>
      <c r="AX8" s="80" t="s">
        <v>904</v>
      </c>
      <c r="AY8" s="84" t="s">
        <v>910</v>
      </c>
      <c r="AZ8" s="80" t="s">
        <v>66</v>
      </c>
      <c r="BA8" s="80" t="str">
        <f>REPLACE(INDEX(GroupVertices[Group],MATCH(Vertices[[#This Row],[Vertex]],GroupVertices[Vertex],0)),1,1,"")</f>
        <v>1</v>
      </c>
      <c r="BB8" s="48" t="s">
        <v>333</v>
      </c>
      <c r="BC8" s="48" t="s">
        <v>333</v>
      </c>
      <c r="BD8" s="48" t="s">
        <v>337</v>
      </c>
      <c r="BE8" s="48" t="s">
        <v>337</v>
      </c>
      <c r="BF8" s="48"/>
      <c r="BG8" s="48"/>
      <c r="BH8" s="118" t="s">
        <v>1154</v>
      </c>
      <c r="BI8" s="118" t="s">
        <v>1154</v>
      </c>
      <c r="BJ8" s="118" t="s">
        <v>1167</v>
      </c>
      <c r="BK8" s="118" t="s">
        <v>1167</v>
      </c>
      <c r="BL8" s="118">
        <v>0</v>
      </c>
      <c r="BM8" s="121">
        <v>0</v>
      </c>
      <c r="BN8" s="118">
        <v>0</v>
      </c>
      <c r="BO8" s="121">
        <v>0</v>
      </c>
      <c r="BP8" s="118">
        <v>0</v>
      </c>
      <c r="BQ8" s="121">
        <v>0</v>
      </c>
      <c r="BR8" s="118">
        <v>4</v>
      </c>
      <c r="BS8" s="121">
        <v>100</v>
      </c>
      <c r="BT8" s="118">
        <v>4</v>
      </c>
      <c r="BU8" s="2"/>
      <c r="BV8" s="3"/>
      <c r="BW8" s="3"/>
      <c r="BX8" s="3"/>
      <c r="BY8" s="3"/>
    </row>
    <row r="9" spans="1:77" ht="41.45" customHeight="1">
      <c r="A9" s="66" t="s">
        <v>254</v>
      </c>
      <c r="B9" s="80"/>
      <c r="C9" s="67"/>
      <c r="D9" s="67" t="s">
        <v>64</v>
      </c>
      <c r="E9" s="68">
        <v>166.33788235294116</v>
      </c>
      <c r="F9" s="70">
        <v>99.98900012222086</v>
      </c>
      <c r="G9" s="104" t="s">
        <v>349</v>
      </c>
      <c r="H9" s="67"/>
      <c r="I9" s="71" t="s">
        <v>254</v>
      </c>
      <c r="J9" s="72"/>
      <c r="K9" s="72"/>
      <c r="L9" s="71" t="s">
        <v>974</v>
      </c>
      <c r="M9" s="75">
        <v>4.66589260119332</v>
      </c>
      <c r="N9" s="76">
        <v>843.1130981445312</v>
      </c>
      <c r="O9" s="76">
        <v>1439.3468017578125</v>
      </c>
      <c r="P9" s="77"/>
      <c r="Q9" s="78"/>
      <c r="R9" s="78"/>
      <c r="S9" s="90"/>
      <c r="T9" s="48">
        <v>0</v>
      </c>
      <c r="U9" s="48">
        <v>1</v>
      </c>
      <c r="V9" s="49">
        <v>0</v>
      </c>
      <c r="W9" s="49">
        <v>0.003086</v>
      </c>
      <c r="X9" s="49">
        <v>0.002605</v>
      </c>
      <c r="Y9" s="49">
        <v>0.289599</v>
      </c>
      <c r="Z9" s="49">
        <v>0</v>
      </c>
      <c r="AA9" s="49">
        <v>0</v>
      </c>
      <c r="AB9" s="73">
        <v>9</v>
      </c>
      <c r="AC9" s="73"/>
      <c r="AD9" s="74"/>
      <c r="AE9" s="80" t="s">
        <v>642</v>
      </c>
      <c r="AF9" s="80">
        <v>293</v>
      </c>
      <c r="AG9" s="80">
        <v>67</v>
      </c>
      <c r="AH9" s="80">
        <v>1491</v>
      </c>
      <c r="AI9" s="80">
        <v>636</v>
      </c>
      <c r="AJ9" s="80"/>
      <c r="AK9" s="80" t="s">
        <v>703</v>
      </c>
      <c r="AL9" s="80" t="s">
        <v>761</v>
      </c>
      <c r="AM9" s="80"/>
      <c r="AN9" s="80"/>
      <c r="AO9" s="82">
        <v>41695.895682870374</v>
      </c>
      <c r="AP9" s="80"/>
      <c r="AQ9" s="80" t="b">
        <v>1</v>
      </c>
      <c r="AR9" s="80" t="b">
        <v>0</v>
      </c>
      <c r="AS9" s="80" t="b">
        <v>0</v>
      </c>
      <c r="AT9" s="80"/>
      <c r="AU9" s="80">
        <v>5</v>
      </c>
      <c r="AV9" s="84" t="s">
        <v>886</v>
      </c>
      <c r="AW9" s="80" t="b">
        <v>0</v>
      </c>
      <c r="AX9" s="80" t="s">
        <v>904</v>
      </c>
      <c r="AY9" s="84" t="s">
        <v>911</v>
      </c>
      <c r="AZ9" s="80" t="s">
        <v>66</v>
      </c>
      <c r="BA9" s="80" t="str">
        <f>REPLACE(INDEX(GroupVertices[Group],MATCH(Vertices[[#This Row],[Vertex]],GroupVertices[Vertex],0)),1,1,"")</f>
        <v>1</v>
      </c>
      <c r="BB9" s="48" t="s">
        <v>333</v>
      </c>
      <c r="BC9" s="48" t="s">
        <v>333</v>
      </c>
      <c r="BD9" s="48" t="s">
        <v>337</v>
      </c>
      <c r="BE9" s="48" t="s">
        <v>337</v>
      </c>
      <c r="BF9" s="48"/>
      <c r="BG9" s="48"/>
      <c r="BH9" s="118" t="s">
        <v>1155</v>
      </c>
      <c r="BI9" s="118" t="s">
        <v>1155</v>
      </c>
      <c r="BJ9" s="118" t="s">
        <v>1168</v>
      </c>
      <c r="BK9" s="118" t="s">
        <v>1168</v>
      </c>
      <c r="BL9" s="118">
        <v>0</v>
      </c>
      <c r="BM9" s="121">
        <v>0</v>
      </c>
      <c r="BN9" s="118">
        <v>1</v>
      </c>
      <c r="BO9" s="121">
        <v>25</v>
      </c>
      <c r="BP9" s="118">
        <v>0</v>
      </c>
      <c r="BQ9" s="121">
        <v>0</v>
      </c>
      <c r="BR9" s="118">
        <v>3</v>
      </c>
      <c r="BS9" s="121">
        <v>75</v>
      </c>
      <c r="BT9" s="118">
        <v>4</v>
      </c>
      <c r="BU9" s="2"/>
      <c r="BV9" s="3"/>
      <c r="BW9" s="3"/>
      <c r="BX9" s="3"/>
      <c r="BY9" s="3"/>
    </row>
    <row r="10" spans="1:77" ht="41.45" customHeight="1">
      <c r="A10" s="66" t="s">
        <v>255</v>
      </c>
      <c r="B10" s="80"/>
      <c r="C10" s="67"/>
      <c r="D10" s="67" t="s">
        <v>64</v>
      </c>
      <c r="E10" s="68">
        <v>304.6243137254902</v>
      </c>
      <c r="F10" s="70">
        <v>99.63833735180721</v>
      </c>
      <c r="G10" s="104" t="s">
        <v>350</v>
      </c>
      <c r="H10" s="67"/>
      <c r="I10" s="71" t="s">
        <v>255</v>
      </c>
      <c r="J10" s="72"/>
      <c r="K10" s="72"/>
      <c r="L10" s="71" t="s">
        <v>975</v>
      </c>
      <c r="M10" s="75">
        <v>121.5301052210531</v>
      </c>
      <c r="N10" s="76">
        <v>7292.56982421875</v>
      </c>
      <c r="O10" s="76">
        <v>4719.0595703125</v>
      </c>
      <c r="P10" s="77"/>
      <c r="Q10" s="78"/>
      <c r="R10" s="78"/>
      <c r="S10" s="90"/>
      <c r="T10" s="48">
        <v>0</v>
      </c>
      <c r="U10" s="48">
        <v>1</v>
      </c>
      <c r="V10" s="49">
        <v>0</v>
      </c>
      <c r="W10" s="49">
        <v>0.002558</v>
      </c>
      <c r="X10" s="49">
        <v>0.000742</v>
      </c>
      <c r="Y10" s="49">
        <v>0.33786</v>
      </c>
      <c r="Z10" s="49">
        <v>0</v>
      </c>
      <c r="AA10" s="49">
        <v>0</v>
      </c>
      <c r="AB10" s="73">
        <v>10</v>
      </c>
      <c r="AC10" s="73"/>
      <c r="AD10" s="74"/>
      <c r="AE10" s="80" t="s">
        <v>643</v>
      </c>
      <c r="AF10" s="80">
        <v>3421</v>
      </c>
      <c r="AG10" s="80">
        <v>2171</v>
      </c>
      <c r="AH10" s="80">
        <v>47430</v>
      </c>
      <c r="AI10" s="80">
        <v>38533</v>
      </c>
      <c r="AJ10" s="80"/>
      <c r="AK10" s="80" t="s">
        <v>704</v>
      </c>
      <c r="AL10" s="80" t="s">
        <v>762</v>
      </c>
      <c r="AM10" s="84" t="s">
        <v>801</v>
      </c>
      <c r="AN10" s="80"/>
      <c r="AO10" s="82">
        <v>40420.431539351855</v>
      </c>
      <c r="AP10" s="84" t="s">
        <v>838</v>
      </c>
      <c r="AQ10" s="80" t="b">
        <v>0</v>
      </c>
      <c r="AR10" s="80" t="b">
        <v>0</v>
      </c>
      <c r="AS10" s="80" t="b">
        <v>1</v>
      </c>
      <c r="AT10" s="80"/>
      <c r="AU10" s="80">
        <v>109</v>
      </c>
      <c r="AV10" s="84" t="s">
        <v>886</v>
      </c>
      <c r="AW10" s="80" t="b">
        <v>0</v>
      </c>
      <c r="AX10" s="80" t="s">
        <v>904</v>
      </c>
      <c r="AY10" s="84" t="s">
        <v>912</v>
      </c>
      <c r="AZ10" s="80" t="s">
        <v>66</v>
      </c>
      <c r="BA10" s="80" t="str">
        <f>REPLACE(INDEX(GroupVertices[Group],MATCH(Vertices[[#This Row],[Vertex]],GroupVertices[Vertex],0)),1,1,"")</f>
        <v>2</v>
      </c>
      <c r="BB10" s="48"/>
      <c r="BC10" s="48"/>
      <c r="BD10" s="48"/>
      <c r="BE10" s="48"/>
      <c r="BF10" s="48"/>
      <c r="BG10" s="48"/>
      <c r="BH10" s="118" t="s">
        <v>1094</v>
      </c>
      <c r="BI10" s="118" t="s">
        <v>1094</v>
      </c>
      <c r="BJ10" s="118" t="s">
        <v>1114</v>
      </c>
      <c r="BK10" s="118" t="s">
        <v>1114</v>
      </c>
      <c r="BL10" s="118">
        <v>1</v>
      </c>
      <c r="BM10" s="121">
        <v>5.555555555555555</v>
      </c>
      <c r="BN10" s="118">
        <v>0</v>
      </c>
      <c r="BO10" s="121">
        <v>0</v>
      </c>
      <c r="BP10" s="118">
        <v>0</v>
      </c>
      <c r="BQ10" s="121">
        <v>0</v>
      </c>
      <c r="BR10" s="118">
        <v>17</v>
      </c>
      <c r="BS10" s="121">
        <v>94.44444444444444</v>
      </c>
      <c r="BT10" s="118">
        <v>18</v>
      </c>
      <c r="BU10" s="2"/>
      <c r="BV10" s="3"/>
      <c r="BW10" s="3"/>
      <c r="BX10" s="3"/>
      <c r="BY10" s="3"/>
    </row>
    <row r="11" spans="1:77" ht="41.45" customHeight="1">
      <c r="A11" s="66" t="s">
        <v>306</v>
      </c>
      <c r="B11" s="80"/>
      <c r="C11" s="67"/>
      <c r="D11" s="67" t="s">
        <v>64</v>
      </c>
      <c r="E11" s="68">
        <v>1000</v>
      </c>
      <c r="F11" s="70">
        <v>87.54247175031388</v>
      </c>
      <c r="G11" s="104" t="s">
        <v>897</v>
      </c>
      <c r="H11" s="67"/>
      <c r="I11" s="71" t="s">
        <v>306</v>
      </c>
      <c r="J11" s="72"/>
      <c r="K11" s="72"/>
      <c r="L11" s="71" t="s">
        <v>976</v>
      </c>
      <c r="M11" s="75">
        <v>4152.678914678726</v>
      </c>
      <c r="N11" s="76">
        <v>7715.9072265625</v>
      </c>
      <c r="O11" s="76">
        <v>5449.28125</v>
      </c>
      <c r="P11" s="77"/>
      <c r="Q11" s="78"/>
      <c r="R11" s="78"/>
      <c r="S11" s="90"/>
      <c r="T11" s="48">
        <v>37</v>
      </c>
      <c r="U11" s="48">
        <v>1</v>
      </c>
      <c r="V11" s="49">
        <v>4727.5</v>
      </c>
      <c r="W11" s="49">
        <v>0.003953</v>
      </c>
      <c r="X11" s="49">
        <v>0.013936</v>
      </c>
      <c r="Y11" s="49">
        <v>8.177429</v>
      </c>
      <c r="Z11" s="49">
        <v>0.034126984126984124</v>
      </c>
      <c r="AA11" s="49">
        <v>0</v>
      </c>
      <c r="AB11" s="73">
        <v>11</v>
      </c>
      <c r="AC11" s="73"/>
      <c r="AD11" s="74"/>
      <c r="AE11" s="80" t="s">
        <v>338</v>
      </c>
      <c r="AF11" s="80">
        <v>613</v>
      </c>
      <c r="AG11" s="80">
        <v>74747</v>
      </c>
      <c r="AH11" s="80">
        <v>119192</v>
      </c>
      <c r="AI11" s="80">
        <v>1551</v>
      </c>
      <c r="AJ11" s="80"/>
      <c r="AK11" s="80" t="s">
        <v>705</v>
      </c>
      <c r="AL11" s="80" t="s">
        <v>763</v>
      </c>
      <c r="AM11" s="84" t="s">
        <v>802</v>
      </c>
      <c r="AN11" s="80"/>
      <c r="AO11" s="82">
        <v>39835.51395833334</v>
      </c>
      <c r="AP11" s="84" t="s">
        <v>839</v>
      </c>
      <c r="AQ11" s="80" t="b">
        <v>0</v>
      </c>
      <c r="AR11" s="80" t="b">
        <v>0</v>
      </c>
      <c r="AS11" s="80" t="b">
        <v>0</v>
      </c>
      <c r="AT11" s="80"/>
      <c r="AU11" s="80">
        <v>1732</v>
      </c>
      <c r="AV11" s="84" t="s">
        <v>886</v>
      </c>
      <c r="AW11" s="80" t="b">
        <v>0</v>
      </c>
      <c r="AX11" s="80" t="s">
        <v>904</v>
      </c>
      <c r="AY11" s="84" t="s">
        <v>913</v>
      </c>
      <c r="AZ11" s="80" t="s">
        <v>66</v>
      </c>
      <c r="BA11" s="80" t="str">
        <f>REPLACE(INDEX(GroupVertices[Group],MATCH(Vertices[[#This Row],[Vertex]],GroupVertices[Vertex],0)),1,1,"")</f>
        <v>2</v>
      </c>
      <c r="BB11" s="48" t="s">
        <v>336</v>
      </c>
      <c r="BC11" s="48" t="s">
        <v>336</v>
      </c>
      <c r="BD11" s="48" t="s">
        <v>338</v>
      </c>
      <c r="BE11" s="48" t="s">
        <v>338</v>
      </c>
      <c r="BF11" s="48" t="s">
        <v>339</v>
      </c>
      <c r="BG11" s="48" t="s">
        <v>339</v>
      </c>
      <c r="BH11" s="118" t="s">
        <v>1094</v>
      </c>
      <c r="BI11" s="118" t="s">
        <v>1161</v>
      </c>
      <c r="BJ11" s="118" t="s">
        <v>1115</v>
      </c>
      <c r="BK11" s="118" t="s">
        <v>1174</v>
      </c>
      <c r="BL11" s="118">
        <v>2</v>
      </c>
      <c r="BM11" s="121">
        <v>5.405405405405405</v>
      </c>
      <c r="BN11" s="118">
        <v>0</v>
      </c>
      <c r="BO11" s="121">
        <v>0</v>
      </c>
      <c r="BP11" s="118">
        <v>0</v>
      </c>
      <c r="BQ11" s="121">
        <v>0</v>
      </c>
      <c r="BR11" s="118">
        <v>35</v>
      </c>
      <c r="BS11" s="121">
        <v>94.5945945945946</v>
      </c>
      <c r="BT11" s="118">
        <v>37</v>
      </c>
      <c r="BU11" s="2"/>
      <c r="BV11" s="3"/>
      <c r="BW11" s="3"/>
      <c r="BX11" s="3"/>
      <c r="BY11" s="3"/>
    </row>
    <row r="12" spans="1:77" ht="41.45" customHeight="1">
      <c r="A12" s="66" t="s">
        <v>256</v>
      </c>
      <c r="B12" s="80"/>
      <c r="C12" s="67"/>
      <c r="D12" s="67" t="s">
        <v>64</v>
      </c>
      <c r="E12" s="68">
        <v>184.93819607843136</v>
      </c>
      <c r="F12" s="70">
        <v>99.94183397962244</v>
      </c>
      <c r="G12" s="104" t="s">
        <v>351</v>
      </c>
      <c r="H12" s="67"/>
      <c r="I12" s="71" t="s">
        <v>256</v>
      </c>
      <c r="J12" s="72"/>
      <c r="K12" s="72"/>
      <c r="L12" s="71" t="s">
        <v>977</v>
      </c>
      <c r="M12" s="75">
        <v>20.38479572449195</v>
      </c>
      <c r="N12" s="76">
        <v>6517.4306640625</v>
      </c>
      <c r="O12" s="76">
        <v>4482.5986328125</v>
      </c>
      <c r="P12" s="77"/>
      <c r="Q12" s="78"/>
      <c r="R12" s="78"/>
      <c r="S12" s="90"/>
      <c r="T12" s="48">
        <v>0</v>
      </c>
      <c r="U12" s="48">
        <v>1</v>
      </c>
      <c r="V12" s="49">
        <v>0</v>
      </c>
      <c r="W12" s="49">
        <v>0.002558</v>
      </c>
      <c r="X12" s="49">
        <v>0.000742</v>
      </c>
      <c r="Y12" s="49">
        <v>0.33786</v>
      </c>
      <c r="Z12" s="49">
        <v>0</v>
      </c>
      <c r="AA12" s="49">
        <v>0</v>
      </c>
      <c r="AB12" s="73">
        <v>12</v>
      </c>
      <c r="AC12" s="73"/>
      <c r="AD12" s="74"/>
      <c r="AE12" s="80" t="s">
        <v>644</v>
      </c>
      <c r="AF12" s="80">
        <v>496</v>
      </c>
      <c r="AG12" s="80">
        <v>350</v>
      </c>
      <c r="AH12" s="80">
        <v>24783</v>
      </c>
      <c r="AI12" s="80">
        <v>11195</v>
      </c>
      <c r="AJ12" s="80"/>
      <c r="AK12" s="80" t="s">
        <v>706</v>
      </c>
      <c r="AL12" s="80" t="s">
        <v>608</v>
      </c>
      <c r="AM12" s="84" t="s">
        <v>803</v>
      </c>
      <c r="AN12" s="80"/>
      <c r="AO12" s="82">
        <v>39675.00167824074</v>
      </c>
      <c r="AP12" s="84" t="s">
        <v>840</v>
      </c>
      <c r="AQ12" s="80" t="b">
        <v>0</v>
      </c>
      <c r="AR12" s="80" t="b">
        <v>0</v>
      </c>
      <c r="AS12" s="80" t="b">
        <v>0</v>
      </c>
      <c r="AT12" s="80"/>
      <c r="AU12" s="80">
        <v>18</v>
      </c>
      <c r="AV12" s="84" t="s">
        <v>887</v>
      </c>
      <c r="AW12" s="80" t="b">
        <v>0</v>
      </c>
      <c r="AX12" s="80" t="s">
        <v>904</v>
      </c>
      <c r="AY12" s="84" t="s">
        <v>914</v>
      </c>
      <c r="AZ12" s="80" t="s">
        <v>66</v>
      </c>
      <c r="BA12" s="80" t="str">
        <f>REPLACE(INDEX(GroupVertices[Group],MATCH(Vertices[[#This Row],[Vertex]],GroupVertices[Vertex],0)),1,1,"")</f>
        <v>2</v>
      </c>
      <c r="BB12" s="48"/>
      <c r="BC12" s="48"/>
      <c r="BD12" s="48"/>
      <c r="BE12" s="48"/>
      <c r="BF12" s="48"/>
      <c r="BG12" s="48"/>
      <c r="BH12" s="118" t="s">
        <v>1094</v>
      </c>
      <c r="BI12" s="118" t="s">
        <v>1094</v>
      </c>
      <c r="BJ12" s="118" t="s">
        <v>1114</v>
      </c>
      <c r="BK12" s="118" t="s">
        <v>1114</v>
      </c>
      <c r="BL12" s="118">
        <v>1</v>
      </c>
      <c r="BM12" s="121">
        <v>5.555555555555555</v>
      </c>
      <c r="BN12" s="118">
        <v>0</v>
      </c>
      <c r="BO12" s="121">
        <v>0</v>
      </c>
      <c r="BP12" s="118">
        <v>0</v>
      </c>
      <c r="BQ12" s="121">
        <v>0</v>
      </c>
      <c r="BR12" s="118">
        <v>17</v>
      </c>
      <c r="BS12" s="121">
        <v>94.44444444444444</v>
      </c>
      <c r="BT12" s="118">
        <v>18</v>
      </c>
      <c r="BU12" s="2"/>
      <c r="BV12" s="3"/>
      <c r="BW12" s="3"/>
      <c r="BX12" s="3"/>
      <c r="BY12" s="3"/>
    </row>
    <row r="13" spans="1:77" ht="41.45" customHeight="1">
      <c r="A13" s="66" t="s">
        <v>257</v>
      </c>
      <c r="B13" s="80"/>
      <c r="C13" s="67"/>
      <c r="D13" s="67" t="s">
        <v>64</v>
      </c>
      <c r="E13" s="68">
        <v>245.2084705882353</v>
      </c>
      <c r="F13" s="70">
        <v>99.78900234441839</v>
      </c>
      <c r="G13" s="104" t="s">
        <v>352</v>
      </c>
      <c r="H13" s="67"/>
      <c r="I13" s="71" t="s">
        <v>257</v>
      </c>
      <c r="J13" s="72"/>
      <c r="K13" s="72"/>
      <c r="L13" s="71" t="s">
        <v>978</v>
      </c>
      <c r="M13" s="75">
        <v>71.31848535016277</v>
      </c>
      <c r="N13" s="76">
        <v>6302.78857421875</v>
      </c>
      <c r="O13" s="76">
        <v>5529.318359375</v>
      </c>
      <c r="P13" s="77"/>
      <c r="Q13" s="78"/>
      <c r="R13" s="78"/>
      <c r="S13" s="90"/>
      <c r="T13" s="48">
        <v>0</v>
      </c>
      <c r="U13" s="48">
        <v>1</v>
      </c>
      <c r="V13" s="49">
        <v>0</v>
      </c>
      <c r="W13" s="49">
        <v>0.002558</v>
      </c>
      <c r="X13" s="49">
        <v>0.000742</v>
      </c>
      <c r="Y13" s="49">
        <v>0.33786</v>
      </c>
      <c r="Z13" s="49">
        <v>0</v>
      </c>
      <c r="AA13" s="49">
        <v>0</v>
      </c>
      <c r="AB13" s="73">
        <v>13</v>
      </c>
      <c r="AC13" s="73"/>
      <c r="AD13" s="74"/>
      <c r="AE13" s="80" t="s">
        <v>645</v>
      </c>
      <c r="AF13" s="80">
        <v>285</v>
      </c>
      <c r="AG13" s="80">
        <v>1267</v>
      </c>
      <c r="AH13" s="80">
        <v>52987</v>
      </c>
      <c r="AI13" s="80">
        <v>1</v>
      </c>
      <c r="AJ13" s="80"/>
      <c r="AK13" s="80" t="s">
        <v>707</v>
      </c>
      <c r="AL13" s="80"/>
      <c r="AM13" s="80"/>
      <c r="AN13" s="80"/>
      <c r="AO13" s="82">
        <v>42681.12259259259</v>
      </c>
      <c r="AP13" s="84" t="s">
        <v>841</v>
      </c>
      <c r="AQ13" s="80" t="b">
        <v>1</v>
      </c>
      <c r="AR13" s="80" t="b">
        <v>0</v>
      </c>
      <c r="AS13" s="80" t="b">
        <v>0</v>
      </c>
      <c r="AT13" s="80"/>
      <c r="AU13" s="80">
        <v>326</v>
      </c>
      <c r="AV13" s="80"/>
      <c r="AW13" s="80" t="b">
        <v>0</v>
      </c>
      <c r="AX13" s="80" t="s">
        <v>904</v>
      </c>
      <c r="AY13" s="84" t="s">
        <v>915</v>
      </c>
      <c r="AZ13" s="80" t="s">
        <v>66</v>
      </c>
      <c r="BA13" s="80" t="str">
        <f>REPLACE(INDEX(GroupVertices[Group],MATCH(Vertices[[#This Row],[Vertex]],GroupVertices[Vertex],0)),1,1,"")</f>
        <v>2</v>
      </c>
      <c r="BB13" s="48"/>
      <c r="BC13" s="48"/>
      <c r="BD13" s="48"/>
      <c r="BE13" s="48"/>
      <c r="BF13" s="48"/>
      <c r="BG13" s="48"/>
      <c r="BH13" s="118" t="s">
        <v>1094</v>
      </c>
      <c r="BI13" s="118" t="s">
        <v>1094</v>
      </c>
      <c r="BJ13" s="118" t="s">
        <v>1114</v>
      </c>
      <c r="BK13" s="118" t="s">
        <v>1114</v>
      </c>
      <c r="BL13" s="118">
        <v>1</v>
      </c>
      <c r="BM13" s="121">
        <v>5.555555555555555</v>
      </c>
      <c r="BN13" s="118">
        <v>0</v>
      </c>
      <c r="BO13" s="121">
        <v>0</v>
      </c>
      <c r="BP13" s="118">
        <v>0</v>
      </c>
      <c r="BQ13" s="121">
        <v>0</v>
      </c>
      <c r="BR13" s="118">
        <v>17</v>
      </c>
      <c r="BS13" s="121">
        <v>94.44444444444444</v>
      </c>
      <c r="BT13" s="118">
        <v>18</v>
      </c>
      <c r="BU13" s="2"/>
      <c r="BV13" s="3"/>
      <c r="BW13" s="3"/>
      <c r="BX13" s="3"/>
      <c r="BY13" s="3"/>
    </row>
    <row r="14" spans="1:77" ht="41.45" customHeight="1">
      <c r="A14" s="66" t="s">
        <v>258</v>
      </c>
      <c r="B14" s="80"/>
      <c r="C14" s="67"/>
      <c r="D14" s="67" t="s">
        <v>64</v>
      </c>
      <c r="E14" s="68">
        <v>177.8398431372549</v>
      </c>
      <c r="F14" s="70">
        <v>99.95983377962467</v>
      </c>
      <c r="G14" s="104" t="s">
        <v>353</v>
      </c>
      <c r="H14" s="67"/>
      <c r="I14" s="71" t="s">
        <v>258</v>
      </c>
      <c r="J14" s="72"/>
      <c r="K14" s="72"/>
      <c r="L14" s="71" t="s">
        <v>979</v>
      </c>
      <c r="M14" s="75">
        <v>14.386062377084698</v>
      </c>
      <c r="N14" s="76">
        <v>8941.681640625</v>
      </c>
      <c r="O14" s="76">
        <v>4287.30419921875</v>
      </c>
      <c r="P14" s="77"/>
      <c r="Q14" s="78"/>
      <c r="R14" s="78"/>
      <c r="S14" s="90"/>
      <c r="T14" s="48">
        <v>0</v>
      </c>
      <c r="U14" s="48">
        <v>2</v>
      </c>
      <c r="V14" s="49">
        <v>276</v>
      </c>
      <c r="W14" s="49">
        <v>0.002571</v>
      </c>
      <c r="X14" s="49">
        <v>0.000744</v>
      </c>
      <c r="Y14" s="49">
        <v>0.728547</v>
      </c>
      <c r="Z14" s="49">
        <v>0</v>
      </c>
      <c r="AA14" s="49">
        <v>0</v>
      </c>
      <c r="AB14" s="73">
        <v>14</v>
      </c>
      <c r="AC14" s="73"/>
      <c r="AD14" s="74"/>
      <c r="AE14" s="80" t="s">
        <v>646</v>
      </c>
      <c r="AF14" s="80">
        <v>3180</v>
      </c>
      <c r="AG14" s="80">
        <v>242</v>
      </c>
      <c r="AH14" s="80">
        <v>6679</v>
      </c>
      <c r="AI14" s="80">
        <v>4465</v>
      </c>
      <c r="AJ14" s="80"/>
      <c r="AK14" s="80" t="s">
        <v>708</v>
      </c>
      <c r="AL14" s="80" t="s">
        <v>764</v>
      </c>
      <c r="AM14" s="80"/>
      <c r="AN14" s="80"/>
      <c r="AO14" s="82">
        <v>42779.44112268519</v>
      </c>
      <c r="AP14" s="84" t="s">
        <v>842</v>
      </c>
      <c r="AQ14" s="80" t="b">
        <v>1</v>
      </c>
      <c r="AR14" s="80" t="b">
        <v>0</v>
      </c>
      <c r="AS14" s="80" t="b">
        <v>0</v>
      </c>
      <c r="AT14" s="80"/>
      <c r="AU14" s="80">
        <v>0</v>
      </c>
      <c r="AV14" s="80"/>
      <c r="AW14" s="80" t="b">
        <v>0</v>
      </c>
      <c r="AX14" s="80" t="s">
        <v>904</v>
      </c>
      <c r="AY14" s="84" t="s">
        <v>916</v>
      </c>
      <c r="AZ14" s="80" t="s">
        <v>66</v>
      </c>
      <c r="BA14" s="80" t="str">
        <f>REPLACE(INDEX(GroupVertices[Group],MATCH(Vertices[[#This Row],[Vertex]],GroupVertices[Vertex],0)),1,1,"")</f>
        <v>2</v>
      </c>
      <c r="BB14" s="48" t="s">
        <v>334</v>
      </c>
      <c r="BC14" s="48" t="s">
        <v>334</v>
      </c>
      <c r="BD14" s="48" t="s">
        <v>338</v>
      </c>
      <c r="BE14" s="48" t="s">
        <v>338</v>
      </c>
      <c r="BF14" s="48"/>
      <c r="BG14" s="48"/>
      <c r="BH14" s="118" t="s">
        <v>1156</v>
      </c>
      <c r="BI14" s="118" t="s">
        <v>1156</v>
      </c>
      <c r="BJ14" s="118" t="s">
        <v>1114</v>
      </c>
      <c r="BK14" s="118" t="s">
        <v>1114</v>
      </c>
      <c r="BL14" s="118">
        <v>1</v>
      </c>
      <c r="BM14" s="121">
        <v>5.2631578947368425</v>
      </c>
      <c r="BN14" s="118">
        <v>0</v>
      </c>
      <c r="BO14" s="121">
        <v>0</v>
      </c>
      <c r="BP14" s="118">
        <v>0</v>
      </c>
      <c r="BQ14" s="121">
        <v>0</v>
      </c>
      <c r="BR14" s="118">
        <v>18</v>
      </c>
      <c r="BS14" s="121">
        <v>94.73684210526316</v>
      </c>
      <c r="BT14" s="118">
        <v>19</v>
      </c>
      <c r="BU14" s="2"/>
      <c r="BV14" s="3"/>
      <c r="BW14" s="3"/>
      <c r="BX14" s="3"/>
      <c r="BY14" s="3"/>
    </row>
    <row r="15" spans="1:77" ht="41.45" customHeight="1">
      <c r="A15" s="66" t="s">
        <v>308</v>
      </c>
      <c r="B15" s="80"/>
      <c r="C15" s="67"/>
      <c r="D15" s="67" t="s">
        <v>64</v>
      </c>
      <c r="E15" s="68">
        <v>490.8246274509804</v>
      </c>
      <c r="F15" s="70">
        <v>99.16617593137855</v>
      </c>
      <c r="G15" s="104" t="s">
        <v>898</v>
      </c>
      <c r="H15" s="67"/>
      <c r="I15" s="71" t="s">
        <v>308</v>
      </c>
      <c r="J15" s="72"/>
      <c r="K15" s="72"/>
      <c r="L15" s="71" t="s">
        <v>980</v>
      </c>
      <c r="M15" s="75">
        <v>278.8857679359118</v>
      </c>
      <c r="N15" s="76">
        <v>9838.759765625</v>
      </c>
      <c r="O15" s="76">
        <v>3260.06787109375</v>
      </c>
      <c r="P15" s="77"/>
      <c r="Q15" s="78"/>
      <c r="R15" s="78"/>
      <c r="S15" s="90"/>
      <c r="T15" s="48">
        <v>1</v>
      </c>
      <c r="U15" s="48">
        <v>0</v>
      </c>
      <c r="V15" s="49">
        <v>0</v>
      </c>
      <c r="W15" s="49">
        <v>0.001898</v>
      </c>
      <c r="X15" s="49">
        <v>4E-05</v>
      </c>
      <c r="Y15" s="49">
        <v>0.459632</v>
      </c>
      <c r="Z15" s="49">
        <v>0</v>
      </c>
      <c r="AA15" s="49">
        <v>0</v>
      </c>
      <c r="AB15" s="73">
        <v>15</v>
      </c>
      <c r="AC15" s="73"/>
      <c r="AD15" s="74"/>
      <c r="AE15" s="80" t="s">
        <v>647</v>
      </c>
      <c r="AF15" s="80">
        <v>474</v>
      </c>
      <c r="AG15" s="80">
        <v>5004</v>
      </c>
      <c r="AH15" s="80">
        <v>56041</v>
      </c>
      <c r="AI15" s="80">
        <v>89699</v>
      </c>
      <c r="AJ15" s="80"/>
      <c r="AK15" s="80" t="s">
        <v>709</v>
      </c>
      <c r="AL15" s="80" t="s">
        <v>765</v>
      </c>
      <c r="AM15" s="84" t="s">
        <v>804</v>
      </c>
      <c r="AN15" s="80"/>
      <c r="AO15" s="82">
        <v>41290.77850694444</v>
      </c>
      <c r="AP15" s="84" t="s">
        <v>843</v>
      </c>
      <c r="AQ15" s="80" t="b">
        <v>0</v>
      </c>
      <c r="AR15" s="80" t="b">
        <v>0</v>
      </c>
      <c r="AS15" s="80" t="b">
        <v>1</v>
      </c>
      <c r="AT15" s="80"/>
      <c r="AU15" s="80">
        <v>137</v>
      </c>
      <c r="AV15" s="84" t="s">
        <v>886</v>
      </c>
      <c r="AW15" s="80" t="b">
        <v>0</v>
      </c>
      <c r="AX15" s="80" t="s">
        <v>904</v>
      </c>
      <c r="AY15" s="84" t="s">
        <v>917</v>
      </c>
      <c r="AZ15" s="80" t="s">
        <v>65</v>
      </c>
      <c r="BA15" s="80"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6" t="s">
        <v>259</v>
      </c>
      <c r="B16" s="80"/>
      <c r="C16" s="67"/>
      <c r="D16" s="67" t="s">
        <v>64</v>
      </c>
      <c r="E16" s="68">
        <v>216.15780392156864</v>
      </c>
      <c r="F16" s="70">
        <v>99.86266819257564</v>
      </c>
      <c r="G16" s="104" t="s">
        <v>354</v>
      </c>
      <c r="H16" s="67"/>
      <c r="I16" s="71" t="s">
        <v>259</v>
      </c>
      <c r="J16" s="72"/>
      <c r="K16" s="72"/>
      <c r="L16" s="71" t="s">
        <v>981</v>
      </c>
      <c r="M16" s="75">
        <v>46.76811368762569</v>
      </c>
      <c r="N16" s="76">
        <v>8476.318359375</v>
      </c>
      <c r="O16" s="76">
        <v>4010.734375</v>
      </c>
      <c r="P16" s="77"/>
      <c r="Q16" s="78"/>
      <c r="R16" s="78"/>
      <c r="S16" s="90"/>
      <c r="T16" s="48">
        <v>0</v>
      </c>
      <c r="U16" s="48">
        <v>1</v>
      </c>
      <c r="V16" s="49">
        <v>0</v>
      </c>
      <c r="W16" s="49">
        <v>0.002558</v>
      </c>
      <c r="X16" s="49">
        <v>0.000742</v>
      </c>
      <c r="Y16" s="49">
        <v>0.33786</v>
      </c>
      <c r="Z16" s="49">
        <v>0</v>
      </c>
      <c r="AA16" s="49">
        <v>0</v>
      </c>
      <c r="AB16" s="73">
        <v>16</v>
      </c>
      <c r="AC16" s="73"/>
      <c r="AD16" s="74"/>
      <c r="AE16" s="80" t="s">
        <v>648</v>
      </c>
      <c r="AF16" s="80">
        <v>1109</v>
      </c>
      <c r="AG16" s="80">
        <v>825</v>
      </c>
      <c r="AH16" s="80">
        <v>1593</v>
      </c>
      <c r="AI16" s="80">
        <v>2147</v>
      </c>
      <c r="AJ16" s="80"/>
      <c r="AK16" s="80" t="s">
        <v>710</v>
      </c>
      <c r="AL16" s="80" t="s">
        <v>766</v>
      </c>
      <c r="AM16" s="84" t="s">
        <v>805</v>
      </c>
      <c r="AN16" s="80"/>
      <c r="AO16" s="82">
        <v>41634.10381944444</v>
      </c>
      <c r="AP16" s="84" t="s">
        <v>844</v>
      </c>
      <c r="AQ16" s="80" t="b">
        <v>0</v>
      </c>
      <c r="AR16" s="80" t="b">
        <v>0</v>
      </c>
      <c r="AS16" s="80" t="b">
        <v>0</v>
      </c>
      <c r="AT16" s="80"/>
      <c r="AU16" s="80">
        <v>11</v>
      </c>
      <c r="AV16" s="84" t="s">
        <v>888</v>
      </c>
      <c r="AW16" s="80" t="b">
        <v>0</v>
      </c>
      <c r="AX16" s="80" t="s">
        <v>904</v>
      </c>
      <c r="AY16" s="84" t="s">
        <v>918</v>
      </c>
      <c r="AZ16" s="80" t="s">
        <v>66</v>
      </c>
      <c r="BA16" s="80" t="str">
        <f>REPLACE(INDEX(GroupVertices[Group],MATCH(Vertices[[#This Row],[Vertex]],GroupVertices[Vertex],0)),1,1,"")</f>
        <v>2</v>
      </c>
      <c r="BB16" s="48"/>
      <c r="BC16" s="48"/>
      <c r="BD16" s="48"/>
      <c r="BE16" s="48"/>
      <c r="BF16" s="48"/>
      <c r="BG16" s="48"/>
      <c r="BH16" s="118" t="s">
        <v>1094</v>
      </c>
      <c r="BI16" s="118" t="s">
        <v>1094</v>
      </c>
      <c r="BJ16" s="118" t="s">
        <v>1114</v>
      </c>
      <c r="BK16" s="118" t="s">
        <v>1114</v>
      </c>
      <c r="BL16" s="118">
        <v>1</v>
      </c>
      <c r="BM16" s="121">
        <v>5.555555555555555</v>
      </c>
      <c r="BN16" s="118">
        <v>0</v>
      </c>
      <c r="BO16" s="121">
        <v>0</v>
      </c>
      <c r="BP16" s="118">
        <v>0</v>
      </c>
      <c r="BQ16" s="121">
        <v>0</v>
      </c>
      <c r="BR16" s="118">
        <v>17</v>
      </c>
      <c r="BS16" s="121">
        <v>94.44444444444444</v>
      </c>
      <c r="BT16" s="118">
        <v>18</v>
      </c>
      <c r="BU16" s="2"/>
      <c r="BV16" s="3"/>
      <c r="BW16" s="3"/>
      <c r="BX16" s="3"/>
      <c r="BY16" s="3"/>
    </row>
    <row r="17" spans="1:77" ht="41.45" customHeight="1">
      <c r="A17" s="66" t="s">
        <v>260</v>
      </c>
      <c r="B17" s="80"/>
      <c r="C17" s="67"/>
      <c r="D17" s="67" t="s">
        <v>64</v>
      </c>
      <c r="E17" s="68">
        <v>172.51607843137253</v>
      </c>
      <c r="F17" s="70">
        <v>99.97333362962634</v>
      </c>
      <c r="G17" s="104" t="s">
        <v>355</v>
      </c>
      <c r="H17" s="67"/>
      <c r="I17" s="71" t="s">
        <v>260</v>
      </c>
      <c r="J17" s="72"/>
      <c r="K17" s="72"/>
      <c r="L17" s="71" t="s">
        <v>982</v>
      </c>
      <c r="M17" s="75">
        <v>9.88701236652926</v>
      </c>
      <c r="N17" s="76">
        <v>6795.49462890625</v>
      </c>
      <c r="O17" s="76">
        <v>5542.876953125</v>
      </c>
      <c r="P17" s="77"/>
      <c r="Q17" s="78"/>
      <c r="R17" s="78"/>
      <c r="S17" s="90"/>
      <c r="T17" s="48">
        <v>0</v>
      </c>
      <c r="U17" s="48">
        <v>1</v>
      </c>
      <c r="V17" s="49">
        <v>0</v>
      </c>
      <c r="W17" s="49">
        <v>0.002558</v>
      </c>
      <c r="X17" s="49">
        <v>0.000742</v>
      </c>
      <c r="Y17" s="49">
        <v>0.33786</v>
      </c>
      <c r="Z17" s="49">
        <v>0</v>
      </c>
      <c r="AA17" s="49">
        <v>0</v>
      </c>
      <c r="AB17" s="73">
        <v>17</v>
      </c>
      <c r="AC17" s="73"/>
      <c r="AD17" s="74"/>
      <c r="AE17" s="80" t="s">
        <v>649</v>
      </c>
      <c r="AF17" s="80">
        <v>315</v>
      </c>
      <c r="AG17" s="80">
        <v>161</v>
      </c>
      <c r="AH17" s="80">
        <v>1335</v>
      </c>
      <c r="AI17" s="80">
        <v>2483</v>
      </c>
      <c r="AJ17" s="80"/>
      <c r="AK17" s="80" t="s">
        <v>711</v>
      </c>
      <c r="AL17" s="80"/>
      <c r="AM17" s="80"/>
      <c r="AN17" s="80"/>
      <c r="AO17" s="82">
        <v>42538.301030092596</v>
      </c>
      <c r="AP17" s="84" t="s">
        <v>845</v>
      </c>
      <c r="AQ17" s="80" t="b">
        <v>1</v>
      </c>
      <c r="AR17" s="80" t="b">
        <v>0</v>
      </c>
      <c r="AS17" s="80" t="b">
        <v>0</v>
      </c>
      <c r="AT17" s="80"/>
      <c r="AU17" s="80">
        <v>1</v>
      </c>
      <c r="AV17" s="80"/>
      <c r="AW17" s="80" t="b">
        <v>0</v>
      </c>
      <c r="AX17" s="80" t="s">
        <v>904</v>
      </c>
      <c r="AY17" s="84" t="s">
        <v>919</v>
      </c>
      <c r="AZ17" s="80" t="s">
        <v>66</v>
      </c>
      <c r="BA17" s="80" t="str">
        <f>REPLACE(INDEX(GroupVertices[Group],MATCH(Vertices[[#This Row],[Vertex]],GroupVertices[Vertex],0)),1,1,"")</f>
        <v>2</v>
      </c>
      <c r="BB17" s="48"/>
      <c r="BC17" s="48"/>
      <c r="BD17" s="48"/>
      <c r="BE17" s="48"/>
      <c r="BF17" s="48"/>
      <c r="BG17" s="48"/>
      <c r="BH17" s="118" t="s">
        <v>1094</v>
      </c>
      <c r="BI17" s="118" t="s">
        <v>1094</v>
      </c>
      <c r="BJ17" s="118" t="s">
        <v>1114</v>
      </c>
      <c r="BK17" s="118" t="s">
        <v>1114</v>
      </c>
      <c r="BL17" s="118">
        <v>1</v>
      </c>
      <c r="BM17" s="121">
        <v>5.555555555555555</v>
      </c>
      <c r="BN17" s="118">
        <v>0</v>
      </c>
      <c r="BO17" s="121">
        <v>0</v>
      </c>
      <c r="BP17" s="118">
        <v>0</v>
      </c>
      <c r="BQ17" s="121">
        <v>0</v>
      </c>
      <c r="BR17" s="118">
        <v>17</v>
      </c>
      <c r="BS17" s="121">
        <v>94.44444444444444</v>
      </c>
      <c r="BT17" s="118">
        <v>18</v>
      </c>
      <c r="BU17" s="2"/>
      <c r="BV17" s="3"/>
      <c r="BW17" s="3"/>
      <c r="BX17" s="3"/>
      <c r="BY17" s="3"/>
    </row>
    <row r="18" spans="1:77" ht="41.45" customHeight="1">
      <c r="A18" s="66" t="s">
        <v>261</v>
      </c>
      <c r="B18" s="80"/>
      <c r="C18" s="67"/>
      <c r="D18" s="67" t="s">
        <v>64</v>
      </c>
      <c r="E18" s="68">
        <v>275.83654901960784</v>
      </c>
      <c r="F18" s="70">
        <v>99.7113365407051</v>
      </c>
      <c r="G18" s="104" t="s">
        <v>356</v>
      </c>
      <c r="H18" s="67"/>
      <c r="I18" s="71" t="s">
        <v>261</v>
      </c>
      <c r="J18" s="72"/>
      <c r="K18" s="72"/>
      <c r="L18" s="71" t="s">
        <v>2118</v>
      </c>
      <c r="M18" s="75">
        <v>97.20190886767925</v>
      </c>
      <c r="N18" s="76">
        <v>6799.0400390625</v>
      </c>
      <c r="O18" s="76">
        <v>4108.2021484375</v>
      </c>
      <c r="P18" s="77"/>
      <c r="Q18" s="78"/>
      <c r="R18" s="78"/>
      <c r="S18" s="90"/>
      <c r="T18" s="48">
        <v>0</v>
      </c>
      <c r="U18" s="48">
        <v>4</v>
      </c>
      <c r="V18" s="49">
        <v>10</v>
      </c>
      <c r="W18" s="49">
        <v>0.003521</v>
      </c>
      <c r="X18" s="49">
        <v>0.008416</v>
      </c>
      <c r="Y18" s="49">
        <v>0.751831</v>
      </c>
      <c r="Z18" s="49">
        <v>0.5</v>
      </c>
      <c r="AA18" s="49">
        <v>0</v>
      </c>
      <c r="AB18" s="73">
        <v>18</v>
      </c>
      <c r="AC18" s="73"/>
      <c r="AD18" s="74"/>
      <c r="AE18" s="80" t="s">
        <v>650</v>
      </c>
      <c r="AF18" s="80">
        <v>509</v>
      </c>
      <c r="AG18" s="80">
        <v>1733</v>
      </c>
      <c r="AH18" s="80">
        <v>184197</v>
      </c>
      <c r="AI18" s="80">
        <v>261</v>
      </c>
      <c r="AJ18" s="80"/>
      <c r="AK18" s="80" t="s">
        <v>712</v>
      </c>
      <c r="AL18" s="80" t="s">
        <v>767</v>
      </c>
      <c r="AM18" s="84" t="s">
        <v>806</v>
      </c>
      <c r="AN18" s="80"/>
      <c r="AO18" s="82">
        <v>41582.9999537037</v>
      </c>
      <c r="AP18" s="84" t="s">
        <v>846</v>
      </c>
      <c r="AQ18" s="80" t="b">
        <v>0</v>
      </c>
      <c r="AR18" s="80" t="b">
        <v>0</v>
      </c>
      <c r="AS18" s="80" t="b">
        <v>0</v>
      </c>
      <c r="AT18" s="80"/>
      <c r="AU18" s="80">
        <v>125</v>
      </c>
      <c r="AV18" s="84" t="s">
        <v>888</v>
      </c>
      <c r="AW18" s="80" t="b">
        <v>0</v>
      </c>
      <c r="AX18" s="80" t="s">
        <v>904</v>
      </c>
      <c r="AY18" s="84" t="s">
        <v>920</v>
      </c>
      <c r="AZ18" s="80" t="s">
        <v>66</v>
      </c>
      <c r="BA18" s="80" t="str">
        <f>REPLACE(INDEX(GroupVertices[Group],MATCH(Vertices[[#This Row],[Vertex]],GroupVertices[Vertex],0)),1,1,"")</f>
        <v>2</v>
      </c>
      <c r="BB18" s="48"/>
      <c r="BC18" s="48"/>
      <c r="BD18" s="48"/>
      <c r="BE18" s="48"/>
      <c r="BF18" s="48"/>
      <c r="BG18" s="48"/>
      <c r="BH18" s="118" t="s">
        <v>2245</v>
      </c>
      <c r="BI18" s="118" t="s">
        <v>2245</v>
      </c>
      <c r="BJ18" s="118" t="s">
        <v>2237</v>
      </c>
      <c r="BK18" s="118" t="s">
        <v>2237</v>
      </c>
      <c r="BL18" s="118">
        <v>1</v>
      </c>
      <c r="BM18" s="121">
        <v>1.6129032258064515</v>
      </c>
      <c r="BN18" s="118">
        <v>2</v>
      </c>
      <c r="BO18" s="121">
        <v>3.225806451612903</v>
      </c>
      <c r="BP18" s="118">
        <v>0</v>
      </c>
      <c r="BQ18" s="121">
        <v>0</v>
      </c>
      <c r="BR18" s="118">
        <v>59</v>
      </c>
      <c r="BS18" s="121">
        <v>95.16129032258064</v>
      </c>
      <c r="BT18" s="118">
        <v>62</v>
      </c>
      <c r="BU18" s="2"/>
      <c r="BV18" s="3"/>
      <c r="BW18" s="3"/>
      <c r="BX18" s="3"/>
      <c r="BY18" s="3"/>
    </row>
    <row r="19" spans="1:77" ht="41.45" customHeight="1">
      <c r="A19" s="66" t="s">
        <v>262</v>
      </c>
      <c r="B19" s="80"/>
      <c r="C19" s="67"/>
      <c r="D19" s="67" t="s">
        <v>64</v>
      </c>
      <c r="E19" s="68">
        <v>305.74164705882356</v>
      </c>
      <c r="F19" s="70">
        <v>99.635504049955</v>
      </c>
      <c r="G19" s="104" t="s">
        <v>357</v>
      </c>
      <c r="H19" s="67"/>
      <c r="I19" s="71" t="s">
        <v>262</v>
      </c>
      <c r="J19" s="72"/>
      <c r="K19" s="72"/>
      <c r="L19" s="71" t="s">
        <v>983</v>
      </c>
      <c r="M19" s="75">
        <v>122.47435028499683</v>
      </c>
      <c r="N19" s="76">
        <v>6359.25439453125</v>
      </c>
      <c r="O19" s="76">
        <v>5022.2685546875</v>
      </c>
      <c r="P19" s="77"/>
      <c r="Q19" s="78"/>
      <c r="R19" s="78"/>
      <c r="S19" s="90"/>
      <c r="T19" s="48">
        <v>0</v>
      </c>
      <c r="U19" s="48">
        <v>1</v>
      </c>
      <c r="V19" s="49">
        <v>0</v>
      </c>
      <c r="W19" s="49">
        <v>0.002558</v>
      </c>
      <c r="X19" s="49">
        <v>0.000742</v>
      </c>
      <c r="Y19" s="49">
        <v>0.33786</v>
      </c>
      <c r="Z19" s="49">
        <v>0</v>
      </c>
      <c r="AA19" s="49">
        <v>0</v>
      </c>
      <c r="AB19" s="73">
        <v>19</v>
      </c>
      <c r="AC19" s="73"/>
      <c r="AD19" s="74"/>
      <c r="AE19" s="80" t="s">
        <v>651</v>
      </c>
      <c r="AF19" s="80">
        <v>754</v>
      </c>
      <c r="AG19" s="80">
        <v>2188</v>
      </c>
      <c r="AH19" s="80">
        <v>138430</v>
      </c>
      <c r="AI19" s="80">
        <v>134911</v>
      </c>
      <c r="AJ19" s="80"/>
      <c r="AK19" s="80" t="s">
        <v>713</v>
      </c>
      <c r="AL19" s="80" t="s">
        <v>768</v>
      </c>
      <c r="AM19" s="80"/>
      <c r="AN19" s="80"/>
      <c r="AO19" s="82">
        <v>40086.32774305555</v>
      </c>
      <c r="AP19" s="80"/>
      <c r="AQ19" s="80" t="b">
        <v>0</v>
      </c>
      <c r="AR19" s="80" t="b">
        <v>0</v>
      </c>
      <c r="AS19" s="80" t="b">
        <v>0</v>
      </c>
      <c r="AT19" s="80"/>
      <c r="AU19" s="80">
        <v>168</v>
      </c>
      <c r="AV19" s="84" t="s">
        <v>886</v>
      </c>
      <c r="AW19" s="80" t="b">
        <v>0</v>
      </c>
      <c r="AX19" s="80" t="s">
        <v>904</v>
      </c>
      <c r="AY19" s="84" t="s">
        <v>921</v>
      </c>
      <c r="AZ19" s="80" t="s">
        <v>66</v>
      </c>
      <c r="BA19" s="80" t="str">
        <f>REPLACE(INDEX(GroupVertices[Group],MATCH(Vertices[[#This Row],[Vertex]],GroupVertices[Vertex],0)),1,1,"")</f>
        <v>2</v>
      </c>
      <c r="BB19" s="48"/>
      <c r="BC19" s="48"/>
      <c r="BD19" s="48"/>
      <c r="BE19" s="48"/>
      <c r="BF19" s="48"/>
      <c r="BG19" s="48"/>
      <c r="BH19" s="118" t="s">
        <v>1094</v>
      </c>
      <c r="BI19" s="118" t="s">
        <v>1094</v>
      </c>
      <c r="BJ19" s="118" t="s">
        <v>1114</v>
      </c>
      <c r="BK19" s="118" t="s">
        <v>1114</v>
      </c>
      <c r="BL19" s="118">
        <v>1</v>
      </c>
      <c r="BM19" s="121">
        <v>5.555555555555555</v>
      </c>
      <c r="BN19" s="118">
        <v>0</v>
      </c>
      <c r="BO19" s="121">
        <v>0</v>
      </c>
      <c r="BP19" s="118">
        <v>0</v>
      </c>
      <c r="BQ19" s="121">
        <v>0</v>
      </c>
      <c r="BR19" s="118">
        <v>17</v>
      </c>
      <c r="BS19" s="121">
        <v>94.44444444444444</v>
      </c>
      <c r="BT19" s="118">
        <v>18</v>
      </c>
      <c r="BU19" s="2"/>
      <c r="BV19" s="3"/>
      <c r="BW19" s="3"/>
      <c r="BX19" s="3"/>
      <c r="BY19" s="3"/>
    </row>
    <row r="20" spans="1:77" ht="41.45" customHeight="1">
      <c r="A20" s="66" t="s">
        <v>263</v>
      </c>
      <c r="B20" s="80"/>
      <c r="C20" s="67"/>
      <c r="D20" s="67" t="s">
        <v>64</v>
      </c>
      <c r="E20" s="68">
        <v>168.30964705882354</v>
      </c>
      <c r="F20" s="70">
        <v>99.9840001777758</v>
      </c>
      <c r="G20" s="104" t="s">
        <v>358</v>
      </c>
      <c r="H20" s="67"/>
      <c r="I20" s="71" t="s">
        <v>263</v>
      </c>
      <c r="J20" s="72"/>
      <c r="K20" s="72"/>
      <c r="L20" s="71" t="s">
        <v>984</v>
      </c>
      <c r="M20" s="75">
        <v>6.332207419917556</v>
      </c>
      <c r="N20" s="76">
        <v>9141.7138671875</v>
      </c>
      <c r="O20" s="76">
        <v>2573.59375</v>
      </c>
      <c r="P20" s="77"/>
      <c r="Q20" s="78"/>
      <c r="R20" s="78"/>
      <c r="S20" s="90"/>
      <c r="T20" s="48">
        <v>0</v>
      </c>
      <c r="U20" s="48">
        <v>1</v>
      </c>
      <c r="V20" s="49">
        <v>0</v>
      </c>
      <c r="W20" s="49">
        <v>0.333333</v>
      </c>
      <c r="X20" s="49">
        <v>0</v>
      </c>
      <c r="Y20" s="49">
        <v>0.638296</v>
      </c>
      <c r="Z20" s="49">
        <v>0</v>
      </c>
      <c r="AA20" s="49">
        <v>0</v>
      </c>
      <c r="AB20" s="73">
        <v>20</v>
      </c>
      <c r="AC20" s="73"/>
      <c r="AD20" s="74"/>
      <c r="AE20" s="80" t="s">
        <v>652</v>
      </c>
      <c r="AF20" s="80">
        <v>448</v>
      </c>
      <c r="AG20" s="80">
        <v>97</v>
      </c>
      <c r="AH20" s="80">
        <v>580</v>
      </c>
      <c r="AI20" s="80">
        <v>1746</v>
      </c>
      <c r="AJ20" s="80"/>
      <c r="AK20" s="80" t="s">
        <v>714</v>
      </c>
      <c r="AL20" s="80"/>
      <c r="AM20" s="80"/>
      <c r="AN20" s="80"/>
      <c r="AO20" s="82">
        <v>43742.83127314815</v>
      </c>
      <c r="AP20" s="84" t="s">
        <v>847</v>
      </c>
      <c r="AQ20" s="80" t="b">
        <v>1</v>
      </c>
      <c r="AR20" s="80" t="b">
        <v>0</v>
      </c>
      <c r="AS20" s="80" t="b">
        <v>0</v>
      </c>
      <c r="AT20" s="80"/>
      <c r="AU20" s="80">
        <v>0</v>
      </c>
      <c r="AV20" s="80"/>
      <c r="AW20" s="80" t="b">
        <v>0</v>
      </c>
      <c r="AX20" s="80" t="s">
        <v>904</v>
      </c>
      <c r="AY20" s="84" t="s">
        <v>922</v>
      </c>
      <c r="AZ20" s="80" t="s">
        <v>66</v>
      </c>
      <c r="BA20" s="80" t="str">
        <f>REPLACE(INDEX(GroupVertices[Group],MATCH(Vertices[[#This Row],[Vertex]],GroupVertices[Vertex],0)),1,1,"")</f>
        <v>5</v>
      </c>
      <c r="BB20" s="48"/>
      <c r="BC20" s="48"/>
      <c r="BD20" s="48"/>
      <c r="BE20" s="48"/>
      <c r="BF20" s="48"/>
      <c r="BG20" s="48"/>
      <c r="BH20" s="118" t="s">
        <v>1094</v>
      </c>
      <c r="BI20" s="118" t="s">
        <v>1094</v>
      </c>
      <c r="BJ20" s="118" t="s">
        <v>1114</v>
      </c>
      <c r="BK20" s="118" t="s">
        <v>1114</v>
      </c>
      <c r="BL20" s="118">
        <v>1</v>
      </c>
      <c r="BM20" s="121">
        <v>5.882352941176471</v>
      </c>
      <c r="BN20" s="118">
        <v>0</v>
      </c>
      <c r="BO20" s="121">
        <v>0</v>
      </c>
      <c r="BP20" s="118">
        <v>0</v>
      </c>
      <c r="BQ20" s="121">
        <v>0</v>
      </c>
      <c r="BR20" s="118">
        <v>16</v>
      </c>
      <c r="BS20" s="121">
        <v>94.11764705882354</v>
      </c>
      <c r="BT20" s="118">
        <v>17</v>
      </c>
      <c r="BU20" s="2"/>
      <c r="BV20" s="3"/>
      <c r="BW20" s="3"/>
      <c r="BX20" s="3"/>
      <c r="BY20" s="3"/>
    </row>
    <row r="21" spans="1:77" ht="41.45" customHeight="1">
      <c r="A21" s="66" t="s">
        <v>273</v>
      </c>
      <c r="B21" s="80"/>
      <c r="C21" s="67"/>
      <c r="D21" s="67" t="s">
        <v>64</v>
      </c>
      <c r="E21" s="68">
        <v>898.7827450980392</v>
      </c>
      <c r="F21" s="70">
        <v>98.13168742569528</v>
      </c>
      <c r="G21" s="104" t="s">
        <v>899</v>
      </c>
      <c r="H21" s="67"/>
      <c r="I21" s="71" t="s">
        <v>273</v>
      </c>
      <c r="J21" s="72"/>
      <c r="K21" s="72"/>
      <c r="L21" s="71" t="s">
        <v>985</v>
      </c>
      <c r="M21" s="75">
        <v>623.6463039299564</v>
      </c>
      <c r="N21" s="76">
        <v>9141.7138671875</v>
      </c>
      <c r="O21" s="76">
        <v>1857.0352783203125</v>
      </c>
      <c r="P21" s="77"/>
      <c r="Q21" s="78"/>
      <c r="R21" s="78"/>
      <c r="S21" s="90"/>
      <c r="T21" s="48">
        <v>3</v>
      </c>
      <c r="U21" s="48">
        <v>1</v>
      </c>
      <c r="V21" s="49">
        <v>2</v>
      </c>
      <c r="W21" s="49">
        <v>0.5</v>
      </c>
      <c r="X21" s="49">
        <v>0</v>
      </c>
      <c r="Y21" s="49">
        <v>1.723398</v>
      </c>
      <c r="Z21" s="49">
        <v>0</v>
      </c>
      <c r="AA21" s="49">
        <v>0</v>
      </c>
      <c r="AB21" s="73">
        <v>21</v>
      </c>
      <c r="AC21" s="73"/>
      <c r="AD21" s="74"/>
      <c r="AE21" s="80" t="s">
        <v>653</v>
      </c>
      <c r="AF21" s="80">
        <v>6249</v>
      </c>
      <c r="AG21" s="80">
        <v>11211</v>
      </c>
      <c r="AH21" s="80">
        <v>96299</v>
      </c>
      <c r="AI21" s="80">
        <v>41378</v>
      </c>
      <c r="AJ21" s="80"/>
      <c r="AK21" s="80" t="s">
        <v>715</v>
      </c>
      <c r="AL21" s="80"/>
      <c r="AM21" s="80"/>
      <c r="AN21" s="80"/>
      <c r="AO21" s="82">
        <v>40512.62787037037</v>
      </c>
      <c r="AP21" s="84" t="s">
        <v>848</v>
      </c>
      <c r="AQ21" s="80" t="b">
        <v>0</v>
      </c>
      <c r="AR21" s="80" t="b">
        <v>0</v>
      </c>
      <c r="AS21" s="80" t="b">
        <v>0</v>
      </c>
      <c r="AT21" s="80"/>
      <c r="AU21" s="80">
        <v>138</v>
      </c>
      <c r="AV21" s="84" t="s">
        <v>886</v>
      </c>
      <c r="AW21" s="80" t="b">
        <v>0</v>
      </c>
      <c r="AX21" s="80" t="s">
        <v>904</v>
      </c>
      <c r="AY21" s="84" t="s">
        <v>923</v>
      </c>
      <c r="AZ21" s="80" t="s">
        <v>66</v>
      </c>
      <c r="BA21" s="80" t="str">
        <f>REPLACE(INDEX(GroupVertices[Group],MATCH(Vertices[[#This Row],[Vertex]],GroupVertices[Vertex],0)),1,1,"")</f>
        <v>5</v>
      </c>
      <c r="BB21" s="48" t="s">
        <v>335</v>
      </c>
      <c r="BC21" s="48" t="s">
        <v>335</v>
      </c>
      <c r="BD21" s="48" t="s">
        <v>338</v>
      </c>
      <c r="BE21" s="48" t="s">
        <v>338</v>
      </c>
      <c r="BF21" s="48"/>
      <c r="BG21" s="48"/>
      <c r="BH21" s="118" t="s">
        <v>1094</v>
      </c>
      <c r="BI21" s="118" t="s">
        <v>1094</v>
      </c>
      <c r="BJ21" s="118" t="s">
        <v>1114</v>
      </c>
      <c r="BK21" s="118" t="s">
        <v>1114</v>
      </c>
      <c r="BL21" s="118">
        <v>1</v>
      </c>
      <c r="BM21" s="121">
        <v>5.882352941176471</v>
      </c>
      <c r="BN21" s="118">
        <v>0</v>
      </c>
      <c r="BO21" s="121">
        <v>0</v>
      </c>
      <c r="BP21" s="118">
        <v>0</v>
      </c>
      <c r="BQ21" s="121">
        <v>0</v>
      </c>
      <c r="BR21" s="118">
        <v>16</v>
      </c>
      <c r="BS21" s="121">
        <v>94.11764705882354</v>
      </c>
      <c r="BT21" s="118">
        <v>17</v>
      </c>
      <c r="BU21" s="2"/>
      <c r="BV21" s="3"/>
      <c r="BW21" s="3"/>
      <c r="BX21" s="3"/>
      <c r="BY21" s="3"/>
    </row>
    <row r="22" spans="1:77" ht="41.45" customHeight="1">
      <c r="A22" s="66" t="s">
        <v>264</v>
      </c>
      <c r="B22" s="80"/>
      <c r="C22" s="67"/>
      <c r="D22" s="67" t="s">
        <v>64</v>
      </c>
      <c r="E22" s="68">
        <v>275.0478431372549</v>
      </c>
      <c r="F22" s="70">
        <v>99.71333651848313</v>
      </c>
      <c r="G22" s="104" t="s">
        <v>359</v>
      </c>
      <c r="H22" s="67"/>
      <c r="I22" s="71" t="s">
        <v>264</v>
      </c>
      <c r="J22" s="72"/>
      <c r="K22" s="72"/>
      <c r="L22" s="71" t="s">
        <v>986</v>
      </c>
      <c r="M22" s="75">
        <v>96.53538294018955</v>
      </c>
      <c r="N22" s="76">
        <v>7794.732421875</v>
      </c>
      <c r="O22" s="76">
        <v>3633.0634765625</v>
      </c>
      <c r="P22" s="77"/>
      <c r="Q22" s="78"/>
      <c r="R22" s="78"/>
      <c r="S22" s="90"/>
      <c r="T22" s="48">
        <v>0</v>
      </c>
      <c r="U22" s="48">
        <v>1</v>
      </c>
      <c r="V22" s="49">
        <v>0</v>
      </c>
      <c r="W22" s="49">
        <v>0.002558</v>
      </c>
      <c r="X22" s="49">
        <v>0.000742</v>
      </c>
      <c r="Y22" s="49">
        <v>0.33786</v>
      </c>
      <c r="Z22" s="49">
        <v>0</v>
      </c>
      <c r="AA22" s="49">
        <v>0</v>
      </c>
      <c r="AB22" s="73">
        <v>22</v>
      </c>
      <c r="AC22" s="73"/>
      <c r="AD22" s="74"/>
      <c r="AE22" s="80" t="s">
        <v>654</v>
      </c>
      <c r="AF22" s="80">
        <v>2434</v>
      </c>
      <c r="AG22" s="80">
        <v>1721</v>
      </c>
      <c r="AH22" s="80">
        <v>114315</v>
      </c>
      <c r="AI22" s="80">
        <v>138844</v>
      </c>
      <c r="AJ22" s="80"/>
      <c r="AK22" s="80" t="s">
        <v>716</v>
      </c>
      <c r="AL22" s="80" t="s">
        <v>768</v>
      </c>
      <c r="AM22" s="84" t="s">
        <v>807</v>
      </c>
      <c r="AN22" s="80"/>
      <c r="AO22" s="82">
        <v>42272.37746527778</v>
      </c>
      <c r="AP22" s="84" t="s">
        <v>849</v>
      </c>
      <c r="AQ22" s="80" t="b">
        <v>0</v>
      </c>
      <c r="AR22" s="80" t="b">
        <v>0</v>
      </c>
      <c r="AS22" s="80" t="b">
        <v>0</v>
      </c>
      <c r="AT22" s="80"/>
      <c r="AU22" s="80">
        <v>114</v>
      </c>
      <c r="AV22" s="84" t="s">
        <v>886</v>
      </c>
      <c r="AW22" s="80" t="b">
        <v>0</v>
      </c>
      <c r="AX22" s="80" t="s">
        <v>904</v>
      </c>
      <c r="AY22" s="84" t="s">
        <v>924</v>
      </c>
      <c r="AZ22" s="80" t="s">
        <v>66</v>
      </c>
      <c r="BA22" s="80" t="str">
        <f>REPLACE(INDEX(GroupVertices[Group],MATCH(Vertices[[#This Row],[Vertex]],GroupVertices[Vertex],0)),1,1,"")</f>
        <v>2</v>
      </c>
      <c r="BB22" s="48"/>
      <c r="BC22" s="48"/>
      <c r="BD22" s="48"/>
      <c r="BE22" s="48"/>
      <c r="BF22" s="48"/>
      <c r="BG22" s="48"/>
      <c r="BH22" s="118" t="s">
        <v>1094</v>
      </c>
      <c r="BI22" s="118" t="s">
        <v>1094</v>
      </c>
      <c r="BJ22" s="118" t="s">
        <v>1169</v>
      </c>
      <c r="BK22" s="118" t="s">
        <v>1169</v>
      </c>
      <c r="BL22" s="118">
        <v>1</v>
      </c>
      <c r="BM22" s="121">
        <v>5.2631578947368425</v>
      </c>
      <c r="BN22" s="118">
        <v>0</v>
      </c>
      <c r="BO22" s="121">
        <v>0</v>
      </c>
      <c r="BP22" s="118">
        <v>0</v>
      </c>
      <c r="BQ22" s="121">
        <v>0</v>
      </c>
      <c r="BR22" s="118">
        <v>18</v>
      </c>
      <c r="BS22" s="121">
        <v>94.73684210526316</v>
      </c>
      <c r="BT22" s="118">
        <v>19</v>
      </c>
      <c r="BU22" s="2"/>
      <c r="BV22" s="3"/>
      <c r="BW22" s="3"/>
      <c r="BX22" s="3"/>
      <c r="BY22" s="3"/>
    </row>
    <row r="23" spans="1:77" ht="41.45" customHeight="1">
      <c r="A23" s="66" t="s">
        <v>265</v>
      </c>
      <c r="B23" s="80"/>
      <c r="C23" s="67"/>
      <c r="D23" s="67" t="s">
        <v>64</v>
      </c>
      <c r="E23" s="68">
        <v>207.54776470588234</v>
      </c>
      <c r="F23" s="70">
        <v>99.88450128331907</v>
      </c>
      <c r="G23" s="104" t="s">
        <v>360</v>
      </c>
      <c r="H23" s="67"/>
      <c r="I23" s="71" t="s">
        <v>265</v>
      </c>
      <c r="J23" s="72"/>
      <c r="K23" s="72"/>
      <c r="L23" s="71" t="s">
        <v>987</v>
      </c>
      <c r="M23" s="75">
        <v>39.491872312529864</v>
      </c>
      <c r="N23" s="76">
        <v>8616.8505859375</v>
      </c>
      <c r="O23" s="76">
        <v>4656.1630859375</v>
      </c>
      <c r="P23" s="77"/>
      <c r="Q23" s="78"/>
      <c r="R23" s="78"/>
      <c r="S23" s="90"/>
      <c r="T23" s="48">
        <v>0</v>
      </c>
      <c r="U23" s="48">
        <v>1</v>
      </c>
      <c r="V23" s="49">
        <v>0</v>
      </c>
      <c r="W23" s="49">
        <v>0.002558</v>
      </c>
      <c r="X23" s="49">
        <v>0.000742</v>
      </c>
      <c r="Y23" s="49">
        <v>0.33786</v>
      </c>
      <c r="Z23" s="49">
        <v>0</v>
      </c>
      <c r="AA23" s="49">
        <v>0</v>
      </c>
      <c r="AB23" s="73">
        <v>23</v>
      </c>
      <c r="AC23" s="73"/>
      <c r="AD23" s="74"/>
      <c r="AE23" s="80" t="s">
        <v>655</v>
      </c>
      <c r="AF23" s="80">
        <v>181</v>
      </c>
      <c r="AG23" s="80">
        <v>694</v>
      </c>
      <c r="AH23" s="80">
        <v>29625</v>
      </c>
      <c r="AI23" s="80">
        <v>89</v>
      </c>
      <c r="AJ23" s="80"/>
      <c r="AK23" s="80" t="s">
        <v>717</v>
      </c>
      <c r="AL23" s="80" t="s">
        <v>769</v>
      </c>
      <c r="AM23" s="80"/>
      <c r="AN23" s="80"/>
      <c r="AO23" s="82">
        <v>43524.42322916666</v>
      </c>
      <c r="AP23" s="84" t="s">
        <v>850</v>
      </c>
      <c r="AQ23" s="80" t="b">
        <v>1</v>
      </c>
      <c r="AR23" s="80" t="b">
        <v>0</v>
      </c>
      <c r="AS23" s="80" t="b">
        <v>0</v>
      </c>
      <c r="AT23" s="80"/>
      <c r="AU23" s="80">
        <v>3</v>
      </c>
      <c r="AV23" s="80"/>
      <c r="AW23" s="80" t="b">
        <v>0</v>
      </c>
      <c r="AX23" s="80" t="s">
        <v>904</v>
      </c>
      <c r="AY23" s="84" t="s">
        <v>925</v>
      </c>
      <c r="AZ23" s="80" t="s">
        <v>66</v>
      </c>
      <c r="BA23" s="80" t="str">
        <f>REPLACE(INDEX(GroupVertices[Group],MATCH(Vertices[[#This Row],[Vertex]],GroupVertices[Vertex],0)),1,1,"")</f>
        <v>2</v>
      </c>
      <c r="BB23" s="48"/>
      <c r="BC23" s="48"/>
      <c r="BD23" s="48"/>
      <c r="BE23" s="48"/>
      <c r="BF23" s="48"/>
      <c r="BG23" s="48"/>
      <c r="BH23" s="118" t="s">
        <v>1094</v>
      </c>
      <c r="BI23" s="118" t="s">
        <v>1161</v>
      </c>
      <c r="BJ23" s="118" t="s">
        <v>1115</v>
      </c>
      <c r="BK23" s="118" t="s">
        <v>1174</v>
      </c>
      <c r="BL23" s="118">
        <v>2</v>
      </c>
      <c r="BM23" s="121">
        <v>5.405405405405405</v>
      </c>
      <c r="BN23" s="118">
        <v>0</v>
      </c>
      <c r="BO23" s="121">
        <v>0</v>
      </c>
      <c r="BP23" s="118">
        <v>0</v>
      </c>
      <c r="BQ23" s="121">
        <v>0</v>
      </c>
      <c r="BR23" s="118">
        <v>35</v>
      </c>
      <c r="BS23" s="121">
        <v>94.5945945945946</v>
      </c>
      <c r="BT23" s="118">
        <v>37</v>
      </c>
      <c r="BU23" s="2"/>
      <c r="BV23" s="3"/>
      <c r="BW23" s="3"/>
      <c r="BX23" s="3"/>
      <c r="BY23" s="3"/>
    </row>
    <row r="24" spans="1:77" ht="41.45" customHeight="1">
      <c r="A24" s="66" t="s">
        <v>266</v>
      </c>
      <c r="B24" s="80"/>
      <c r="C24" s="67"/>
      <c r="D24" s="67" t="s">
        <v>64</v>
      </c>
      <c r="E24" s="68">
        <v>259.01082352941177</v>
      </c>
      <c r="F24" s="70">
        <v>99.75400273330297</v>
      </c>
      <c r="G24" s="104" t="s">
        <v>361</v>
      </c>
      <c r="H24" s="67"/>
      <c r="I24" s="71" t="s">
        <v>266</v>
      </c>
      <c r="J24" s="72"/>
      <c r="K24" s="72"/>
      <c r="L24" s="71" t="s">
        <v>988</v>
      </c>
      <c r="M24" s="75">
        <v>82.98268908123244</v>
      </c>
      <c r="N24" s="76">
        <v>7409.626953125</v>
      </c>
      <c r="O24" s="76">
        <v>3654.15869140625</v>
      </c>
      <c r="P24" s="77"/>
      <c r="Q24" s="78"/>
      <c r="R24" s="78"/>
      <c r="S24" s="90"/>
      <c r="T24" s="48">
        <v>0</v>
      </c>
      <c r="U24" s="48">
        <v>1</v>
      </c>
      <c r="V24" s="49">
        <v>0</v>
      </c>
      <c r="W24" s="49">
        <v>0.002558</v>
      </c>
      <c r="X24" s="49">
        <v>0.000742</v>
      </c>
      <c r="Y24" s="49">
        <v>0.33786</v>
      </c>
      <c r="Z24" s="49">
        <v>0</v>
      </c>
      <c r="AA24" s="49">
        <v>0</v>
      </c>
      <c r="AB24" s="73">
        <v>24</v>
      </c>
      <c r="AC24" s="73"/>
      <c r="AD24" s="74"/>
      <c r="AE24" s="80" t="s">
        <v>656</v>
      </c>
      <c r="AF24" s="80">
        <v>410</v>
      </c>
      <c r="AG24" s="80">
        <v>1477</v>
      </c>
      <c r="AH24" s="80">
        <v>47619</v>
      </c>
      <c r="AI24" s="80">
        <v>2</v>
      </c>
      <c r="AJ24" s="80"/>
      <c r="AK24" s="80" t="s">
        <v>718</v>
      </c>
      <c r="AL24" s="80" t="s">
        <v>770</v>
      </c>
      <c r="AM24" s="80"/>
      <c r="AN24" s="80"/>
      <c r="AO24" s="82">
        <v>42826.99790509259</v>
      </c>
      <c r="AP24" s="84" t="s">
        <v>851</v>
      </c>
      <c r="AQ24" s="80" t="b">
        <v>1</v>
      </c>
      <c r="AR24" s="80" t="b">
        <v>0</v>
      </c>
      <c r="AS24" s="80" t="b">
        <v>0</v>
      </c>
      <c r="AT24" s="80"/>
      <c r="AU24" s="80">
        <v>54</v>
      </c>
      <c r="AV24" s="80"/>
      <c r="AW24" s="80" t="b">
        <v>0</v>
      </c>
      <c r="AX24" s="80" t="s">
        <v>904</v>
      </c>
      <c r="AY24" s="84" t="s">
        <v>926</v>
      </c>
      <c r="AZ24" s="80" t="s">
        <v>66</v>
      </c>
      <c r="BA24" s="80" t="str">
        <f>REPLACE(INDEX(GroupVertices[Group],MATCH(Vertices[[#This Row],[Vertex]],GroupVertices[Vertex],0)),1,1,"")</f>
        <v>2</v>
      </c>
      <c r="BB24" s="48"/>
      <c r="BC24" s="48"/>
      <c r="BD24" s="48"/>
      <c r="BE24" s="48"/>
      <c r="BF24" s="48"/>
      <c r="BG24" s="48"/>
      <c r="BH24" s="118" t="s">
        <v>1094</v>
      </c>
      <c r="BI24" s="118" t="s">
        <v>1094</v>
      </c>
      <c r="BJ24" s="118" t="s">
        <v>1169</v>
      </c>
      <c r="BK24" s="118" t="s">
        <v>1169</v>
      </c>
      <c r="BL24" s="118">
        <v>1</v>
      </c>
      <c r="BM24" s="121">
        <v>5.2631578947368425</v>
      </c>
      <c r="BN24" s="118">
        <v>0</v>
      </c>
      <c r="BO24" s="121">
        <v>0</v>
      </c>
      <c r="BP24" s="118">
        <v>0</v>
      </c>
      <c r="BQ24" s="121">
        <v>0</v>
      </c>
      <c r="BR24" s="118">
        <v>18</v>
      </c>
      <c r="BS24" s="121">
        <v>94.73684210526316</v>
      </c>
      <c r="BT24" s="118">
        <v>19</v>
      </c>
      <c r="BU24" s="2"/>
      <c r="BV24" s="3"/>
      <c r="BW24" s="3"/>
      <c r="BX24" s="3"/>
      <c r="BY24" s="3"/>
    </row>
    <row r="25" spans="1:77" ht="41.45" customHeight="1">
      <c r="A25" s="66" t="s">
        <v>267</v>
      </c>
      <c r="B25" s="80"/>
      <c r="C25" s="67"/>
      <c r="D25" s="67" t="s">
        <v>64</v>
      </c>
      <c r="E25" s="68">
        <v>175.01364705882352</v>
      </c>
      <c r="F25" s="70">
        <v>99.96700036666259</v>
      </c>
      <c r="G25" s="104" t="s">
        <v>362</v>
      </c>
      <c r="H25" s="67"/>
      <c r="I25" s="71" t="s">
        <v>267</v>
      </c>
      <c r="J25" s="72"/>
      <c r="K25" s="72"/>
      <c r="L25" s="71" t="s">
        <v>989</v>
      </c>
      <c r="M25" s="75">
        <v>11.99767780357996</v>
      </c>
      <c r="N25" s="76">
        <v>9141.7138671875</v>
      </c>
      <c r="O25" s="76">
        <v>749.3779907226562</v>
      </c>
      <c r="P25" s="77"/>
      <c r="Q25" s="78"/>
      <c r="R25" s="78"/>
      <c r="S25" s="90"/>
      <c r="T25" s="48">
        <v>0</v>
      </c>
      <c r="U25" s="48">
        <v>1</v>
      </c>
      <c r="V25" s="49">
        <v>0</v>
      </c>
      <c r="W25" s="49">
        <v>1</v>
      </c>
      <c r="X25" s="49">
        <v>0</v>
      </c>
      <c r="Y25" s="49">
        <v>0.999996</v>
      </c>
      <c r="Z25" s="49">
        <v>0</v>
      </c>
      <c r="AA25" s="49">
        <v>0</v>
      </c>
      <c r="AB25" s="73">
        <v>25</v>
      </c>
      <c r="AC25" s="73"/>
      <c r="AD25" s="74"/>
      <c r="AE25" s="80" t="s">
        <v>657</v>
      </c>
      <c r="AF25" s="80">
        <v>437</v>
      </c>
      <c r="AG25" s="80">
        <v>199</v>
      </c>
      <c r="AH25" s="80">
        <v>11330</v>
      </c>
      <c r="AI25" s="80">
        <v>719</v>
      </c>
      <c r="AJ25" s="80"/>
      <c r="AK25" s="80" t="s">
        <v>719</v>
      </c>
      <c r="AL25" s="80" t="s">
        <v>771</v>
      </c>
      <c r="AM25" s="80"/>
      <c r="AN25" s="80"/>
      <c r="AO25" s="82">
        <v>39853.364340277774</v>
      </c>
      <c r="AP25" s="84" t="s">
        <v>852</v>
      </c>
      <c r="AQ25" s="80" t="b">
        <v>0</v>
      </c>
      <c r="AR25" s="80" t="b">
        <v>0</v>
      </c>
      <c r="AS25" s="80" t="b">
        <v>0</v>
      </c>
      <c r="AT25" s="80"/>
      <c r="AU25" s="80">
        <v>17</v>
      </c>
      <c r="AV25" s="84" t="s">
        <v>889</v>
      </c>
      <c r="AW25" s="80" t="b">
        <v>0</v>
      </c>
      <c r="AX25" s="80" t="s">
        <v>904</v>
      </c>
      <c r="AY25" s="84" t="s">
        <v>927</v>
      </c>
      <c r="AZ25" s="80" t="s">
        <v>66</v>
      </c>
      <c r="BA25" s="80" t="str">
        <f>REPLACE(INDEX(GroupVertices[Group],MATCH(Vertices[[#This Row],[Vertex]],GroupVertices[Vertex],0)),1,1,"")</f>
        <v>6</v>
      </c>
      <c r="BB25" s="48" t="s">
        <v>333</v>
      </c>
      <c r="BC25" s="48" t="s">
        <v>333</v>
      </c>
      <c r="BD25" s="48" t="s">
        <v>337</v>
      </c>
      <c r="BE25" s="48" t="s">
        <v>337</v>
      </c>
      <c r="BF25" s="48"/>
      <c r="BG25" s="48"/>
      <c r="BH25" s="118" t="s">
        <v>1157</v>
      </c>
      <c r="BI25" s="118" t="s">
        <v>1157</v>
      </c>
      <c r="BJ25" s="118" t="s">
        <v>1170</v>
      </c>
      <c r="BK25" s="118" t="s">
        <v>1170</v>
      </c>
      <c r="BL25" s="118">
        <v>1</v>
      </c>
      <c r="BM25" s="121">
        <v>3.7037037037037037</v>
      </c>
      <c r="BN25" s="118">
        <v>2</v>
      </c>
      <c r="BO25" s="121">
        <v>7.407407407407407</v>
      </c>
      <c r="BP25" s="118">
        <v>0</v>
      </c>
      <c r="BQ25" s="121">
        <v>0</v>
      </c>
      <c r="BR25" s="118">
        <v>24</v>
      </c>
      <c r="BS25" s="121">
        <v>88.88888888888889</v>
      </c>
      <c r="BT25" s="118">
        <v>27</v>
      </c>
      <c r="BU25" s="2"/>
      <c r="BV25" s="3"/>
      <c r="BW25" s="3"/>
      <c r="BX25" s="3"/>
      <c r="BY25" s="3"/>
    </row>
    <row r="26" spans="1:77" ht="41.45" customHeight="1">
      <c r="A26" s="66" t="s">
        <v>309</v>
      </c>
      <c r="B26" s="80"/>
      <c r="C26" s="67"/>
      <c r="D26" s="67" t="s">
        <v>64</v>
      </c>
      <c r="E26" s="68">
        <v>1000</v>
      </c>
      <c r="F26" s="70">
        <v>80.8713792068977</v>
      </c>
      <c r="G26" s="104" t="s">
        <v>900</v>
      </c>
      <c r="H26" s="67"/>
      <c r="I26" s="71" t="s">
        <v>309</v>
      </c>
      <c r="J26" s="72"/>
      <c r="K26" s="72"/>
      <c r="L26" s="71" t="s">
        <v>990</v>
      </c>
      <c r="M26" s="75">
        <v>6375.931689647893</v>
      </c>
      <c r="N26" s="76">
        <v>9606.4111328125</v>
      </c>
      <c r="O26" s="76">
        <v>749.3779907226562</v>
      </c>
      <c r="P26" s="77"/>
      <c r="Q26" s="78"/>
      <c r="R26" s="78"/>
      <c r="S26" s="90"/>
      <c r="T26" s="48">
        <v>1</v>
      </c>
      <c r="U26" s="48">
        <v>0</v>
      </c>
      <c r="V26" s="49">
        <v>0</v>
      </c>
      <c r="W26" s="49">
        <v>1</v>
      </c>
      <c r="X26" s="49">
        <v>0</v>
      </c>
      <c r="Y26" s="49">
        <v>0.999996</v>
      </c>
      <c r="Z26" s="49">
        <v>0</v>
      </c>
      <c r="AA26" s="49">
        <v>0</v>
      </c>
      <c r="AB26" s="73">
        <v>26</v>
      </c>
      <c r="AC26" s="73"/>
      <c r="AD26" s="74"/>
      <c r="AE26" s="80" t="s">
        <v>658</v>
      </c>
      <c r="AF26" s="80">
        <v>145</v>
      </c>
      <c r="AG26" s="80">
        <v>114774</v>
      </c>
      <c r="AH26" s="80">
        <v>985787</v>
      </c>
      <c r="AI26" s="80">
        <v>2039</v>
      </c>
      <c r="AJ26" s="80"/>
      <c r="AK26" s="80" t="s">
        <v>720</v>
      </c>
      <c r="AL26" s="80" t="s">
        <v>772</v>
      </c>
      <c r="AM26" s="84" t="s">
        <v>808</v>
      </c>
      <c r="AN26" s="80"/>
      <c r="AO26" s="82">
        <v>40350.55935185185</v>
      </c>
      <c r="AP26" s="84" t="s">
        <v>853</v>
      </c>
      <c r="AQ26" s="80" t="b">
        <v>0</v>
      </c>
      <c r="AR26" s="80" t="b">
        <v>0</v>
      </c>
      <c r="AS26" s="80" t="b">
        <v>1</v>
      </c>
      <c r="AT26" s="80"/>
      <c r="AU26" s="80">
        <v>732</v>
      </c>
      <c r="AV26" s="84" t="s">
        <v>886</v>
      </c>
      <c r="AW26" s="80" t="b">
        <v>1</v>
      </c>
      <c r="AX26" s="80" t="s">
        <v>904</v>
      </c>
      <c r="AY26" s="84" t="s">
        <v>928</v>
      </c>
      <c r="AZ26" s="80" t="s">
        <v>65</v>
      </c>
      <c r="BA26" s="80" t="str">
        <f>REPLACE(INDEX(GroupVertices[Group],MATCH(Vertices[[#This Row],[Vertex]],GroupVertices[Vertex],0)),1,1,"")</f>
        <v>6</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268</v>
      </c>
      <c r="B27" s="80"/>
      <c r="C27" s="67"/>
      <c r="D27" s="67" t="s">
        <v>64</v>
      </c>
      <c r="E27" s="68">
        <v>184.67529411764707</v>
      </c>
      <c r="F27" s="70">
        <v>99.9425006388818</v>
      </c>
      <c r="G27" s="104" t="s">
        <v>363</v>
      </c>
      <c r="H27" s="67"/>
      <c r="I27" s="71" t="s">
        <v>268</v>
      </c>
      <c r="J27" s="72"/>
      <c r="K27" s="72"/>
      <c r="L27" s="71" t="s">
        <v>991</v>
      </c>
      <c r="M27" s="75">
        <v>20.162620415328718</v>
      </c>
      <c r="N27" s="76">
        <v>8124.17529296875</v>
      </c>
      <c r="O27" s="76">
        <v>4505.724609375</v>
      </c>
      <c r="P27" s="77"/>
      <c r="Q27" s="78"/>
      <c r="R27" s="78"/>
      <c r="S27" s="90"/>
      <c r="T27" s="48">
        <v>0</v>
      </c>
      <c r="U27" s="48">
        <v>1</v>
      </c>
      <c r="V27" s="49">
        <v>0</v>
      </c>
      <c r="W27" s="49">
        <v>0.002558</v>
      </c>
      <c r="X27" s="49">
        <v>0.000742</v>
      </c>
      <c r="Y27" s="49">
        <v>0.33786</v>
      </c>
      <c r="Z27" s="49">
        <v>0</v>
      </c>
      <c r="AA27" s="49">
        <v>0</v>
      </c>
      <c r="AB27" s="73">
        <v>27</v>
      </c>
      <c r="AC27" s="73"/>
      <c r="AD27" s="74"/>
      <c r="AE27" s="80" t="s">
        <v>659</v>
      </c>
      <c r="AF27" s="80">
        <v>706</v>
      </c>
      <c r="AG27" s="80">
        <v>346</v>
      </c>
      <c r="AH27" s="80">
        <v>30224</v>
      </c>
      <c r="AI27" s="80">
        <v>37188</v>
      </c>
      <c r="AJ27" s="80"/>
      <c r="AK27" s="80" t="s">
        <v>721</v>
      </c>
      <c r="AL27" s="80" t="s">
        <v>773</v>
      </c>
      <c r="AM27" s="80"/>
      <c r="AN27" s="80"/>
      <c r="AO27" s="82">
        <v>41072.80107638889</v>
      </c>
      <c r="AP27" s="84" t="s">
        <v>854</v>
      </c>
      <c r="AQ27" s="80" t="b">
        <v>1</v>
      </c>
      <c r="AR27" s="80" t="b">
        <v>0</v>
      </c>
      <c r="AS27" s="80" t="b">
        <v>0</v>
      </c>
      <c r="AT27" s="80"/>
      <c r="AU27" s="80">
        <v>7</v>
      </c>
      <c r="AV27" s="84" t="s">
        <v>886</v>
      </c>
      <c r="AW27" s="80" t="b">
        <v>0</v>
      </c>
      <c r="AX27" s="80" t="s">
        <v>904</v>
      </c>
      <c r="AY27" s="84" t="s">
        <v>929</v>
      </c>
      <c r="AZ27" s="80" t="s">
        <v>66</v>
      </c>
      <c r="BA27" s="80" t="str">
        <f>REPLACE(INDEX(GroupVertices[Group],MATCH(Vertices[[#This Row],[Vertex]],GroupVertices[Vertex],0)),1,1,"")</f>
        <v>2</v>
      </c>
      <c r="BB27" s="48"/>
      <c r="BC27" s="48"/>
      <c r="BD27" s="48"/>
      <c r="BE27" s="48"/>
      <c r="BF27" s="48"/>
      <c r="BG27" s="48"/>
      <c r="BH27" s="118" t="s">
        <v>1094</v>
      </c>
      <c r="BI27" s="118" t="s">
        <v>1094</v>
      </c>
      <c r="BJ27" s="118" t="s">
        <v>1169</v>
      </c>
      <c r="BK27" s="118" t="s">
        <v>1169</v>
      </c>
      <c r="BL27" s="118">
        <v>1</v>
      </c>
      <c r="BM27" s="121">
        <v>5.2631578947368425</v>
      </c>
      <c r="BN27" s="118">
        <v>0</v>
      </c>
      <c r="BO27" s="121">
        <v>0</v>
      </c>
      <c r="BP27" s="118">
        <v>0</v>
      </c>
      <c r="BQ27" s="121">
        <v>0</v>
      </c>
      <c r="BR27" s="118">
        <v>18</v>
      </c>
      <c r="BS27" s="121">
        <v>94.73684210526316</v>
      </c>
      <c r="BT27" s="118">
        <v>19</v>
      </c>
      <c r="BU27" s="2"/>
      <c r="BV27" s="3"/>
      <c r="BW27" s="3"/>
      <c r="BX27" s="3"/>
      <c r="BY27" s="3"/>
    </row>
    <row r="28" spans="1:77" ht="41.45" customHeight="1">
      <c r="A28" s="66" t="s">
        <v>269</v>
      </c>
      <c r="B28" s="80"/>
      <c r="C28" s="67"/>
      <c r="D28" s="67" t="s">
        <v>64</v>
      </c>
      <c r="E28" s="68">
        <v>231.93192156862744</v>
      </c>
      <c r="F28" s="70">
        <v>99.82266863701514</v>
      </c>
      <c r="G28" s="104" t="s">
        <v>901</v>
      </c>
      <c r="H28" s="67"/>
      <c r="I28" s="71" t="s">
        <v>269</v>
      </c>
      <c r="J28" s="72"/>
      <c r="K28" s="72"/>
      <c r="L28" s="71" t="s">
        <v>992</v>
      </c>
      <c r="M28" s="75">
        <v>60.09863223741959</v>
      </c>
      <c r="N28" s="76">
        <v>8216.326171875</v>
      </c>
      <c r="O28" s="76">
        <v>979.1143188476562</v>
      </c>
      <c r="P28" s="77"/>
      <c r="Q28" s="78"/>
      <c r="R28" s="78"/>
      <c r="S28" s="90"/>
      <c r="T28" s="48">
        <v>1</v>
      </c>
      <c r="U28" s="48">
        <v>1</v>
      </c>
      <c r="V28" s="49">
        <v>0</v>
      </c>
      <c r="W28" s="49">
        <v>0</v>
      </c>
      <c r="X28" s="49">
        <v>0</v>
      </c>
      <c r="Y28" s="49">
        <v>0.999996</v>
      </c>
      <c r="Z28" s="49">
        <v>0</v>
      </c>
      <c r="AA28" s="49">
        <v>0</v>
      </c>
      <c r="AB28" s="73">
        <v>28</v>
      </c>
      <c r="AC28" s="73"/>
      <c r="AD28" s="74"/>
      <c r="AE28" s="80" t="s">
        <v>660</v>
      </c>
      <c r="AF28" s="80">
        <v>435</v>
      </c>
      <c r="AG28" s="80">
        <v>1065</v>
      </c>
      <c r="AH28" s="80">
        <v>8285</v>
      </c>
      <c r="AI28" s="80">
        <v>3180</v>
      </c>
      <c r="AJ28" s="80"/>
      <c r="AK28" s="80" t="s">
        <v>722</v>
      </c>
      <c r="AL28" s="80" t="s">
        <v>774</v>
      </c>
      <c r="AM28" s="84" t="s">
        <v>809</v>
      </c>
      <c r="AN28" s="80"/>
      <c r="AO28" s="82">
        <v>42141.27747685185</v>
      </c>
      <c r="AP28" s="84" t="s">
        <v>855</v>
      </c>
      <c r="AQ28" s="80" t="b">
        <v>0</v>
      </c>
      <c r="AR28" s="80" t="b">
        <v>0</v>
      </c>
      <c r="AS28" s="80" t="b">
        <v>1</v>
      </c>
      <c r="AT28" s="80"/>
      <c r="AU28" s="80">
        <v>67</v>
      </c>
      <c r="AV28" s="84" t="s">
        <v>886</v>
      </c>
      <c r="AW28" s="80" t="b">
        <v>0</v>
      </c>
      <c r="AX28" s="80" t="s">
        <v>904</v>
      </c>
      <c r="AY28" s="84" t="s">
        <v>930</v>
      </c>
      <c r="AZ28" s="80" t="s">
        <v>66</v>
      </c>
      <c r="BA28" s="80" t="str">
        <f>REPLACE(INDEX(GroupVertices[Group],MATCH(Vertices[[#This Row],[Vertex]],GroupVertices[Vertex],0)),1,1,"")</f>
        <v>4</v>
      </c>
      <c r="BB28" s="48" t="s">
        <v>335</v>
      </c>
      <c r="BC28" s="48" t="s">
        <v>335</v>
      </c>
      <c r="BD28" s="48" t="s">
        <v>338</v>
      </c>
      <c r="BE28" s="48" t="s">
        <v>338</v>
      </c>
      <c r="BF28" s="48"/>
      <c r="BG28" s="48"/>
      <c r="BH28" s="118" t="s">
        <v>1094</v>
      </c>
      <c r="BI28" s="118" t="s">
        <v>1094</v>
      </c>
      <c r="BJ28" s="118" t="s">
        <v>1114</v>
      </c>
      <c r="BK28" s="118" t="s">
        <v>1114</v>
      </c>
      <c r="BL28" s="118">
        <v>1</v>
      </c>
      <c r="BM28" s="121">
        <v>5.882352941176471</v>
      </c>
      <c r="BN28" s="118">
        <v>0</v>
      </c>
      <c r="BO28" s="121">
        <v>0</v>
      </c>
      <c r="BP28" s="118">
        <v>0</v>
      </c>
      <c r="BQ28" s="121">
        <v>0</v>
      </c>
      <c r="BR28" s="118">
        <v>16</v>
      </c>
      <c r="BS28" s="121">
        <v>94.11764705882354</v>
      </c>
      <c r="BT28" s="118">
        <v>17</v>
      </c>
      <c r="BU28" s="2"/>
      <c r="BV28" s="3"/>
      <c r="BW28" s="3"/>
      <c r="BX28" s="3"/>
      <c r="BY28" s="3"/>
    </row>
    <row r="29" spans="1:77" ht="41.45" customHeight="1">
      <c r="A29" s="66" t="s">
        <v>270</v>
      </c>
      <c r="B29" s="80"/>
      <c r="C29" s="67"/>
      <c r="D29" s="67" t="s">
        <v>64</v>
      </c>
      <c r="E29" s="68">
        <v>214.90901960784313</v>
      </c>
      <c r="F29" s="70">
        <v>99.86583482405752</v>
      </c>
      <c r="G29" s="104" t="s">
        <v>364</v>
      </c>
      <c r="H29" s="67"/>
      <c r="I29" s="71" t="s">
        <v>270</v>
      </c>
      <c r="J29" s="72"/>
      <c r="K29" s="72"/>
      <c r="L29" s="71" t="s">
        <v>993</v>
      </c>
      <c r="M29" s="75">
        <v>45.71278096910034</v>
      </c>
      <c r="N29" s="76">
        <v>6831.314453125</v>
      </c>
      <c r="O29" s="76">
        <v>4862.896484375</v>
      </c>
      <c r="P29" s="77"/>
      <c r="Q29" s="78"/>
      <c r="R29" s="78"/>
      <c r="S29" s="90"/>
      <c r="T29" s="48">
        <v>0</v>
      </c>
      <c r="U29" s="48">
        <v>1</v>
      </c>
      <c r="V29" s="49">
        <v>0</v>
      </c>
      <c r="W29" s="49">
        <v>0.002558</v>
      </c>
      <c r="X29" s="49">
        <v>0.000742</v>
      </c>
      <c r="Y29" s="49">
        <v>0.33786</v>
      </c>
      <c r="Z29" s="49">
        <v>0</v>
      </c>
      <c r="AA29" s="49">
        <v>0</v>
      </c>
      <c r="AB29" s="73">
        <v>29</v>
      </c>
      <c r="AC29" s="73"/>
      <c r="AD29" s="74"/>
      <c r="AE29" s="80" t="s">
        <v>661</v>
      </c>
      <c r="AF29" s="80">
        <v>683</v>
      </c>
      <c r="AG29" s="80">
        <v>806</v>
      </c>
      <c r="AH29" s="80">
        <v>54517</v>
      </c>
      <c r="AI29" s="80">
        <v>10664</v>
      </c>
      <c r="AJ29" s="80"/>
      <c r="AK29" s="80" t="s">
        <v>723</v>
      </c>
      <c r="AL29" s="80" t="s">
        <v>775</v>
      </c>
      <c r="AM29" s="84" t="s">
        <v>810</v>
      </c>
      <c r="AN29" s="80"/>
      <c r="AO29" s="82">
        <v>39818.163611111115</v>
      </c>
      <c r="AP29" s="84" t="s">
        <v>856</v>
      </c>
      <c r="AQ29" s="80" t="b">
        <v>0</v>
      </c>
      <c r="AR29" s="80" t="b">
        <v>0</v>
      </c>
      <c r="AS29" s="80" t="b">
        <v>1</v>
      </c>
      <c r="AT29" s="80"/>
      <c r="AU29" s="80">
        <v>69</v>
      </c>
      <c r="AV29" s="84" t="s">
        <v>890</v>
      </c>
      <c r="AW29" s="80" t="b">
        <v>0</v>
      </c>
      <c r="AX29" s="80" t="s">
        <v>904</v>
      </c>
      <c r="AY29" s="84" t="s">
        <v>931</v>
      </c>
      <c r="AZ29" s="80" t="s">
        <v>66</v>
      </c>
      <c r="BA29" s="80" t="str">
        <f>REPLACE(INDEX(GroupVertices[Group],MATCH(Vertices[[#This Row],[Vertex]],GroupVertices[Vertex],0)),1,1,"")</f>
        <v>2</v>
      </c>
      <c r="BB29" s="48"/>
      <c r="BC29" s="48"/>
      <c r="BD29" s="48"/>
      <c r="BE29" s="48"/>
      <c r="BF29" s="48"/>
      <c r="BG29" s="48"/>
      <c r="BH29" s="118" t="s">
        <v>1094</v>
      </c>
      <c r="BI29" s="118" t="s">
        <v>1094</v>
      </c>
      <c r="BJ29" s="118" t="s">
        <v>1169</v>
      </c>
      <c r="BK29" s="118" t="s">
        <v>1169</v>
      </c>
      <c r="BL29" s="118">
        <v>1</v>
      </c>
      <c r="BM29" s="121">
        <v>5.2631578947368425</v>
      </c>
      <c r="BN29" s="118">
        <v>0</v>
      </c>
      <c r="BO29" s="121">
        <v>0</v>
      </c>
      <c r="BP29" s="118">
        <v>0</v>
      </c>
      <c r="BQ29" s="121">
        <v>0</v>
      </c>
      <c r="BR29" s="118">
        <v>18</v>
      </c>
      <c r="BS29" s="121">
        <v>94.73684210526316</v>
      </c>
      <c r="BT29" s="118">
        <v>19</v>
      </c>
      <c r="BU29" s="2"/>
      <c r="BV29" s="3"/>
      <c r="BW29" s="3"/>
      <c r="BX29" s="3"/>
      <c r="BY29" s="3"/>
    </row>
    <row r="30" spans="1:77" ht="41.45" customHeight="1">
      <c r="A30" s="66" t="s">
        <v>271</v>
      </c>
      <c r="B30" s="80"/>
      <c r="C30" s="67"/>
      <c r="D30" s="67" t="s">
        <v>64</v>
      </c>
      <c r="E30" s="68">
        <v>163.18305882352942</v>
      </c>
      <c r="F30" s="70">
        <v>99.99700003333297</v>
      </c>
      <c r="G30" s="104" t="s">
        <v>365</v>
      </c>
      <c r="H30" s="67"/>
      <c r="I30" s="71" t="s">
        <v>271</v>
      </c>
      <c r="J30" s="72"/>
      <c r="K30" s="72"/>
      <c r="L30" s="71" t="s">
        <v>994</v>
      </c>
      <c r="M30" s="75">
        <v>1.9997888912345418</v>
      </c>
      <c r="N30" s="76">
        <v>8156.53466796875</v>
      </c>
      <c r="O30" s="76">
        <v>3743.813232421875</v>
      </c>
      <c r="P30" s="77"/>
      <c r="Q30" s="78"/>
      <c r="R30" s="78"/>
      <c r="S30" s="90"/>
      <c r="T30" s="48">
        <v>0</v>
      </c>
      <c r="U30" s="48">
        <v>1</v>
      </c>
      <c r="V30" s="49">
        <v>0</v>
      </c>
      <c r="W30" s="49">
        <v>0.002558</v>
      </c>
      <c r="X30" s="49">
        <v>0.000742</v>
      </c>
      <c r="Y30" s="49">
        <v>0.33786</v>
      </c>
      <c r="Z30" s="49">
        <v>0</v>
      </c>
      <c r="AA30" s="49">
        <v>0</v>
      </c>
      <c r="AB30" s="73">
        <v>30</v>
      </c>
      <c r="AC30" s="73"/>
      <c r="AD30" s="74"/>
      <c r="AE30" s="80" t="s">
        <v>662</v>
      </c>
      <c r="AF30" s="80">
        <v>63</v>
      </c>
      <c r="AG30" s="80">
        <v>19</v>
      </c>
      <c r="AH30" s="80">
        <v>1383</v>
      </c>
      <c r="AI30" s="80">
        <v>201</v>
      </c>
      <c r="AJ30" s="80"/>
      <c r="AK30" s="80"/>
      <c r="AL30" s="80"/>
      <c r="AM30" s="80"/>
      <c r="AN30" s="80"/>
      <c r="AO30" s="82">
        <v>41701.484560185185</v>
      </c>
      <c r="AP30" s="80"/>
      <c r="AQ30" s="80" t="b">
        <v>1</v>
      </c>
      <c r="AR30" s="80" t="b">
        <v>0</v>
      </c>
      <c r="AS30" s="80" t="b">
        <v>0</v>
      </c>
      <c r="AT30" s="80"/>
      <c r="AU30" s="80">
        <v>17</v>
      </c>
      <c r="AV30" s="84" t="s">
        <v>886</v>
      </c>
      <c r="AW30" s="80" t="b">
        <v>0</v>
      </c>
      <c r="AX30" s="80" t="s">
        <v>904</v>
      </c>
      <c r="AY30" s="84" t="s">
        <v>932</v>
      </c>
      <c r="AZ30" s="80" t="s">
        <v>66</v>
      </c>
      <c r="BA30" s="80" t="str">
        <f>REPLACE(INDEX(GroupVertices[Group],MATCH(Vertices[[#This Row],[Vertex]],GroupVertices[Vertex],0)),1,1,"")</f>
        <v>2</v>
      </c>
      <c r="BB30" s="48"/>
      <c r="BC30" s="48"/>
      <c r="BD30" s="48"/>
      <c r="BE30" s="48"/>
      <c r="BF30" s="48"/>
      <c r="BG30" s="48"/>
      <c r="BH30" s="118" t="s">
        <v>1094</v>
      </c>
      <c r="BI30" s="118" t="s">
        <v>1094</v>
      </c>
      <c r="BJ30" s="118" t="s">
        <v>1169</v>
      </c>
      <c r="BK30" s="118" t="s">
        <v>1169</v>
      </c>
      <c r="BL30" s="118">
        <v>1</v>
      </c>
      <c r="BM30" s="121">
        <v>5.2631578947368425</v>
      </c>
      <c r="BN30" s="118">
        <v>0</v>
      </c>
      <c r="BO30" s="121">
        <v>0</v>
      </c>
      <c r="BP30" s="118">
        <v>0</v>
      </c>
      <c r="BQ30" s="121">
        <v>0</v>
      </c>
      <c r="BR30" s="118">
        <v>18</v>
      </c>
      <c r="BS30" s="121">
        <v>94.73684210526316</v>
      </c>
      <c r="BT30" s="118">
        <v>19</v>
      </c>
      <c r="BU30" s="2"/>
      <c r="BV30" s="3"/>
      <c r="BW30" s="3"/>
      <c r="BX30" s="3"/>
      <c r="BY30" s="3"/>
    </row>
    <row r="31" spans="1:77" ht="41.45" customHeight="1">
      <c r="A31" s="66" t="s">
        <v>272</v>
      </c>
      <c r="B31" s="80"/>
      <c r="C31" s="67"/>
      <c r="D31" s="67" t="s">
        <v>64</v>
      </c>
      <c r="E31" s="68">
        <v>206.10180392156863</v>
      </c>
      <c r="F31" s="70">
        <v>99.88816790924545</v>
      </c>
      <c r="G31" s="104" t="s">
        <v>366</v>
      </c>
      <c r="H31" s="67"/>
      <c r="I31" s="71" t="s">
        <v>272</v>
      </c>
      <c r="J31" s="72"/>
      <c r="K31" s="72"/>
      <c r="L31" s="71" t="s">
        <v>995</v>
      </c>
      <c r="M31" s="75">
        <v>38.269908112132086</v>
      </c>
      <c r="N31" s="76">
        <v>6392.35205078125</v>
      </c>
      <c r="O31" s="76">
        <v>5990.33935546875</v>
      </c>
      <c r="P31" s="77"/>
      <c r="Q31" s="78"/>
      <c r="R31" s="78"/>
      <c r="S31" s="90"/>
      <c r="T31" s="48">
        <v>0</v>
      </c>
      <c r="U31" s="48">
        <v>1</v>
      </c>
      <c r="V31" s="49">
        <v>0</v>
      </c>
      <c r="W31" s="49">
        <v>0.002558</v>
      </c>
      <c r="X31" s="49">
        <v>0.000742</v>
      </c>
      <c r="Y31" s="49">
        <v>0.33786</v>
      </c>
      <c r="Z31" s="49">
        <v>0</v>
      </c>
      <c r="AA31" s="49">
        <v>0</v>
      </c>
      <c r="AB31" s="73">
        <v>31</v>
      </c>
      <c r="AC31" s="73"/>
      <c r="AD31" s="74"/>
      <c r="AE31" s="80" t="s">
        <v>663</v>
      </c>
      <c r="AF31" s="80">
        <v>1585</v>
      </c>
      <c r="AG31" s="80">
        <v>672</v>
      </c>
      <c r="AH31" s="80">
        <v>55790</v>
      </c>
      <c r="AI31" s="80">
        <v>4888</v>
      </c>
      <c r="AJ31" s="80"/>
      <c r="AK31" s="80" t="s">
        <v>724</v>
      </c>
      <c r="AL31" s="80" t="s">
        <v>776</v>
      </c>
      <c r="AM31" s="84" t="s">
        <v>811</v>
      </c>
      <c r="AN31" s="80"/>
      <c r="AO31" s="82">
        <v>40342.89564814815</v>
      </c>
      <c r="AP31" s="84" t="s">
        <v>857</v>
      </c>
      <c r="AQ31" s="80" t="b">
        <v>0</v>
      </c>
      <c r="AR31" s="80" t="b">
        <v>0</v>
      </c>
      <c r="AS31" s="80" t="b">
        <v>1</v>
      </c>
      <c r="AT31" s="80"/>
      <c r="AU31" s="80">
        <v>107</v>
      </c>
      <c r="AV31" s="84" t="s">
        <v>891</v>
      </c>
      <c r="AW31" s="80" t="b">
        <v>0</v>
      </c>
      <c r="AX31" s="80" t="s">
        <v>904</v>
      </c>
      <c r="AY31" s="84" t="s">
        <v>933</v>
      </c>
      <c r="AZ31" s="80" t="s">
        <v>66</v>
      </c>
      <c r="BA31" s="80" t="str">
        <f>REPLACE(INDEX(GroupVertices[Group],MATCH(Vertices[[#This Row],[Vertex]],GroupVertices[Vertex],0)),1,1,"")</f>
        <v>2</v>
      </c>
      <c r="BB31" s="48" t="s">
        <v>334</v>
      </c>
      <c r="BC31" s="48" t="s">
        <v>334</v>
      </c>
      <c r="BD31" s="48" t="s">
        <v>338</v>
      </c>
      <c r="BE31" s="48" t="s">
        <v>338</v>
      </c>
      <c r="BF31" s="48" t="s">
        <v>339</v>
      </c>
      <c r="BG31" s="48" t="s">
        <v>339</v>
      </c>
      <c r="BH31" s="118" t="s">
        <v>1094</v>
      </c>
      <c r="BI31" s="118" t="s">
        <v>1094</v>
      </c>
      <c r="BJ31" s="118" t="s">
        <v>1114</v>
      </c>
      <c r="BK31" s="118" t="s">
        <v>1114</v>
      </c>
      <c r="BL31" s="118">
        <v>1</v>
      </c>
      <c r="BM31" s="121">
        <v>4.761904761904762</v>
      </c>
      <c r="BN31" s="118">
        <v>0</v>
      </c>
      <c r="BO31" s="121">
        <v>0</v>
      </c>
      <c r="BP31" s="118">
        <v>0</v>
      </c>
      <c r="BQ31" s="121">
        <v>0</v>
      </c>
      <c r="BR31" s="118">
        <v>20</v>
      </c>
      <c r="BS31" s="121">
        <v>95.23809523809524</v>
      </c>
      <c r="BT31" s="118">
        <v>21</v>
      </c>
      <c r="BU31" s="2"/>
      <c r="BV31" s="3"/>
      <c r="BW31" s="3"/>
      <c r="BX31" s="3"/>
      <c r="BY31" s="3"/>
    </row>
    <row r="32" spans="1:77" ht="41.45" customHeight="1">
      <c r="A32" s="66" t="s">
        <v>274</v>
      </c>
      <c r="B32" s="80"/>
      <c r="C32" s="67"/>
      <c r="D32" s="67" t="s">
        <v>64</v>
      </c>
      <c r="E32" s="68">
        <v>335.58101960784313</v>
      </c>
      <c r="F32" s="70">
        <v>99.55983822401973</v>
      </c>
      <c r="G32" s="104" t="s">
        <v>367</v>
      </c>
      <c r="H32" s="67"/>
      <c r="I32" s="71" t="s">
        <v>274</v>
      </c>
      <c r="J32" s="72"/>
      <c r="K32" s="72"/>
      <c r="L32" s="71" t="s">
        <v>996</v>
      </c>
      <c r="M32" s="75">
        <v>147.6912478750236</v>
      </c>
      <c r="N32" s="76">
        <v>9606.4111328125</v>
      </c>
      <c r="O32" s="76">
        <v>2573.59375</v>
      </c>
      <c r="P32" s="77"/>
      <c r="Q32" s="78"/>
      <c r="R32" s="78"/>
      <c r="S32" s="90"/>
      <c r="T32" s="48">
        <v>0</v>
      </c>
      <c r="U32" s="48">
        <v>1</v>
      </c>
      <c r="V32" s="49">
        <v>0</v>
      </c>
      <c r="W32" s="49">
        <v>0.333333</v>
      </c>
      <c r="X32" s="49">
        <v>0</v>
      </c>
      <c r="Y32" s="49">
        <v>0.638296</v>
      </c>
      <c r="Z32" s="49">
        <v>0</v>
      </c>
      <c r="AA32" s="49">
        <v>0</v>
      </c>
      <c r="AB32" s="73">
        <v>32</v>
      </c>
      <c r="AC32" s="73"/>
      <c r="AD32" s="74"/>
      <c r="AE32" s="80" t="s">
        <v>664</v>
      </c>
      <c r="AF32" s="80">
        <v>823</v>
      </c>
      <c r="AG32" s="80">
        <v>2642</v>
      </c>
      <c r="AH32" s="80">
        <v>7249</v>
      </c>
      <c r="AI32" s="80">
        <v>60997</v>
      </c>
      <c r="AJ32" s="80"/>
      <c r="AK32" s="80" t="s">
        <v>725</v>
      </c>
      <c r="AL32" s="80" t="s">
        <v>777</v>
      </c>
      <c r="AM32" s="80"/>
      <c r="AN32" s="80"/>
      <c r="AO32" s="82">
        <v>42069.76699074074</v>
      </c>
      <c r="AP32" s="84" t="s">
        <v>858</v>
      </c>
      <c r="AQ32" s="80" t="b">
        <v>0</v>
      </c>
      <c r="AR32" s="80" t="b">
        <v>0</v>
      </c>
      <c r="AS32" s="80" t="b">
        <v>1</v>
      </c>
      <c r="AT32" s="80"/>
      <c r="AU32" s="80">
        <v>84</v>
      </c>
      <c r="AV32" s="84" t="s">
        <v>886</v>
      </c>
      <c r="AW32" s="80" t="b">
        <v>0</v>
      </c>
      <c r="AX32" s="80" t="s">
        <v>904</v>
      </c>
      <c r="AY32" s="84" t="s">
        <v>934</v>
      </c>
      <c r="AZ32" s="80" t="s">
        <v>66</v>
      </c>
      <c r="BA32" s="80" t="str">
        <f>REPLACE(INDEX(GroupVertices[Group],MATCH(Vertices[[#This Row],[Vertex]],GroupVertices[Vertex],0)),1,1,"")</f>
        <v>5</v>
      </c>
      <c r="BB32" s="48"/>
      <c r="BC32" s="48"/>
      <c r="BD32" s="48"/>
      <c r="BE32" s="48"/>
      <c r="BF32" s="48"/>
      <c r="BG32" s="48"/>
      <c r="BH32" s="118" t="s">
        <v>1094</v>
      </c>
      <c r="BI32" s="118" t="s">
        <v>1094</v>
      </c>
      <c r="BJ32" s="118" t="s">
        <v>1114</v>
      </c>
      <c r="BK32" s="118" t="s">
        <v>1114</v>
      </c>
      <c r="BL32" s="118">
        <v>1</v>
      </c>
      <c r="BM32" s="121">
        <v>5.882352941176471</v>
      </c>
      <c r="BN32" s="118">
        <v>0</v>
      </c>
      <c r="BO32" s="121">
        <v>0</v>
      </c>
      <c r="BP32" s="118">
        <v>0</v>
      </c>
      <c r="BQ32" s="121">
        <v>0</v>
      </c>
      <c r="BR32" s="118">
        <v>16</v>
      </c>
      <c r="BS32" s="121">
        <v>94.11764705882354</v>
      </c>
      <c r="BT32" s="118">
        <v>17</v>
      </c>
      <c r="BU32" s="2"/>
      <c r="BV32" s="3"/>
      <c r="BW32" s="3"/>
      <c r="BX32" s="3"/>
      <c r="BY32" s="3"/>
    </row>
    <row r="33" spans="1:77" ht="41.45" customHeight="1">
      <c r="A33" s="66" t="s">
        <v>275</v>
      </c>
      <c r="B33" s="80"/>
      <c r="C33" s="67"/>
      <c r="D33" s="67" t="s">
        <v>64</v>
      </c>
      <c r="E33" s="68">
        <v>219.50980392156862</v>
      </c>
      <c r="F33" s="70">
        <v>99.85416828701904</v>
      </c>
      <c r="G33" s="104" t="s">
        <v>368</v>
      </c>
      <c r="H33" s="67"/>
      <c r="I33" s="71" t="s">
        <v>275</v>
      </c>
      <c r="J33" s="72"/>
      <c r="K33" s="72"/>
      <c r="L33" s="71" t="s">
        <v>997</v>
      </c>
      <c r="M33" s="75">
        <v>49.6008488794569</v>
      </c>
      <c r="N33" s="76">
        <v>7102.81982421875</v>
      </c>
      <c r="O33" s="76">
        <v>3889.3759765625</v>
      </c>
      <c r="P33" s="77"/>
      <c r="Q33" s="78"/>
      <c r="R33" s="78"/>
      <c r="S33" s="90"/>
      <c r="T33" s="48">
        <v>0</v>
      </c>
      <c r="U33" s="48">
        <v>1</v>
      </c>
      <c r="V33" s="49">
        <v>0</v>
      </c>
      <c r="W33" s="49">
        <v>0.002558</v>
      </c>
      <c r="X33" s="49">
        <v>0.000742</v>
      </c>
      <c r="Y33" s="49">
        <v>0.33786</v>
      </c>
      <c r="Z33" s="49">
        <v>0</v>
      </c>
      <c r="AA33" s="49">
        <v>0</v>
      </c>
      <c r="AB33" s="73">
        <v>33</v>
      </c>
      <c r="AC33" s="73"/>
      <c r="AD33" s="74"/>
      <c r="AE33" s="80" t="s">
        <v>665</v>
      </c>
      <c r="AF33" s="80">
        <v>257</v>
      </c>
      <c r="AG33" s="80">
        <v>876</v>
      </c>
      <c r="AH33" s="80">
        <v>10267</v>
      </c>
      <c r="AI33" s="80">
        <v>7</v>
      </c>
      <c r="AJ33" s="80"/>
      <c r="AK33" s="80" t="s">
        <v>726</v>
      </c>
      <c r="AL33" s="80" t="s">
        <v>778</v>
      </c>
      <c r="AM33" s="80"/>
      <c r="AN33" s="80"/>
      <c r="AO33" s="82">
        <v>41195.437581018516</v>
      </c>
      <c r="AP33" s="84" t="s">
        <v>859</v>
      </c>
      <c r="AQ33" s="80" t="b">
        <v>0</v>
      </c>
      <c r="AR33" s="80" t="b">
        <v>0</v>
      </c>
      <c r="AS33" s="80" t="b">
        <v>1</v>
      </c>
      <c r="AT33" s="80"/>
      <c r="AU33" s="80">
        <v>30</v>
      </c>
      <c r="AV33" s="84" t="s">
        <v>892</v>
      </c>
      <c r="AW33" s="80" t="b">
        <v>0</v>
      </c>
      <c r="AX33" s="80" t="s">
        <v>904</v>
      </c>
      <c r="AY33" s="84" t="s">
        <v>935</v>
      </c>
      <c r="AZ33" s="80" t="s">
        <v>66</v>
      </c>
      <c r="BA33" s="80" t="str">
        <f>REPLACE(INDEX(GroupVertices[Group],MATCH(Vertices[[#This Row],[Vertex]],GroupVertices[Vertex],0)),1,1,"")</f>
        <v>2</v>
      </c>
      <c r="BB33" s="48"/>
      <c r="BC33" s="48"/>
      <c r="BD33" s="48"/>
      <c r="BE33" s="48"/>
      <c r="BF33" s="48"/>
      <c r="BG33" s="48"/>
      <c r="BH33" s="118" t="s">
        <v>1094</v>
      </c>
      <c r="BI33" s="118" t="s">
        <v>1094</v>
      </c>
      <c r="BJ33" s="118" t="s">
        <v>1114</v>
      </c>
      <c r="BK33" s="118" t="s">
        <v>1114</v>
      </c>
      <c r="BL33" s="118">
        <v>1</v>
      </c>
      <c r="BM33" s="121">
        <v>5.555555555555555</v>
      </c>
      <c r="BN33" s="118">
        <v>0</v>
      </c>
      <c r="BO33" s="121">
        <v>0</v>
      </c>
      <c r="BP33" s="118">
        <v>0</v>
      </c>
      <c r="BQ33" s="121">
        <v>0</v>
      </c>
      <c r="BR33" s="118">
        <v>17</v>
      </c>
      <c r="BS33" s="121">
        <v>94.44444444444444</v>
      </c>
      <c r="BT33" s="118">
        <v>18</v>
      </c>
      <c r="BU33" s="2"/>
      <c r="BV33" s="3"/>
      <c r="BW33" s="3"/>
      <c r="BX33" s="3"/>
      <c r="BY33" s="3"/>
    </row>
    <row r="34" spans="1:77" ht="41.45" customHeight="1">
      <c r="A34" s="66" t="s">
        <v>276</v>
      </c>
      <c r="B34" s="80"/>
      <c r="C34" s="67"/>
      <c r="D34" s="67" t="s">
        <v>64</v>
      </c>
      <c r="E34" s="68">
        <v>165.4177254901961</v>
      </c>
      <c r="F34" s="70">
        <v>99.99133342962855</v>
      </c>
      <c r="G34" s="104" t="s">
        <v>369</v>
      </c>
      <c r="H34" s="67"/>
      <c r="I34" s="71" t="s">
        <v>276</v>
      </c>
      <c r="J34" s="72"/>
      <c r="K34" s="72"/>
      <c r="L34" s="71" t="s">
        <v>998</v>
      </c>
      <c r="M34" s="75">
        <v>3.8882790191220096</v>
      </c>
      <c r="N34" s="76">
        <v>6453.55126953125</v>
      </c>
      <c r="O34" s="76">
        <v>6424.22802734375</v>
      </c>
      <c r="P34" s="77"/>
      <c r="Q34" s="78"/>
      <c r="R34" s="78"/>
      <c r="S34" s="90"/>
      <c r="T34" s="48">
        <v>0</v>
      </c>
      <c r="U34" s="48">
        <v>1</v>
      </c>
      <c r="V34" s="49">
        <v>0</v>
      </c>
      <c r="W34" s="49">
        <v>0.002558</v>
      </c>
      <c r="X34" s="49">
        <v>0.000742</v>
      </c>
      <c r="Y34" s="49">
        <v>0.33786</v>
      </c>
      <c r="Z34" s="49">
        <v>0</v>
      </c>
      <c r="AA34" s="49">
        <v>0</v>
      </c>
      <c r="AB34" s="73">
        <v>34</v>
      </c>
      <c r="AC34" s="73"/>
      <c r="AD34" s="74"/>
      <c r="AE34" s="80" t="s">
        <v>666</v>
      </c>
      <c r="AF34" s="80">
        <v>59</v>
      </c>
      <c r="AG34" s="80">
        <v>53</v>
      </c>
      <c r="AH34" s="80">
        <v>531</v>
      </c>
      <c r="AI34" s="80">
        <v>1258</v>
      </c>
      <c r="AJ34" s="80"/>
      <c r="AK34" s="80"/>
      <c r="AL34" s="80" t="s">
        <v>766</v>
      </c>
      <c r="AM34" s="80"/>
      <c r="AN34" s="80"/>
      <c r="AO34" s="82">
        <v>39714.343206018515</v>
      </c>
      <c r="AP34" s="80"/>
      <c r="AQ34" s="80" t="b">
        <v>0</v>
      </c>
      <c r="AR34" s="80" t="b">
        <v>0</v>
      </c>
      <c r="AS34" s="80" t="b">
        <v>0</v>
      </c>
      <c r="AT34" s="80"/>
      <c r="AU34" s="80">
        <v>0</v>
      </c>
      <c r="AV34" s="84" t="s">
        <v>893</v>
      </c>
      <c r="AW34" s="80" t="b">
        <v>0</v>
      </c>
      <c r="AX34" s="80" t="s">
        <v>904</v>
      </c>
      <c r="AY34" s="84" t="s">
        <v>936</v>
      </c>
      <c r="AZ34" s="80" t="s">
        <v>66</v>
      </c>
      <c r="BA34" s="80" t="str">
        <f>REPLACE(INDEX(GroupVertices[Group],MATCH(Vertices[[#This Row],[Vertex]],GroupVertices[Vertex],0)),1,1,"")</f>
        <v>2</v>
      </c>
      <c r="BB34" s="48"/>
      <c r="BC34" s="48"/>
      <c r="BD34" s="48"/>
      <c r="BE34" s="48"/>
      <c r="BF34" s="48"/>
      <c r="BG34" s="48"/>
      <c r="BH34" s="118" t="s">
        <v>1094</v>
      </c>
      <c r="BI34" s="118" t="s">
        <v>1094</v>
      </c>
      <c r="BJ34" s="118" t="s">
        <v>1169</v>
      </c>
      <c r="BK34" s="118" t="s">
        <v>1169</v>
      </c>
      <c r="BL34" s="118">
        <v>1</v>
      </c>
      <c r="BM34" s="121">
        <v>5.2631578947368425</v>
      </c>
      <c r="BN34" s="118">
        <v>0</v>
      </c>
      <c r="BO34" s="121">
        <v>0</v>
      </c>
      <c r="BP34" s="118">
        <v>0</v>
      </c>
      <c r="BQ34" s="121">
        <v>0</v>
      </c>
      <c r="BR34" s="118">
        <v>18</v>
      </c>
      <c r="BS34" s="121">
        <v>94.73684210526316</v>
      </c>
      <c r="BT34" s="118">
        <v>19</v>
      </c>
      <c r="BU34" s="2"/>
      <c r="BV34" s="3"/>
      <c r="BW34" s="3"/>
      <c r="BX34" s="3"/>
      <c r="BY34" s="3"/>
    </row>
    <row r="35" spans="1:77" ht="41.45" customHeight="1">
      <c r="A35" s="66" t="s">
        <v>277</v>
      </c>
      <c r="B35" s="80"/>
      <c r="C35" s="67"/>
      <c r="D35" s="67" t="s">
        <v>64</v>
      </c>
      <c r="E35" s="68">
        <v>200.9752156862745</v>
      </c>
      <c r="F35" s="70">
        <v>99.90116776480261</v>
      </c>
      <c r="G35" s="104" t="s">
        <v>370</v>
      </c>
      <c r="H35" s="67"/>
      <c r="I35" s="71" t="s">
        <v>277</v>
      </c>
      <c r="J35" s="72"/>
      <c r="K35" s="72"/>
      <c r="L35" s="71" t="s">
        <v>999</v>
      </c>
      <c r="M35" s="75">
        <v>33.93748958344907</v>
      </c>
      <c r="N35" s="76">
        <v>8937.416015625</v>
      </c>
      <c r="O35" s="76">
        <v>9670.8056640625</v>
      </c>
      <c r="P35" s="77"/>
      <c r="Q35" s="78"/>
      <c r="R35" s="78"/>
      <c r="S35" s="90"/>
      <c r="T35" s="48">
        <v>0</v>
      </c>
      <c r="U35" s="48">
        <v>4</v>
      </c>
      <c r="V35" s="49">
        <v>166.066667</v>
      </c>
      <c r="W35" s="49">
        <v>0.003333</v>
      </c>
      <c r="X35" s="49">
        <v>0.005331</v>
      </c>
      <c r="Y35" s="49">
        <v>0.824127</v>
      </c>
      <c r="Z35" s="49">
        <v>0.08333333333333333</v>
      </c>
      <c r="AA35" s="49">
        <v>0</v>
      </c>
      <c r="AB35" s="73">
        <v>35</v>
      </c>
      <c r="AC35" s="73"/>
      <c r="AD35" s="74"/>
      <c r="AE35" s="80" t="s">
        <v>667</v>
      </c>
      <c r="AF35" s="80">
        <v>208</v>
      </c>
      <c r="AG35" s="80">
        <v>594</v>
      </c>
      <c r="AH35" s="80">
        <v>2649</v>
      </c>
      <c r="AI35" s="80">
        <v>3764</v>
      </c>
      <c r="AJ35" s="80"/>
      <c r="AK35" s="80" t="s">
        <v>727</v>
      </c>
      <c r="AL35" s="80" t="s">
        <v>610</v>
      </c>
      <c r="AM35" s="84" t="s">
        <v>812</v>
      </c>
      <c r="AN35" s="80"/>
      <c r="AO35" s="82">
        <v>39996.372152777774</v>
      </c>
      <c r="AP35" s="84" t="s">
        <v>860</v>
      </c>
      <c r="AQ35" s="80" t="b">
        <v>1</v>
      </c>
      <c r="AR35" s="80" t="b">
        <v>0</v>
      </c>
      <c r="AS35" s="80" t="b">
        <v>1</v>
      </c>
      <c r="AT35" s="80"/>
      <c r="AU35" s="80">
        <v>24</v>
      </c>
      <c r="AV35" s="84" t="s">
        <v>886</v>
      </c>
      <c r="AW35" s="80" t="b">
        <v>0</v>
      </c>
      <c r="AX35" s="80" t="s">
        <v>904</v>
      </c>
      <c r="AY35" s="84" t="s">
        <v>937</v>
      </c>
      <c r="AZ35" s="80" t="s">
        <v>66</v>
      </c>
      <c r="BA35" s="80" t="str">
        <f>REPLACE(INDEX(GroupVertices[Group],MATCH(Vertices[[#This Row],[Vertex]],GroupVertices[Vertex],0)),1,1,"")</f>
        <v>2</v>
      </c>
      <c r="BB35" s="48" t="s">
        <v>333</v>
      </c>
      <c r="BC35" s="48" t="s">
        <v>333</v>
      </c>
      <c r="BD35" s="48" t="s">
        <v>337</v>
      </c>
      <c r="BE35" s="48" t="s">
        <v>337</v>
      </c>
      <c r="BF35" s="48"/>
      <c r="BG35" s="48"/>
      <c r="BH35" s="118" t="s">
        <v>1158</v>
      </c>
      <c r="BI35" s="118" t="s">
        <v>1158</v>
      </c>
      <c r="BJ35" s="118" t="s">
        <v>1171</v>
      </c>
      <c r="BK35" s="118" t="s">
        <v>1171</v>
      </c>
      <c r="BL35" s="118">
        <v>1</v>
      </c>
      <c r="BM35" s="121">
        <v>2.9411764705882355</v>
      </c>
      <c r="BN35" s="118">
        <v>1</v>
      </c>
      <c r="BO35" s="121">
        <v>2.9411764705882355</v>
      </c>
      <c r="BP35" s="118">
        <v>0</v>
      </c>
      <c r="BQ35" s="121">
        <v>0</v>
      </c>
      <c r="BR35" s="118">
        <v>32</v>
      </c>
      <c r="BS35" s="121">
        <v>94.11764705882354</v>
      </c>
      <c r="BT35" s="118">
        <v>34</v>
      </c>
      <c r="BU35" s="2"/>
      <c r="BV35" s="3"/>
      <c r="BW35" s="3"/>
      <c r="BX35" s="3"/>
      <c r="BY35" s="3"/>
    </row>
    <row r="36" spans="1:77" ht="41.45" customHeight="1">
      <c r="A36" s="66" t="s">
        <v>310</v>
      </c>
      <c r="B36" s="80"/>
      <c r="C36" s="67"/>
      <c r="D36" s="67" t="s">
        <v>64</v>
      </c>
      <c r="E36" s="68">
        <v>1000</v>
      </c>
      <c r="F36" s="70">
        <v>91.01176653592738</v>
      </c>
      <c r="G36" s="104" t="s">
        <v>902</v>
      </c>
      <c r="H36" s="67"/>
      <c r="I36" s="71" t="s">
        <v>310</v>
      </c>
      <c r="J36" s="72"/>
      <c r="K36" s="72"/>
      <c r="L36" s="71" t="s">
        <v>1000</v>
      </c>
      <c r="M36" s="75">
        <v>2996.478605793269</v>
      </c>
      <c r="N36" s="76">
        <v>8221.294921875</v>
      </c>
      <c r="O36" s="76">
        <v>8549.7890625</v>
      </c>
      <c r="P36" s="77"/>
      <c r="Q36" s="78"/>
      <c r="R36" s="78"/>
      <c r="S36" s="90"/>
      <c r="T36" s="48">
        <v>2</v>
      </c>
      <c r="U36" s="48">
        <v>0</v>
      </c>
      <c r="V36" s="49">
        <v>0.5</v>
      </c>
      <c r="W36" s="49">
        <v>0.002488</v>
      </c>
      <c r="X36" s="49">
        <v>0.001046</v>
      </c>
      <c r="Y36" s="49">
        <v>0.467416</v>
      </c>
      <c r="Z36" s="49">
        <v>0</v>
      </c>
      <c r="AA36" s="49">
        <v>0</v>
      </c>
      <c r="AB36" s="73">
        <v>36</v>
      </c>
      <c r="AC36" s="73"/>
      <c r="AD36" s="74"/>
      <c r="AE36" s="80" t="s">
        <v>668</v>
      </c>
      <c r="AF36" s="80">
        <v>1461</v>
      </c>
      <c r="AG36" s="80">
        <v>53931</v>
      </c>
      <c r="AH36" s="80">
        <v>19242</v>
      </c>
      <c r="AI36" s="80">
        <v>2118</v>
      </c>
      <c r="AJ36" s="80"/>
      <c r="AK36" s="80"/>
      <c r="AL36" s="80" t="s">
        <v>779</v>
      </c>
      <c r="AM36" s="84" t="s">
        <v>813</v>
      </c>
      <c r="AN36" s="80"/>
      <c r="AO36" s="82">
        <v>40277.86174768519</v>
      </c>
      <c r="AP36" s="84" t="s">
        <v>861</v>
      </c>
      <c r="AQ36" s="80" t="b">
        <v>0</v>
      </c>
      <c r="AR36" s="80" t="b">
        <v>0</v>
      </c>
      <c r="AS36" s="80" t="b">
        <v>1</v>
      </c>
      <c r="AT36" s="80"/>
      <c r="AU36" s="80">
        <v>638</v>
      </c>
      <c r="AV36" s="84" t="s">
        <v>886</v>
      </c>
      <c r="AW36" s="80" t="b">
        <v>1</v>
      </c>
      <c r="AX36" s="80" t="s">
        <v>904</v>
      </c>
      <c r="AY36" s="84" t="s">
        <v>938</v>
      </c>
      <c r="AZ36" s="80" t="s">
        <v>65</v>
      </c>
      <c r="BA36" s="80"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6" t="s">
        <v>304</v>
      </c>
      <c r="B37" s="80"/>
      <c r="C37" s="67"/>
      <c r="D37" s="67" t="s">
        <v>64</v>
      </c>
      <c r="E37" s="68">
        <v>646.7912156862744</v>
      </c>
      <c r="F37" s="70">
        <v>98.77068032577415</v>
      </c>
      <c r="G37" s="104" t="s">
        <v>397</v>
      </c>
      <c r="H37" s="67"/>
      <c r="I37" s="71" t="s">
        <v>304</v>
      </c>
      <c r="J37" s="72"/>
      <c r="K37" s="72"/>
      <c r="L37" s="71" t="s">
        <v>2119</v>
      </c>
      <c r="M37" s="75">
        <v>410.69127009699895</v>
      </c>
      <c r="N37" s="76">
        <v>3251.337890625</v>
      </c>
      <c r="O37" s="76">
        <v>4946.67724609375</v>
      </c>
      <c r="P37" s="77"/>
      <c r="Q37" s="78"/>
      <c r="R37" s="78"/>
      <c r="S37" s="90"/>
      <c r="T37" s="48">
        <v>106</v>
      </c>
      <c r="U37" s="48">
        <v>3</v>
      </c>
      <c r="V37" s="49">
        <v>6376.066667</v>
      </c>
      <c r="W37" s="49">
        <v>0.005848</v>
      </c>
      <c r="X37" s="49">
        <v>0.049113</v>
      </c>
      <c r="Y37" s="49">
        <v>17.435605</v>
      </c>
      <c r="Z37" s="49">
        <v>0.02033575631706473</v>
      </c>
      <c r="AA37" s="49">
        <v>0.009259259259259259</v>
      </c>
      <c r="AB37" s="73">
        <v>37</v>
      </c>
      <c r="AC37" s="73"/>
      <c r="AD37" s="74"/>
      <c r="AE37" s="80" t="s">
        <v>669</v>
      </c>
      <c r="AF37" s="80">
        <v>50</v>
      </c>
      <c r="AG37" s="80">
        <v>7377</v>
      </c>
      <c r="AH37" s="80">
        <v>21559</v>
      </c>
      <c r="AI37" s="80">
        <v>870</v>
      </c>
      <c r="AJ37" s="80"/>
      <c r="AK37" s="80" t="s">
        <v>728</v>
      </c>
      <c r="AL37" s="80" t="s">
        <v>780</v>
      </c>
      <c r="AM37" s="84" t="s">
        <v>814</v>
      </c>
      <c r="AN37" s="80"/>
      <c r="AO37" s="82">
        <v>40081.538356481484</v>
      </c>
      <c r="AP37" s="84" t="s">
        <v>862</v>
      </c>
      <c r="AQ37" s="80" t="b">
        <v>1</v>
      </c>
      <c r="AR37" s="80" t="b">
        <v>0</v>
      </c>
      <c r="AS37" s="80" t="b">
        <v>0</v>
      </c>
      <c r="AT37" s="80"/>
      <c r="AU37" s="80">
        <v>248</v>
      </c>
      <c r="AV37" s="84" t="s">
        <v>886</v>
      </c>
      <c r="AW37" s="80" t="b">
        <v>0</v>
      </c>
      <c r="AX37" s="80" t="s">
        <v>904</v>
      </c>
      <c r="AY37" s="84" t="s">
        <v>939</v>
      </c>
      <c r="AZ37" s="80" t="s">
        <v>66</v>
      </c>
      <c r="BA37" s="80" t="str">
        <f>REPLACE(INDEX(GroupVertices[Group],MATCH(Vertices[[#This Row],[Vertex]],GroupVertices[Vertex],0)),1,1,"")</f>
        <v>1</v>
      </c>
      <c r="BB37" s="48"/>
      <c r="BC37" s="48"/>
      <c r="BD37" s="48"/>
      <c r="BE37" s="48"/>
      <c r="BF37" s="48"/>
      <c r="BG37" s="48"/>
      <c r="BH37" s="118" t="s">
        <v>2246</v>
      </c>
      <c r="BI37" s="118" t="s">
        <v>2245</v>
      </c>
      <c r="BJ37" s="118" t="s">
        <v>2237</v>
      </c>
      <c r="BK37" s="118" t="s">
        <v>2237</v>
      </c>
      <c r="BL37" s="118">
        <v>1</v>
      </c>
      <c r="BM37" s="121">
        <v>1.5873015873015872</v>
      </c>
      <c r="BN37" s="118">
        <v>2</v>
      </c>
      <c r="BO37" s="121">
        <v>3.1746031746031744</v>
      </c>
      <c r="BP37" s="118">
        <v>0</v>
      </c>
      <c r="BQ37" s="121">
        <v>0</v>
      </c>
      <c r="BR37" s="118">
        <v>60</v>
      </c>
      <c r="BS37" s="121">
        <v>95.23809523809524</v>
      </c>
      <c r="BT37" s="118">
        <v>63</v>
      </c>
      <c r="BU37" s="2"/>
      <c r="BV37" s="3"/>
      <c r="BW37" s="3"/>
      <c r="BX37" s="3"/>
      <c r="BY37" s="3"/>
    </row>
    <row r="38" spans="1:77" ht="41.45" customHeight="1">
      <c r="A38" s="66" t="s">
        <v>311</v>
      </c>
      <c r="B38" s="80"/>
      <c r="C38" s="67"/>
      <c r="D38" s="67" t="s">
        <v>64</v>
      </c>
      <c r="E38" s="68">
        <v>681.1656470588235</v>
      </c>
      <c r="F38" s="70">
        <v>98.68351462761525</v>
      </c>
      <c r="G38" s="104" t="s">
        <v>903</v>
      </c>
      <c r="H38" s="67"/>
      <c r="I38" s="71" t="s">
        <v>311</v>
      </c>
      <c r="J38" s="72"/>
      <c r="K38" s="72"/>
      <c r="L38" s="71" t="s">
        <v>1001</v>
      </c>
      <c r="M38" s="75">
        <v>439.7406917700914</v>
      </c>
      <c r="N38" s="76">
        <v>8931.2421875</v>
      </c>
      <c r="O38" s="76">
        <v>8177.21875</v>
      </c>
      <c r="P38" s="77"/>
      <c r="Q38" s="78"/>
      <c r="R38" s="78"/>
      <c r="S38" s="90"/>
      <c r="T38" s="48">
        <v>2</v>
      </c>
      <c r="U38" s="48">
        <v>0</v>
      </c>
      <c r="V38" s="49">
        <v>0.5</v>
      </c>
      <c r="W38" s="49">
        <v>0.002488</v>
      </c>
      <c r="X38" s="49">
        <v>0.001046</v>
      </c>
      <c r="Y38" s="49">
        <v>0.467416</v>
      </c>
      <c r="Z38" s="49">
        <v>0</v>
      </c>
      <c r="AA38" s="49">
        <v>0</v>
      </c>
      <c r="AB38" s="73">
        <v>38</v>
      </c>
      <c r="AC38" s="73"/>
      <c r="AD38" s="74"/>
      <c r="AE38" s="80" t="s">
        <v>670</v>
      </c>
      <c r="AF38" s="80">
        <v>1163</v>
      </c>
      <c r="AG38" s="80">
        <v>7900</v>
      </c>
      <c r="AH38" s="80">
        <v>37326</v>
      </c>
      <c r="AI38" s="80">
        <v>78</v>
      </c>
      <c r="AJ38" s="80"/>
      <c r="AK38" s="80" t="s">
        <v>729</v>
      </c>
      <c r="AL38" s="80" t="s">
        <v>781</v>
      </c>
      <c r="AM38" s="84" t="s">
        <v>815</v>
      </c>
      <c r="AN38" s="80"/>
      <c r="AO38" s="82">
        <v>39940.97390046297</v>
      </c>
      <c r="AP38" s="80"/>
      <c r="AQ38" s="80" t="b">
        <v>1</v>
      </c>
      <c r="AR38" s="80" t="b">
        <v>0</v>
      </c>
      <c r="AS38" s="80" t="b">
        <v>0</v>
      </c>
      <c r="AT38" s="80"/>
      <c r="AU38" s="80">
        <v>250</v>
      </c>
      <c r="AV38" s="84" t="s">
        <v>886</v>
      </c>
      <c r="AW38" s="80" t="b">
        <v>0</v>
      </c>
      <c r="AX38" s="80" t="s">
        <v>904</v>
      </c>
      <c r="AY38" s="84" t="s">
        <v>940</v>
      </c>
      <c r="AZ38" s="80" t="s">
        <v>65</v>
      </c>
      <c r="BA38" s="80"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6" t="s">
        <v>278</v>
      </c>
      <c r="B39" s="80"/>
      <c r="C39" s="67"/>
      <c r="D39" s="67" t="s">
        <v>64</v>
      </c>
      <c r="E39" s="68">
        <v>181.91482352941176</v>
      </c>
      <c r="F39" s="70">
        <v>99.94950056110487</v>
      </c>
      <c r="G39" s="104" t="s">
        <v>371</v>
      </c>
      <c r="H39" s="67"/>
      <c r="I39" s="71" t="s">
        <v>278</v>
      </c>
      <c r="J39" s="72"/>
      <c r="K39" s="72"/>
      <c r="L39" s="71" t="s">
        <v>1002</v>
      </c>
      <c r="M39" s="75">
        <v>17.82977966911479</v>
      </c>
      <c r="N39" s="76">
        <v>9051.7763671875</v>
      </c>
      <c r="O39" s="76">
        <v>4942.95849609375</v>
      </c>
      <c r="P39" s="77"/>
      <c r="Q39" s="78"/>
      <c r="R39" s="78"/>
      <c r="S39" s="90"/>
      <c r="T39" s="48">
        <v>0</v>
      </c>
      <c r="U39" s="48">
        <v>1</v>
      </c>
      <c r="V39" s="49">
        <v>0</v>
      </c>
      <c r="W39" s="49">
        <v>0.002558</v>
      </c>
      <c r="X39" s="49">
        <v>0.000742</v>
      </c>
      <c r="Y39" s="49">
        <v>0.33786</v>
      </c>
      <c r="Z39" s="49">
        <v>0</v>
      </c>
      <c r="AA39" s="49">
        <v>0</v>
      </c>
      <c r="AB39" s="73">
        <v>39</v>
      </c>
      <c r="AC39" s="73"/>
      <c r="AD39" s="74"/>
      <c r="AE39" s="80" t="s">
        <v>671</v>
      </c>
      <c r="AF39" s="80">
        <v>451</v>
      </c>
      <c r="AG39" s="80">
        <v>304</v>
      </c>
      <c r="AH39" s="80">
        <v>555</v>
      </c>
      <c r="AI39" s="80">
        <v>197</v>
      </c>
      <c r="AJ39" s="80"/>
      <c r="AK39" s="80" t="s">
        <v>730</v>
      </c>
      <c r="AL39" s="80" t="s">
        <v>608</v>
      </c>
      <c r="AM39" s="84" t="s">
        <v>816</v>
      </c>
      <c r="AN39" s="80"/>
      <c r="AO39" s="82">
        <v>41299.62503472222</v>
      </c>
      <c r="AP39" s="84" t="s">
        <v>863</v>
      </c>
      <c r="AQ39" s="80" t="b">
        <v>1</v>
      </c>
      <c r="AR39" s="80" t="b">
        <v>0</v>
      </c>
      <c r="AS39" s="80" t="b">
        <v>1</v>
      </c>
      <c r="AT39" s="80"/>
      <c r="AU39" s="80">
        <v>9</v>
      </c>
      <c r="AV39" s="84" t="s">
        <v>886</v>
      </c>
      <c r="AW39" s="80" t="b">
        <v>0</v>
      </c>
      <c r="AX39" s="80" t="s">
        <v>904</v>
      </c>
      <c r="AY39" s="84" t="s">
        <v>941</v>
      </c>
      <c r="AZ39" s="80" t="s">
        <v>66</v>
      </c>
      <c r="BA39" s="80" t="str">
        <f>REPLACE(INDEX(GroupVertices[Group],MATCH(Vertices[[#This Row],[Vertex]],GroupVertices[Vertex],0)),1,1,"")</f>
        <v>2</v>
      </c>
      <c r="BB39" s="48"/>
      <c r="BC39" s="48"/>
      <c r="BD39" s="48"/>
      <c r="BE39" s="48"/>
      <c r="BF39" s="48"/>
      <c r="BG39" s="48"/>
      <c r="BH39" s="118" t="s">
        <v>1094</v>
      </c>
      <c r="BI39" s="118" t="s">
        <v>1094</v>
      </c>
      <c r="BJ39" s="118" t="s">
        <v>1169</v>
      </c>
      <c r="BK39" s="118" t="s">
        <v>1169</v>
      </c>
      <c r="BL39" s="118">
        <v>1</v>
      </c>
      <c r="BM39" s="121">
        <v>5.2631578947368425</v>
      </c>
      <c r="BN39" s="118">
        <v>0</v>
      </c>
      <c r="BO39" s="121">
        <v>0</v>
      </c>
      <c r="BP39" s="118">
        <v>0</v>
      </c>
      <c r="BQ39" s="121">
        <v>0</v>
      </c>
      <c r="BR39" s="118">
        <v>18</v>
      </c>
      <c r="BS39" s="121">
        <v>94.73684210526316</v>
      </c>
      <c r="BT39" s="118">
        <v>19</v>
      </c>
      <c r="BU39" s="2"/>
      <c r="BV39" s="3"/>
      <c r="BW39" s="3"/>
      <c r="BX39" s="3"/>
      <c r="BY39" s="3"/>
    </row>
    <row r="40" spans="1:77" ht="41.45" customHeight="1">
      <c r="A40" s="66" t="s">
        <v>279</v>
      </c>
      <c r="B40" s="80"/>
      <c r="C40" s="67"/>
      <c r="D40" s="67" t="s">
        <v>64</v>
      </c>
      <c r="E40" s="68">
        <v>353.3926274509804</v>
      </c>
      <c r="F40" s="70">
        <v>99.51467205919934</v>
      </c>
      <c r="G40" s="104" t="s">
        <v>372</v>
      </c>
      <c r="H40" s="67"/>
      <c r="I40" s="71" t="s">
        <v>279</v>
      </c>
      <c r="J40" s="72"/>
      <c r="K40" s="72"/>
      <c r="L40" s="71" t="s">
        <v>1003</v>
      </c>
      <c r="M40" s="75">
        <v>162.74362507083254</v>
      </c>
      <c r="N40" s="76">
        <v>7592.02099609375</v>
      </c>
      <c r="O40" s="76">
        <v>2633.443603515625</v>
      </c>
      <c r="P40" s="77"/>
      <c r="Q40" s="78"/>
      <c r="R40" s="78"/>
      <c r="S40" s="90"/>
      <c r="T40" s="48">
        <v>0</v>
      </c>
      <c r="U40" s="48">
        <v>1</v>
      </c>
      <c r="V40" s="49">
        <v>0</v>
      </c>
      <c r="W40" s="49">
        <v>0.002342</v>
      </c>
      <c r="X40" s="49">
        <v>0.000441</v>
      </c>
      <c r="Y40" s="49">
        <v>0.393102</v>
      </c>
      <c r="Z40" s="49">
        <v>0</v>
      </c>
      <c r="AA40" s="49">
        <v>0</v>
      </c>
      <c r="AB40" s="73">
        <v>40</v>
      </c>
      <c r="AC40" s="73"/>
      <c r="AD40" s="74"/>
      <c r="AE40" s="80" t="s">
        <v>672</v>
      </c>
      <c r="AF40" s="80">
        <v>1775</v>
      </c>
      <c r="AG40" s="80">
        <v>2913</v>
      </c>
      <c r="AH40" s="80">
        <v>67175</v>
      </c>
      <c r="AI40" s="80">
        <v>68111</v>
      </c>
      <c r="AJ40" s="80"/>
      <c r="AK40" s="80" t="s">
        <v>731</v>
      </c>
      <c r="AL40" s="80"/>
      <c r="AM40" s="80"/>
      <c r="AN40" s="80"/>
      <c r="AO40" s="82">
        <v>40897.78020833333</v>
      </c>
      <c r="AP40" s="84" t="s">
        <v>864</v>
      </c>
      <c r="AQ40" s="80" t="b">
        <v>1</v>
      </c>
      <c r="AR40" s="80" t="b">
        <v>0</v>
      </c>
      <c r="AS40" s="80" t="b">
        <v>1</v>
      </c>
      <c r="AT40" s="80"/>
      <c r="AU40" s="80">
        <v>174</v>
      </c>
      <c r="AV40" s="84" t="s">
        <v>886</v>
      </c>
      <c r="AW40" s="80" t="b">
        <v>0</v>
      </c>
      <c r="AX40" s="80" t="s">
        <v>904</v>
      </c>
      <c r="AY40" s="84" t="s">
        <v>942</v>
      </c>
      <c r="AZ40" s="80" t="s">
        <v>66</v>
      </c>
      <c r="BA40" s="80" t="str">
        <f>REPLACE(INDEX(GroupVertices[Group],MATCH(Vertices[[#This Row],[Vertex]],GroupVertices[Vertex],0)),1,1,"")</f>
        <v>3</v>
      </c>
      <c r="BB40" s="48"/>
      <c r="BC40" s="48"/>
      <c r="BD40" s="48"/>
      <c r="BE40" s="48"/>
      <c r="BF40" s="48"/>
      <c r="BG40" s="48"/>
      <c r="BH40" s="118" t="s">
        <v>1094</v>
      </c>
      <c r="BI40" s="118" t="s">
        <v>1094</v>
      </c>
      <c r="BJ40" s="118" t="s">
        <v>1114</v>
      </c>
      <c r="BK40" s="118" t="s">
        <v>1114</v>
      </c>
      <c r="BL40" s="118">
        <v>1</v>
      </c>
      <c r="BM40" s="121">
        <v>3.225806451612903</v>
      </c>
      <c r="BN40" s="118">
        <v>0</v>
      </c>
      <c r="BO40" s="121">
        <v>0</v>
      </c>
      <c r="BP40" s="118">
        <v>0</v>
      </c>
      <c r="BQ40" s="121">
        <v>0</v>
      </c>
      <c r="BR40" s="118">
        <v>30</v>
      </c>
      <c r="BS40" s="121">
        <v>96.7741935483871</v>
      </c>
      <c r="BT40" s="118">
        <v>31</v>
      </c>
      <c r="BU40" s="2"/>
      <c r="BV40" s="3"/>
      <c r="BW40" s="3"/>
      <c r="BX40" s="3"/>
      <c r="BY40" s="3"/>
    </row>
    <row r="41" spans="1:77" ht="41.45" customHeight="1">
      <c r="A41" s="66" t="s">
        <v>285</v>
      </c>
      <c r="B41" s="80"/>
      <c r="C41" s="67"/>
      <c r="D41" s="67" t="s">
        <v>64</v>
      </c>
      <c r="E41" s="68">
        <v>395.7198431372549</v>
      </c>
      <c r="F41" s="70">
        <v>99.40733991844535</v>
      </c>
      <c r="G41" s="104" t="s">
        <v>378</v>
      </c>
      <c r="H41" s="67"/>
      <c r="I41" s="71" t="s">
        <v>285</v>
      </c>
      <c r="J41" s="72"/>
      <c r="K41" s="72"/>
      <c r="L41" s="71" t="s">
        <v>2120</v>
      </c>
      <c r="M41" s="75">
        <v>198.51384984611283</v>
      </c>
      <c r="N41" s="76">
        <v>7056.33447265625</v>
      </c>
      <c r="O41" s="76">
        <v>1619.3519287109375</v>
      </c>
      <c r="P41" s="77"/>
      <c r="Q41" s="78"/>
      <c r="R41" s="78"/>
      <c r="S41" s="90"/>
      <c r="T41" s="48">
        <v>8</v>
      </c>
      <c r="U41" s="48">
        <v>4</v>
      </c>
      <c r="V41" s="49">
        <v>1890</v>
      </c>
      <c r="W41" s="49">
        <v>0.00346</v>
      </c>
      <c r="X41" s="49">
        <v>0.00828</v>
      </c>
      <c r="Y41" s="49">
        <v>3.146032</v>
      </c>
      <c r="Z41" s="49">
        <v>0.044444444444444446</v>
      </c>
      <c r="AA41" s="49">
        <v>0</v>
      </c>
      <c r="AB41" s="73">
        <v>41</v>
      </c>
      <c r="AC41" s="73"/>
      <c r="AD41" s="74"/>
      <c r="AE41" s="80" t="s">
        <v>673</v>
      </c>
      <c r="AF41" s="80">
        <v>714</v>
      </c>
      <c r="AG41" s="80">
        <v>3557</v>
      </c>
      <c r="AH41" s="80">
        <v>167317</v>
      </c>
      <c r="AI41" s="80">
        <v>13917</v>
      </c>
      <c r="AJ41" s="80"/>
      <c r="AK41" s="80" t="s">
        <v>732</v>
      </c>
      <c r="AL41" s="80" t="s">
        <v>779</v>
      </c>
      <c r="AM41" s="84" t="s">
        <v>817</v>
      </c>
      <c r="AN41" s="80"/>
      <c r="AO41" s="82">
        <v>40100.56039351852</v>
      </c>
      <c r="AP41" s="84" t="s">
        <v>865</v>
      </c>
      <c r="AQ41" s="80" t="b">
        <v>0</v>
      </c>
      <c r="AR41" s="80" t="b">
        <v>0</v>
      </c>
      <c r="AS41" s="80" t="b">
        <v>0</v>
      </c>
      <c r="AT41" s="80"/>
      <c r="AU41" s="80">
        <v>365</v>
      </c>
      <c r="AV41" s="84" t="s">
        <v>894</v>
      </c>
      <c r="AW41" s="80" t="b">
        <v>0</v>
      </c>
      <c r="AX41" s="80" t="s">
        <v>904</v>
      </c>
      <c r="AY41" s="84" t="s">
        <v>943</v>
      </c>
      <c r="AZ41" s="80" t="s">
        <v>66</v>
      </c>
      <c r="BA41" s="80" t="str">
        <f>REPLACE(INDEX(GroupVertices[Group],MATCH(Vertices[[#This Row],[Vertex]],GroupVertices[Vertex],0)),1,1,"")</f>
        <v>3</v>
      </c>
      <c r="BB41" s="48" t="s">
        <v>334</v>
      </c>
      <c r="BC41" s="48" t="s">
        <v>334</v>
      </c>
      <c r="BD41" s="48" t="s">
        <v>338</v>
      </c>
      <c r="BE41" s="48" t="s">
        <v>338</v>
      </c>
      <c r="BF41" s="48"/>
      <c r="BG41" s="48"/>
      <c r="BH41" s="118" t="s">
        <v>2247</v>
      </c>
      <c r="BI41" s="118" t="s">
        <v>2251</v>
      </c>
      <c r="BJ41" s="118" t="s">
        <v>2255</v>
      </c>
      <c r="BK41" s="118" t="s">
        <v>2257</v>
      </c>
      <c r="BL41" s="118">
        <v>1</v>
      </c>
      <c r="BM41" s="121">
        <v>1.3333333333333333</v>
      </c>
      <c r="BN41" s="118">
        <v>2</v>
      </c>
      <c r="BO41" s="121">
        <v>2.6666666666666665</v>
      </c>
      <c r="BP41" s="118">
        <v>0</v>
      </c>
      <c r="BQ41" s="121">
        <v>0</v>
      </c>
      <c r="BR41" s="118">
        <v>72</v>
      </c>
      <c r="BS41" s="121">
        <v>96</v>
      </c>
      <c r="BT41" s="118">
        <v>75</v>
      </c>
      <c r="BU41" s="2"/>
      <c r="BV41" s="3"/>
      <c r="BW41" s="3"/>
      <c r="BX41" s="3"/>
      <c r="BY41" s="3"/>
    </row>
    <row r="42" spans="1:77" ht="41.45" customHeight="1">
      <c r="A42" s="66" t="s">
        <v>280</v>
      </c>
      <c r="B42" s="80"/>
      <c r="C42" s="67"/>
      <c r="D42" s="67" t="s">
        <v>64</v>
      </c>
      <c r="E42" s="68">
        <v>311.985568627451</v>
      </c>
      <c r="F42" s="70">
        <v>99.61967089254564</v>
      </c>
      <c r="G42" s="104" t="s">
        <v>373</v>
      </c>
      <c r="H42" s="67"/>
      <c r="I42" s="71" t="s">
        <v>280</v>
      </c>
      <c r="J42" s="72"/>
      <c r="K42" s="72"/>
      <c r="L42" s="71" t="s">
        <v>1004</v>
      </c>
      <c r="M42" s="75">
        <v>127.75101387762358</v>
      </c>
      <c r="N42" s="76">
        <v>6328.4169921875</v>
      </c>
      <c r="O42" s="76">
        <v>2241.938232421875</v>
      </c>
      <c r="P42" s="77"/>
      <c r="Q42" s="78"/>
      <c r="R42" s="78"/>
      <c r="S42" s="90"/>
      <c r="T42" s="48">
        <v>0</v>
      </c>
      <c r="U42" s="48">
        <v>1</v>
      </c>
      <c r="V42" s="49">
        <v>0</v>
      </c>
      <c r="W42" s="49">
        <v>0.002342</v>
      </c>
      <c r="X42" s="49">
        <v>0.000441</v>
      </c>
      <c r="Y42" s="49">
        <v>0.393102</v>
      </c>
      <c r="Z42" s="49">
        <v>0</v>
      </c>
      <c r="AA42" s="49">
        <v>0</v>
      </c>
      <c r="AB42" s="73">
        <v>42</v>
      </c>
      <c r="AC42" s="73"/>
      <c r="AD42" s="74"/>
      <c r="AE42" s="80" t="s">
        <v>674</v>
      </c>
      <c r="AF42" s="80">
        <v>3476</v>
      </c>
      <c r="AG42" s="80">
        <v>2283</v>
      </c>
      <c r="AH42" s="80">
        <v>107953</v>
      </c>
      <c r="AI42" s="80">
        <v>130921</v>
      </c>
      <c r="AJ42" s="80"/>
      <c r="AK42" s="80" t="s">
        <v>733</v>
      </c>
      <c r="AL42" s="80" t="s">
        <v>782</v>
      </c>
      <c r="AM42" s="80"/>
      <c r="AN42" s="80"/>
      <c r="AO42" s="82">
        <v>39421.09071759259</v>
      </c>
      <c r="AP42" s="84" t="s">
        <v>866</v>
      </c>
      <c r="AQ42" s="80" t="b">
        <v>0</v>
      </c>
      <c r="AR42" s="80" t="b">
        <v>0</v>
      </c>
      <c r="AS42" s="80" t="b">
        <v>0</v>
      </c>
      <c r="AT42" s="80"/>
      <c r="AU42" s="80">
        <v>5</v>
      </c>
      <c r="AV42" s="84" t="s">
        <v>886</v>
      </c>
      <c r="AW42" s="80" t="b">
        <v>0</v>
      </c>
      <c r="AX42" s="80" t="s">
        <v>904</v>
      </c>
      <c r="AY42" s="84" t="s">
        <v>944</v>
      </c>
      <c r="AZ42" s="80" t="s">
        <v>66</v>
      </c>
      <c r="BA42" s="80" t="str">
        <f>REPLACE(INDEX(GroupVertices[Group],MATCH(Vertices[[#This Row],[Vertex]],GroupVertices[Vertex],0)),1,1,"")</f>
        <v>3</v>
      </c>
      <c r="BB42" s="48"/>
      <c r="BC42" s="48"/>
      <c r="BD42" s="48"/>
      <c r="BE42" s="48"/>
      <c r="BF42" s="48"/>
      <c r="BG42" s="48"/>
      <c r="BH42" s="118" t="s">
        <v>1094</v>
      </c>
      <c r="BI42" s="118" t="s">
        <v>1094</v>
      </c>
      <c r="BJ42" s="118" t="s">
        <v>1114</v>
      </c>
      <c r="BK42" s="118" t="s">
        <v>1114</v>
      </c>
      <c r="BL42" s="118">
        <v>1</v>
      </c>
      <c r="BM42" s="121">
        <v>3.225806451612903</v>
      </c>
      <c r="BN42" s="118">
        <v>0</v>
      </c>
      <c r="BO42" s="121">
        <v>0</v>
      </c>
      <c r="BP42" s="118">
        <v>0</v>
      </c>
      <c r="BQ42" s="121">
        <v>0</v>
      </c>
      <c r="BR42" s="118">
        <v>30</v>
      </c>
      <c r="BS42" s="121">
        <v>96.7741935483871</v>
      </c>
      <c r="BT42" s="118">
        <v>31</v>
      </c>
      <c r="BU42" s="2"/>
      <c r="BV42" s="3"/>
      <c r="BW42" s="3"/>
      <c r="BX42" s="3"/>
      <c r="BY42" s="3"/>
    </row>
    <row r="43" spans="1:77" ht="41.45" customHeight="1">
      <c r="A43" s="66" t="s">
        <v>281</v>
      </c>
      <c r="B43" s="80"/>
      <c r="C43" s="67"/>
      <c r="D43" s="67" t="s">
        <v>64</v>
      </c>
      <c r="E43" s="68">
        <v>513.894274509804</v>
      </c>
      <c r="F43" s="70">
        <v>99.10767658137132</v>
      </c>
      <c r="G43" s="104" t="s">
        <v>374</v>
      </c>
      <c r="H43" s="67"/>
      <c r="I43" s="71" t="s">
        <v>281</v>
      </c>
      <c r="J43" s="72"/>
      <c r="K43" s="72"/>
      <c r="L43" s="71" t="s">
        <v>1005</v>
      </c>
      <c r="M43" s="75">
        <v>298.3816513149854</v>
      </c>
      <c r="N43" s="76">
        <v>7545.841796875</v>
      </c>
      <c r="O43" s="76">
        <v>545.4354858398438</v>
      </c>
      <c r="P43" s="77"/>
      <c r="Q43" s="78"/>
      <c r="R43" s="78"/>
      <c r="S43" s="90"/>
      <c r="T43" s="48">
        <v>0</v>
      </c>
      <c r="U43" s="48">
        <v>1</v>
      </c>
      <c r="V43" s="49">
        <v>0</v>
      </c>
      <c r="W43" s="49">
        <v>0.002342</v>
      </c>
      <c r="X43" s="49">
        <v>0.000441</v>
      </c>
      <c r="Y43" s="49">
        <v>0.393102</v>
      </c>
      <c r="Z43" s="49">
        <v>0</v>
      </c>
      <c r="AA43" s="49">
        <v>0</v>
      </c>
      <c r="AB43" s="73">
        <v>43</v>
      </c>
      <c r="AC43" s="73"/>
      <c r="AD43" s="74"/>
      <c r="AE43" s="80" t="s">
        <v>675</v>
      </c>
      <c r="AF43" s="80">
        <v>2800</v>
      </c>
      <c r="AG43" s="80">
        <v>5355</v>
      </c>
      <c r="AH43" s="80">
        <v>103224</v>
      </c>
      <c r="AI43" s="80">
        <v>59206</v>
      </c>
      <c r="AJ43" s="80"/>
      <c r="AK43" s="80" t="s">
        <v>734</v>
      </c>
      <c r="AL43" s="80" t="s">
        <v>765</v>
      </c>
      <c r="AM43" s="84" t="s">
        <v>818</v>
      </c>
      <c r="AN43" s="80"/>
      <c r="AO43" s="82">
        <v>40609.61071759259</v>
      </c>
      <c r="AP43" s="84" t="s">
        <v>867</v>
      </c>
      <c r="AQ43" s="80" t="b">
        <v>0</v>
      </c>
      <c r="AR43" s="80" t="b">
        <v>0</v>
      </c>
      <c r="AS43" s="80" t="b">
        <v>1</v>
      </c>
      <c r="AT43" s="80"/>
      <c r="AU43" s="80">
        <v>292</v>
      </c>
      <c r="AV43" s="84" t="s">
        <v>886</v>
      </c>
      <c r="AW43" s="80" t="b">
        <v>0</v>
      </c>
      <c r="AX43" s="80" t="s">
        <v>904</v>
      </c>
      <c r="AY43" s="84" t="s">
        <v>945</v>
      </c>
      <c r="AZ43" s="80" t="s">
        <v>66</v>
      </c>
      <c r="BA43" s="80" t="str">
        <f>REPLACE(INDEX(GroupVertices[Group],MATCH(Vertices[[#This Row],[Vertex]],GroupVertices[Vertex],0)),1,1,"")</f>
        <v>3</v>
      </c>
      <c r="BB43" s="48"/>
      <c r="BC43" s="48"/>
      <c r="BD43" s="48"/>
      <c r="BE43" s="48"/>
      <c r="BF43" s="48"/>
      <c r="BG43" s="48"/>
      <c r="BH43" s="118" t="s">
        <v>1094</v>
      </c>
      <c r="BI43" s="118" t="s">
        <v>1094</v>
      </c>
      <c r="BJ43" s="118" t="s">
        <v>1114</v>
      </c>
      <c r="BK43" s="118" t="s">
        <v>1114</v>
      </c>
      <c r="BL43" s="118">
        <v>1</v>
      </c>
      <c r="BM43" s="121">
        <v>3.225806451612903</v>
      </c>
      <c r="BN43" s="118">
        <v>0</v>
      </c>
      <c r="BO43" s="121">
        <v>0</v>
      </c>
      <c r="BP43" s="118">
        <v>0</v>
      </c>
      <c r="BQ43" s="121">
        <v>0</v>
      </c>
      <c r="BR43" s="118">
        <v>30</v>
      </c>
      <c r="BS43" s="121">
        <v>96.7741935483871</v>
      </c>
      <c r="BT43" s="118">
        <v>31</v>
      </c>
      <c r="BU43" s="2"/>
      <c r="BV43" s="3"/>
      <c r="BW43" s="3"/>
      <c r="BX43" s="3"/>
      <c r="BY43" s="3"/>
    </row>
    <row r="44" spans="1:77" ht="41.45" customHeight="1">
      <c r="A44" s="66" t="s">
        <v>282</v>
      </c>
      <c r="B44" s="80"/>
      <c r="C44" s="67"/>
      <c r="D44" s="67" t="s">
        <v>64</v>
      </c>
      <c r="E44" s="68">
        <v>392.17066666666665</v>
      </c>
      <c r="F44" s="70">
        <v>99.41633981844646</v>
      </c>
      <c r="G44" s="104" t="s">
        <v>375</v>
      </c>
      <c r="H44" s="67"/>
      <c r="I44" s="71" t="s">
        <v>282</v>
      </c>
      <c r="J44" s="72"/>
      <c r="K44" s="72"/>
      <c r="L44" s="71" t="s">
        <v>1006</v>
      </c>
      <c r="M44" s="75">
        <v>195.5144831724092</v>
      </c>
      <c r="N44" s="76">
        <v>6902.17822265625</v>
      </c>
      <c r="O44" s="76">
        <v>2931.873046875</v>
      </c>
      <c r="P44" s="77"/>
      <c r="Q44" s="78"/>
      <c r="R44" s="78"/>
      <c r="S44" s="90"/>
      <c r="T44" s="48">
        <v>0</v>
      </c>
      <c r="U44" s="48">
        <v>1</v>
      </c>
      <c r="V44" s="49">
        <v>0</v>
      </c>
      <c r="W44" s="49">
        <v>0.002342</v>
      </c>
      <c r="X44" s="49">
        <v>0.000441</v>
      </c>
      <c r="Y44" s="49">
        <v>0.393102</v>
      </c>
      <c r="Z44" s="49">
        <v>0</v>
      </c>
      <c r="AA44" s="49">
        <v>0</v>
      </c>
      <c r="AB44" s="73">
        <v>44</v>
      </c>
      <c r="AC44" s="73"/>
      <c r="AD44" s="74"/>
      <c r="AE44" s="80" t="s">
        <v>676</v>
      </c>
      <c r="AF44" s="80">
        <v>1819</v>
      </c>
      <c r="AG44" s="80">
        <v>3503</v>
      </c>
      <c r="AH44" s="80">
        <v>50996</v>
      </c>
      <c r="AI44" s="80">
        <v>6381</v>
      </c>
      <c r="AJ44" s="80"/>
      <c r="AK44" s="80" t="s">
        <v>735</v>
      </c>
      <c r="AL44" s="80" t="s">
        <v>783</v>
      </c>
      <c r="AM44" s="84" t="s">
        <v>819</v>
      </c>
      <c r="AN44" s="80"/>
      <c r="AO44" s="82">
        <v>43237.56361111111</v>
      </c>
      <c r="AP44" s="84" t="s">
        <v>868</v>
      </c>
      <c r="AQ44" s="80" t="b">
        <v>0</v>
      </c>
      <c r="AR44" s="80" t="b">
        <v>0</v>
      </c>
      <c r="AS44" s="80" t="b">
        <v>0</v>
      </c>
      <c r="AT44" s="80"/>
      <c r="AU44" s="80">
        <v>36</v>
      </c>
      <c r="AV44" s="84" t="s">
        <v>886</v>
      </c>
      <c r="AW44" s="80" t="b">
        <v>0</v>
      </c>
      <c r="AX44" s="80" t="s">
        <v>904</v>
      </c>
      <c r="AY44" s="84" t="s">
        <v>946</v>
      </c>
      <c r="AZ44" s="80" t="s">
        <v>66</v>
      </c>
      <c r="BA44" s="80" t="str">
        <f>REPLACE(INDEX(GroupVertices[Group],MATCH(Vertices[[#This Row],[Vertex]],GroupVertices[Vertex],0)),1,1,"")</f>
        <v>3</v>
      </c>
      <c r="BB44" s="48"/>
      <c r="BC44" s="48"/>
      <c r="BD44" s="48"/>
      <c r="BE44" s="48"/>
      <c r="BF44" s="48"/>
      <c r="BG44" s="48"/>
      <c r="BH44" s="118" t="s">
        <v>1094</v>
      </c>
      <c r="BI44" s="118" t="s">
        <v>1094</v>
      </c>
      <c r="BJ44" s="118" t="s">
        <v>1114</v>
      </c>
      <c r="BK44" s="118" t="s">
        <v>1114</v>
      </c>
      <c r="BL44" s="118">
        <v>1</v>
      </c>
      <c r="BM44" s="121">
        <v>3.225806451612903</v>
      </c>
      <c r="BN44" s="118">
        <v>0</v>
      </c>
      <c r="BO44" s="121">
        <v>0</v>
      </c>
      <c r="BP44" s="118">
        <v>0</v>
      </c>
      <c r="BQ44" s="121">
        <v>0</v>
      </c>
      <c r="BR44" s="118">
        <v>30</v>
      </c>
      <c r="BS44" s="121">
        <v>96.7741935483871</v>
      </c>
      <c r="BT44" s="118">
        <v>31</v>
      </c>
      <c r="BU44" s="2"/>
      <c r="BV44" s="3"/>
      <c r="BW44" s="3"/>
      <c r="BX44" s="3"/>
      <c r="BY44" s="3"/>
    </row>
    <row r="45" spans="1:77" ht="41.45" customHeight="1">
      <c r="A45" s="66" t="s">
        <v>283</v>
      </c>
      <c r="B45" s="80"/>
      <c r="C45" s="67"/>
      <c r="D45" s="67" t="s">
        <v>64</v>
      </c>
      <c r="E45" s="68">
        <v>175.408</v>
      </c>
      <c r="F45" s="70">
        <v>99.96600037777358</v>
      </c>
      <c r="G45" s="104" t="s">
        <v>376</v>
      </c>
      <c r="H45" s="67"/>
      <c r="I45" s="71" t="s">
        <v>283</v>
      </c>
      <c r="J45" s="72"/>
      <c r="K45" s="72"/>
      <c r="L45" s="71" t="s">
        <v>1007</v>
      </c>
      <c r="M45" s="75">
        <v>12.330940767324808</v>
      </c>
      <c r="N45" s="76">
        <v>6844.5859375</v>
      </c>
      <c r="O45" s="76">
        <v>328.19476318359375</v>
      </c>
      <c r="P45" s="77"/>
      <c r="Q45" s="78"/>
      <c r="R45" s="78"/>
      <c r="S45" s="90"/>
      <c r="T45" s="48">
        <v>0</v>
      </c>
      <c r="U45" s="48">
        <v>1</v>
      </c>
      <c r="V45" s="49">
        <v>0</v>
      </c>
      <c r="W45" s="49">
        <v>0.002342</v>
      </c>
      <c r="X45" s="49">
        <v>0.000441</v>
      </c>
      <c r="Y45" s="49">
        <v>0.393102</v>
      </c>
      <c r="Z45" s="49">
        <v>0</v>
      </c>
      <c r="AA45" s="49">
        <v>0</v>
      </c>
      <c r="AB45" s="73">
        <v>45</v>
      </c>
      <c r="AC45" s="73"/>
      <c r="AD45" s="74"/>
      <c r="AE45" s="80" t="s">
        <v>677</v>
      </c>
      <c r="AF45" s="80">
        <v>240</v>
      </c>
      <c r="AG45" s="80">
        <v>205</v>
      </c>
      <c r="AH45" s="80">
        <v>3905</v>
      </c>
      <c r="AI45" s="80">
        <v>4617</v>
      </c>
      <c r="AJ45" s="80"/>
      <c r="AK45" s="80" t="s">
        <v>736</v>
      </c>
      <c r="AL45" s="80" t="s">
        <v>610</v>
      </c>
      <c r="AM45" s="80"/>
      <c r="AN45" s="80"/>
      <c r="AO45" s="82">
        <v>42809.513391203705</v>
      </c>
      <c r="AP45" s="80"/>
      <c r="AQ45" s="80" t="b">
        <v>1</v>
      </c>
      <c r="AR45" s="80" t="b">
        <v>0</v>
      </c>
      <c r="AS45" s="80" t="b">
        <v>0</v>
      </c>
      <c r="AT45" s="80"/>
      <c r="AU45" s="80">
        <v>7</v>
      </c>
      <c r="AV45" s="80"/>
      <c r="AW45" s="80" t="b">
        <v>0</v>
      </c>
      <c r="AX45" s="80" t="s">
        <v>904</v>
      </c>
      <c r="AY45" s="84" t="s">
        <v>947</v>
      </c>
      <c r="AZ45" s="80" t="s">
        <v>66</v>
      </c>
      <c r="BA45" s="80" t="str">
        <f>REPLACE(INDEX(GroupVertices[Group],MATCH(Vertices[[#This Row],[Vertex]],GroupVertices[Vertex],0)),1,1,"")</f>
        <v>3</v>
      </c>
      <c r="BB45" s="48"/>
      <c r="BC45" s="48"/>
      <c r="BD45" s="48"/>
      <c r="BE45" s="48"/>
      <c r="BF45" s="48"/>
      <c r="BG45" s="48"/>
      <c r="BH45" s="118" t="s">
        <v>1094</v>
      </c>
      <c r="BI45" s="118" t="s">
        <v>1094</v>
      </c>
      <c r="BJ45" s="118" t="s">
        <v>1114</v>
      </c>
      <c r="BK45" s="118" t="s">
        <v>1114</v>
      </c>
      <c r="BL45" s="118">
        <v>1</v>
      </c>
      <c r="BM45" s="121">
        <v>3.225806451612903</v>
      </c>
      <c r="BN45" s="118">
        <v>0</v>
      </c>
      <c r="BO45" s="121">
        <v>0</v>
      </c>
      <c r="BP45" s="118">
        <v>0</v>
      </c>
      <c r="BQ45" s="121">
        <v>0</v>
      </c>
      <c r="BR45" s="118">
        <v>30</v>
      </c>
      <c r="BS45" s="121">
        <v>96.7741935483871</v>
      </c>
      <c r="BT45" s="118">
        <v>31</v>
      </c>
      <c r="BU45" s="2"/>
      <c r="BV45" s="3"/>
      <c r="BW45" s="3"/>
      <c r="BX45" s="3"/>
      <c r="BY45" s="3"/>
    </row>
    <row r="46" spans="1:77" ht="41.45" customHeight="1">
      <c r="A46" s="66" t="s">
        <v>284</v>
      </c>
      <c r="B46" s="80"/>
      <c r="C46" s="67"/>
      <c r="D46" s="67" t="s">
        <v>64</v>
      </c>
      <c r="E46" s="68">
        <v>305.74164705882356</v>
      </c>
      <c r="F46" s="70">
        <v>99.635504049955</v>
      </c>
      <c r="G46" s="104" t="s">
        <v>377</v>
      </c>
      <c r="H46" s="67"/>
      <c r="I46" s="71" t="s">
        <v>284</v>
      </c>
      <c r="J46" s="72"/>
      <c r="K46" s="72"/>
      <c r="L46" s="71" t="s">
        <v>1008</v>
      </c>
      <c r="M46" s="75">
        <v>122.47435028499683</v>
      </c>
      <c r="N46" s="76">
        <v>6302.78857421875</v>
      </c>
      <c r="O46" s="76">
        <v>1083.188232421875</v>
      </c>
      <c r="P46" s="77"/>
      <c r="Q46" s="78"/>
      <c r="R46" s="78"/>
      <c r="S46" s="90"/>
      <c r="T46" s="48">
        <v>0</v>
      </c>
      <c r="U46" s="48">
        <v>1</v>
      </c>
      <c r="V46" s="49">
        <v>0</v>
      </c>
      <c r="W46" s="49">
        <v>0.002342</v>
      </c>
      <c r="X46" s="49">
        <v>0.000441</v>
      </c>
      <c r="Y46" s="49">
        <v>0.393102</v>
      </c>
      <c r="Z46" s="49">
        <v>0</v>
      </c>
      <c r="AA46" s="49">
        <v>0</v>
      </c>
      <c r="AB46" s="73">
        <v>46</v>
      </c>
      <c r="AC46" s="73"/>
      <c r="AD46" s="74"/>
      <c r="AE46" s="80" t="s">
        <v>678</v>
      </c>
      <c r="AF46" s="80">
        <v>2638</v>
      </c>
      <c r="AG46" s="80">
        <v>2188</v>
      </c>
      <c r="AH46" s="80">
        <v>47716</v>
      </c>
      <c r="AI46" s="80">
        <v>23303</v>
      </c>
      <c r="AJ46" s="80"/>
      <c r="AK46" s="80" t="s">
        <v>737</v>
      </c>
      <c r="AL46" s="80" t="s">
        <v>610</v>
      </c>
      <c r="AM46" s="84" t="s">
        <v>820</v>
      </c>
      <c r="AN46" s="80"/>
      <c r="AO46" s="82">
        <v>40949.40513888889</v>
      </c>
      <c r="AP46" s="84" t="s">
        <v>869</v>
      </c>
      <c r="AQ46" s="80" t="b">
        <v>0</v>
      </c>
      <c r="AR46" s="80" t="b">
        <v>0</v>
      </c>
      <c r="AS46" s="80" t="b">
        <v>1</v>
      </c>
      <c r="AT46" s="80"/>
      <c r="AU46" s="80">
        <v>96</v>
      </c>
      <c r="AV46" s="84" t="s">
        <v>894</v>
      </c>
      <c r="AW46" s="80" t="b">
        <v>0</v>
      </c>
      <c r="AX46" s="80" t="s">
        <v>904</v>
      </c>
      <c r="AY46" s="84" t="s">
        <v>948</v>
      </c>
      <c r="AZ46" s="80" t="s">
        <v>66</v>
      </c>
      <c r="BA46" s="80" t="str">
        <f>REPLACE(INDEX(GroupVertices[Group],MATCH(Vertices[[#This Row],[Vertex]],GroupVertices[Vertex],0)),1,1,"")</f>
        <v>3</v>
      </c>
      <c r="BB46" s="48"/>
      <c r="BC46" s="48"/>
      <c r="BD46" s="48"/>
      <c r="BE46" s="48"/>
      <c r="BF46" s="48"/>
      <c r="BG46" s="48"/>
      <c r="BH46" s="118" t="s">
        <v>1094</v>
      </c>
      <c r="BI46" s="118" t="s">
        <v>1094</v>
      </c>
      <c r="BJ46" s="118" t="s">
        <v>1114</v>
      </c>
      <c r="BK46" s="118" t="s">
        <v>1114</v>
      </c>
      <c r="BL46" s="118">
        <v>1</v>
      </c>
      <c r="BM46" s="121">
        <v>3.225806451612903</v>
      </c>
      <c r="BN46" s="118">
        <v>0</v>
      </c>
      <c r="BO46" s="121">
        <v>0</v>
      </c>
      <c r="BP46" s="118">
        <v>0</v>
      </c>
      <c r="BQ46" s="121">
        <v>0</v>
      </c>
      <c r="BR46" s="118">
        <v>30</v>
      </c>
      <c r="BS46" s="121">
        <v>96.7741935483871</v>
      </c>
      <c r="BT46" s="118">
        <v>31</v>
      </c>
      <c r="BU46" s="2"/>
      <c r="BV46" s="3"/>
      <c r="BW46" s="3"/>
      <c r="BX46" s="3"/>
      <c r="BY46" s="3"/>
    </row>
    <row r="47" spans="1:77" ht="41.45" customHeight="1">
      <c r="A47" s="66" t="s">
        <v>286</v>
      </c>
      <c r="B47" s="80"/>
      <c r="C47" s="67"/>
      <c r="D47" s="67" t="s">
        <v>64</v>
      </c>
      <c r="E47" s="68">
        <v>175.01364705882352</v>
      </c>
      <c r="F47" s="70">
        <v>99.96700036666259</v>
      </c>
      <c r="G47" s="104" t="s">
        <v>379</v>
      </c>
      <c r="H47" s="67"/>
      <c r="I47" s="71" t="s">
        <v>286</v>
      </c>
      <c r="J47" s="72"/>
      <c r="K47" s="72"/>
      <c r="L47" s="71" t="s">
        <v>1009</v>
      </c>
      <c r="M47" s="75">
        <v>11.99767780357996</v>
      </c>
      <c r="N47" s="76">
        <v>7878.4853515625</v>
      </c>
      <c r="O47" s="76">
        <v>1571.3839111328125</v>
      </c>
      <c r="P47" s="77"/>
      <c r="Q47" s="78"/>
      <c r="R47" s="78"/>
      <c r="S47" s="90"/>
      <c r="T47" s="48">
        <v>0</v>
      </c>
      <c r="U47" s="48">
        <v>1</v>
      </c>
      <c r="V47" s="49">
        <v>0</v>
      </c>
      <c r="W47" s="49">
        <v>0.002342</v>
      </c>
      <c r="X47" s="49">
        <v>0.000441</v>
      </c>
      <c r="Y47" s="49">
        <v>0.393102</v>
      </c>
      <c r="Z47" s="49">
        <v>0</v>
      </c>
      <c r="AA47" s="49">
        <v>0</v>
      </c>
      <c r="AB47" s="73">
        <v>47</v>
      </c>
      <c r="AC47" s="73"/>
      <c r="AD47" s="74"/>
      <c r="AE47" s="80" t="s">
        <v>679</v>
      </c>
      <c r="AF47" s="80">
        <v>1569</v>
      </c>
      <c r="AG47" s="80">
        <v>199</v>
      </c>
      <c r="AH47" s="80">
        <v>626</v>
      </c>
      <c r="AI47" s="80">
        <v>647</v>
      </c>
      <c r="AJ47" s="80"/>
      <c r="AK47" s="80" t="s">
        <v>738</v>
      </c>
      <c r="AL47" s="80" t="s">
        <v>784</v>
      </c>
      <c r="AM47" s="80"/>
      <c r="AN47" s="80"/>
      <c r="AO47" s="82">
        <v>43819.62217592593</v>
      </c>
      <c r="AP47" s="84" t="s">
        <v>870</v>
      </c>
      <c r="AQ47" s="80" t="b">
        <v>1</v>
      </c>
      <c r="AR47" s="80" t="b">
        <v>0</v>
      </c>
      <c r="AS47" s="80" t="b">
        <v>0</v>
      </c>
      <c r="AT47" s="80"/>
      <c r="AU47" s="80">
        <v>0</v>
      </c>
      <c r="AV47" s="80"/>
      <c r="AW47" s="80" t="b">
        <v>0</v>
      </c>
      <c r="AX47" s="80" t="s">
        <v>904</v>
      </c>
      <c r="AY47" s="84" t="s">
        <v>949</v>
      </c>
      <c r="AZ47" s="80" t="s">
        <v>66</v>
      </c>
      <c r="BA47" s="80" t="str">
        <f>REPLACE(INDEX(GroupVertices[Group],MATCH(Vertices[[#This Row],[Vertex]],GroupVertices[Vertex],0)),1,1,"")</f>
        <v>3</v>
      </c>
      <c r="BB47" s="48"/>
      <c r="BC47" s="48"/>
      <c r="BD47" s="48"/>
      <c r="BE47" s="48"/>
      <c r="BF47" s="48"/>
      <c r="BG47" s="48"/>
      <c r="BH47" s="118" t="s">
        <v>1094</v>
      </c>
      <c r="BI47" s="118" t="s">
        <v>1094</v>
      </c>
      <c r="BJ47" s="118" t="s">
        <v>1114</v>
      </c>
      <c r="BK47" s="118" t="s">
        <v>1114</v>
      </c>
      <c r="BL47" s="118">
        <v>1</v>
      </c>
      <c r="BM47" s="121">
        <v>3.225806451612903</v>
      </c>
      <c r="BN47" s="118">
        <v>0</v>
      </c>
      <c r="BO47" s="121">
        <v>0</v>
      </c>
      <c r="BP47" s="118">
        <v>0</v>
      </c>
      <c r="BQ47" s="121">
        <v>0</v>
      </c>
      <c r="BR47" s="118">
        <v>30</v>
      </c>
      <c r="BS47" s="121">
        <v>96.7741935483871</v>
      </c>
      <c r="BT47" s="118">
        <v>31</v>
      </c>
      <c r="BU47" s="2"/>
      <c r="BV47" s="3"/>
      <c r="BW47" s="3"/>
      <c r="BX47" s="3"/>
      <c r="BY47" s="3"/>
    </row>
    <row r="48" spans="1:77" ht="41.45" customHeight="1">
      <c r="A48" s="66" t="s">
        <v>287</v>
      </c>
      <c r="B48" s="80"/>
      <c r="C48" s="67"/>
      <c r="D48" s="67" t="s">
        <v>64</v>
      </c>
      <c r="E48" s="68">
        <v>1000</v>
      </c>
      <c r="F48" s="70">
        <v>95.75871379206897</v>
      </c>
      <c r="G48" s="104" t="s">
        <v>380</v>
      </c>
      <c r="H48" s="67"/>
      <c r="I48" s="71" t="s">
        <v>287</v>
      </c>
      <c r="J48" s="72"/>
      <c r="K48" s="72"/>
      <c r="L48" s="71" t="s">
        <v>2121</v>
      </c>
      <c r="M48" s="75">
        <v>1414.4793168964788</v>
      </c>
      <c r="N48" s="76">
        <v>3179.62939453125</v>
      </c>
      <c r="O48" s="76">
        <v>4831.88623046875</v>
      </c>
      <c r="P48" s="77"/>
      <c r="Q48" s="78"/>
      <c r="R48" s="78"/>
      <c r="S48" s="90"/>
      <c r="T48" s="48">
        <v>97</v>
      </c>
      <c r="U48" s="48">
        <v>4</v>
      </c>
      <c r="V48" s="49">
        <v>5345.366667</v>
      </c>
      <c r="W48" s="49">
        <v>0.005556</v>
      </c>
      <c r="X48" s="49">
        <v>0.046125</v>
      </c>
      <c r="Y48" s="49">
        <v>15.973701</v>
      </c>
      <c r="Z48" s="49">
        <v>0.021541950113378686</v>
      </c>
      <c r="AA48" s="49">
        <v>0.020202020202020204</v>
      </c>
      <c r="AB48" s="73">
        <v>48</v>
      </c>
      <c r="AC48" s="73"/>
      <c r="AD48" s="74"/>
      <c r="AE48" s="80" t="s">
        <v>680</v>
      </c>
      <c r="AF48" s="80">
        <v>14362</v>
      </c>
      <c r="AG48" s="80">
        <v>25449</v>
      </c>
      <c r="AH48" s="80">
        <v>27764</v>
      </c>
      <c r="AI48" s="80">
        <v>39859</v>
      </c>
      <c r="AJ48" s="80"/>
      <c r="AK48" s="80" t="s">
        <v>739</v>
      </c>
      <c r="AL48" s="80" t="s">
        <v>785</v>
      </c>
      <c r="AM48" s="84" t="s">
        <v>821</v>
      </c>
      <c r="AN48" s="80"/>
      <c r="AO48" s="82">
        <v>40865.37625</v>
      </c>
      <c r="AP48" s="84" t="s">
        <v>871</v>
      </c>
      <c r="AQ48" s="80" t="b">
        <v>0</v>
      </c>
      <c r="AR48" s="80" t="b">
        <v>0</v>
      </c>
      <c r="AS48" s="80" t="b">
        <v>1</v>
      </c>
      <c r="AT48" s="80"/>
      <c r="AU48" s="80">
        <v>508</v>
      </c>
      <c r="AV48" s="84" t="s">
        <v>886</v>
      </c>
      <c r="AW48" s="80" t="b">
        <v>1</v>
      </c>
      <c r="AX48" s="80" t="s">
        <v>904</v>
      </c>
      <c r="AY48" s="84" t="s">
        <v>950</v>
      </c>
      <c r="AZ48" s="80" t="s">
        <v>66</v>
      </c>
      <c r="BA48" s="80" t="str">
        <f>REPLACE(INDEX(GroupVertices[Group],MATCH(Vertices[[#This Row],[Vertex]],GroupVertices[Vertex],0)),1,1,"")</f>
        <v>1</v>
      </c>
      <c r="BB48" s="48" t="s">
        <v>334</v>
      </c>
      <c r="BC48" s="48" t="s">
        <v>334</v>
      </c>
      <c r="BD48" s="48" t="s">
        <v>338</v>
      </c>
      <c r="BE48" s="48" t="s">
        <v>338</v>
      </c>
      <c r="BF48" s="48"/>
      <c r="BG48" s="48"/>
      <c r="BH48" s="118" t="s">
        <v>2248</v>
      </c>
      <c r="BI48" s="118" t="s">
        <v>2252</v>
      </c>
      <c r="BJ48" s="118" t="s">
        <v>1114</v>
      </c>
      <c r="BK48" s="118" t="s">
        <v>1114</v>
      </c>
      <c r="BL48" s="118">
        <v>1</v>
      </c>
      <c r="BM48" s="121">
        <v>1.5384615384615385</v>
      </c>
      <c r="BN48" s="118">
        <v>2</v>
      </c>
      <c r="BO48" s="121">
        <v>3.076923076923077</v>
      </c>
      <c r="BP48" s="118">
        <v>0</v>
      </c>
      <c r="BQ48" s="121">
        <v>0</v>
      </c>
      <c r="BR48" s="118">
        <v>62</v>
      </c>
      <c r="BS48" s="121">
        <v>95.38461538461539</v>
      </c>
      <c r="BT48" s="118">
        <v>65</v>
      </c>
      <c r="BU48" s="2"/>
      <c r="BV48" s="3"/>
      <c r="BW48" s="3"/>
      <c r="BX48" s="3"/>
      <c r="BY48" s="3"/>
    </row>
    <row r="49" spans="1:77" ht="41.45" customHeight="1">
      <c r="A49" s="66" t="s">
        <v>302</v>
      </c>
      <c r="B49" s="80"/>
      <c r="C49" s="67"/>
      <c r="D49" s="67" t="s">
        <v>64</v>
      </c>
      <c r="E49" s="68">
        <v>1000</v>
      </c>
      <c r="F49" s="70">
        <v>97.87502361084877</v>
      </c>
      <c r="G49" s="104" t="s">
        <v>395</v>
      </c>
      <c r="H49" s="67"/>
      <c r="I49" s="71" t="s">
        <v>302</v>
      </c>
      <c r="J49" s="72"/>
      <c r="K49" s="72"/>
      <c r="L49" s="71" t="s">
        <v>2122</v>
      </c>
      <c r="M49" s="75">
        <v>709.1837979578005</v>
      </c>
      <c r="N49" s="76">
        <v>8119.8955078125</v>
      </c>
      <c r="O49" s="76">
        <v>6788.1708984375</v>
      </c>
      <c r="P49" s="77"/>
      <c r="Q49" s="78"/>
      <c r="R49" s="78"/>
      <c r="S49" s="90"/>
      <c r="T49" s="48">
        <v>15</v>
      </c>
      <c r="U49" s="48">
        <v>6</v>
      </c>
      <c r="V49" s="49">
        <v>437.933333</v>
      </c>
      <c r="W49" s="49">
        <v>0.003759</v>
      </c>
      <c r="X49" s="49">
        <v>0.014323</v>
      </c>
      <c r="Y49" s="49">
        <v>3.347991</v>
      </c>
      <c r="Z49" s="49">
        <v>0.14210526315789473</v>
      </c>
      <c r="AA49" s="49">
        <v>0.05</v>
      </c>
      <c r="AB49" s="73">
        <v>49</v>
      </c>
      <c r="AC49" s="73"/>
      <c r="AD49" s="74"/>
      <c r="AE49" s="80" t="s">
        <v>681</v>
      </c>
      <c r="AF49" s="80">
        <v>13843</v>
      </c>
      <c r="AG49" s="80">
        <v>12751</v>
      </c>
      <c r="AH49" s="80">
        <v>37833</v>
      </c>
      <c r="AI49" s="80">
        <v>30670</v>
      </c>
      <c r="AJ49" s="80"/>
      <c r="AK49" s="80" t="s">
        <v>740</v>
      </c>
      <c r="AL49" s="80" t="s">
        <v>610</v>
      </c>
      <c r="AM49" s="84" t="s">
        <v>822</v>
      </c>
      <c r="AN49" s="80"/>
      <c r="AO49" s="82">
        <v>41326.92630787037</v>
      </c>
      <c r="AP49" s="84" t="s">
        <v>872</v>
      </c>
      <c r="AQ49" s="80" t="b">
        <v>0</v>
      </c>
      <c r="AR49" s="80" t="b">
        <v>0</v>
      </c>
      <c r="AS49" s="80" t="b">
        <v>1</v>
      </c>
      <c r="AT49" s="80"/>
      <c r="AU49" s="80">
        <v>372</v>
      </c>
      <c r="AV49" s="84" t="s">
        <v>886</v>
      </c>
      <c r="AW49" s="80" t="b">
        <v>0</v>
      </c>
      <c r="AX49" s="80" t="s">
        <v>904</v>
      </c>
      <c r="AY49" s="84" t="s">
        <v>951</v>
      </c>
      <c r="AZ49" s="80" t="s">
        <v>66</v>
      </c>
      <c r="BA49" s="80" t="str">
        <f>REPLACE(INDEX(GroupVertices[Group],MATCH(Vertices[[#This Row],[Vertex]],GroupVertices[Vertex],0)),1,1,"")</f>
        <v>2</v>
      </c>
      <c r="BB49" s="48"/>
      <c r="BC49" s="48"/>
      <c r="BD49" s="48"/>
      <c r="BE49" s="48"/>
      <c r="BF49" s="48"/>
      <c r="BG49" s="48"/>
      <c r="BH49" s="118" t="s">
        <v>2249</v>
      </c>
      <c r="BI49" s="118" t="s">
        <v>2253</v>
      </c>
      <c r="BJ49" s="118" t="s">
        <v>2256</v>
      </c>
      <c r="BK49" s="118" t="s">
        <v>2256</v>
      </c>
      <c r="BL49" s="118">
        <v>3</v>
      </c>
      <c r="BM49" s="121">
        <v>2.542372881355932</v>
      </c>
      <c r="BN49" s="118">
        <v>3</v>
      </c>
      <c r="BO49" s="121">
        <v>2.542372881355932</v>
      </c>
      <c r="BP49" s="118">
        <v>0</v>
      </c>
      <c r="BQ49" s="121">
        <v>0</v>
      </c>
      <c r="BR49" s="118">
        <v>112</v>
      </c>
      <c r="BS49" s="121">
        <v>94.91525423728814</v>
      </c>
      <c r="BT49" s="118">
        <v>118</v>
      </c>
      <c r="BU49" s="2"/>
      <c r="BV49" s="3"/>
      <c r="BW49" s="3"/>
      <c r="BX49" s="3"/>
      <c r="BY49" s="3"/>
    </row>
    <row r="50" spans="1:77" ht="41.45" customHeight="1">
      <c r="A50" s="66" t="s">
        <v>288</v>
      </c>
      <c r="B50" s="80"/>
      <c r="C50" s="67"/>
      <c r="D50" s="67" t="s">
        <v>64</v>
      </c>
      <c r="E50" s="68">
        <v>353.19545098039214</v>
      </c>
      <c r="F50" s="70">
        <v>99.51517205364385</v>
      </c>
      <c r="G50" s="104" t="s">
        <v>381</v>
      </c>
      <c r="H50" s="67"/>
      <c r="I50" s="71" t="s">
        <v>288</v>
      </c>
      <c r="J50" s="72"/>
      <c r="K50" s="72"/>
      <c r="L50" s="71" t="s">
        <v>2123</v>
      </c>
      <c r="M50" s="75">
        <v>162.57699358896014</v>
      </c>
      <c r="N50" s="76">
        <v>8441.462890625</v>
      </c>
      <c r="O50" s="76">
        <v>6296.45458984375</v>
      </c>
      <c r="P50" s="77"/>
      <c r="Q50" s="78"/>
      <c r="R50" s="78"/>
      <c r="S50" s="90"/>
      <c r="T50" s="48">
        <v>0</v>
      </c>
      <c r="U50" s="48">
        <v>5</v>
      </c>
      <c r="V50" s="49">
        <v>10</v>
      </c>
      <c r="W50" s="49">
        <v>0.003559</v>
      </c>
      <c r="X50" s="49">
        <v>0.009179</v>
      </c>
      <c r="Y50" s="49">
        <v>0.894121</v>
      </c>
      <c r="Z50" s="49">
        <v>0.55</v>
      </c>
      <c r="AA50" s="49">
        <v>0</v>
      </c>
      <c r="AB50" s="73">
        <v>50</v>
      </c>
      <c r="AC50" s="73"/>
      <c r="AD50" s="74"/>
      <c r="AE50" s="80" t="s">
        <v>682</v>
      </c>
      <c r="AF50" s="80">
        <v>762</v>
      </c>
      <c r="AG50" s="80">
        <v>2910</v>
      </c>
      <c r="AH50" s="80">
        <v>14105</v>
      </c>
      <c r="AI50" s="80">
        <v>21526</v>
      </c>
      <c r="AJ50" s="80"/>
      <c r="AK50" s="80" t="s">
        <v>741</v>
      </c>
      <c r="AL50" s="80" t="s">
        <v>786</v>
      </c>
      <c r="AM50" s="84" t="s">
        <v>823</v>
      </c>
      <c r="AN50" s="80"/>
      <c r="AO50" s="82">
        <v>43557.61984953703</v>
      </c>
      <c r="AP50" s="84" t="s">
        <v>873</v>
      </c>
      <c r="AQ50" s="80" t="b">
        <v>1</v>
      </c>
      <c r="AR50" s="80" t="b">
        <v>0</v>
      </c>
      <c r="AS50" s="80" t="b">
        <v>0</v>
      </c>
      <c r="AT50" s="80"/>
      <c r="AU50" s="80">
        <v>18</v>
      </c>
      <c r="AV50" s="80"/>
      <c r="AW50" s="80" t="b">
        <v>0</v>
      </c>
      <c r="AX50" s="80" t="s">
        <v>904</v>
      </c>
      <c r="AY50" s="84" t="s">
        <v>952</v>
      </c>
      <c r="AZ50" s="80" t="s">
        <v>66</v>
      </c>
      <c r="BA50" s="80" t="str">
        <f>REPLACE(INDEX(GroupVertices[Group],MATCH(Vertices[[#This Row],[Vertex]],GroupVertices[Vertex],0)),1,1,"")</f>
        <v>2</v>
      </c>
      <c r="BB50" s="48"/>
      <c r="BC50" s="48"/>
      <c r="BD50" s="48"/>
      <c r="BE50" s="48"/>
      <c r="BF50" s="48"/>
      <c r="BG50" s="48"/>
      <c r="BH50" s="118" t="s">
        <v>2250</v>
      </c>
      <c r="BI50" s="118" t="s">
        <v>2254</v>
      </c>
      <c r="BJ50" s="118" t="s">
        <v>2237</v>
      </c>
      <c r="BK50" s="118" t="s">
        <v>2237</v>
      </c>
      <c r="BL50" s="118">
        <v>1</v>
      </c>
      <c r="BM50" s="121">
        <v>1.5384615384615385</v>
      </c>
      <c r="BN50" s="118">
        <v>2</v>
      </c>
      <c r="BO50" s="121">
        <v>3.076923076923077</v>
      </c>
      <c r="BP50" s="118">
        <v>0</v>
      </c>
      <c r="BQ50" s="121">
        <v>0</v>
      </c>
      <c r="BR50" s="118">
        <v>62</v>
      </c>
      <c r="BS50" s="121">
        <v>95.38461538461539</v>
      </c>
      <c r="BT50" s="118">
        <v>65</v>
      </c>
      <c r="BU50" s="2"/>
      <c r="BV50" s="3"/>
      <c r="BW50" s="3"/>
      <c r="BX50" s="3"/>
      <c r="BY50" s="3"/>
    </row>
    <row r="51" spans="1:77" ht="41.45" customHeight="1">
      <c r="A51" s="66" t="s">
        <v>289</v>
      </c>
      <c r="B51" s="80"/>
      <c r="C51" s="67"/>
      <c r="D51" s="67" t="s">
        <v>64</v>
      </c>
      <c r="E51" s="68">
        <v>532.9546666666666</v>
      </c>
      <c r="F51" s="70">
        <v>99.05934378506906</v>
      </c>
      <c r="G51" s="104" t="s">
        <v>382</v>
      </c>
      <c r="H51" s="67"/>
      <c r="I51" s="71" t="s">
        <v>289</v>
      </c>
      <c r="J51" s="72"/>
      <c r="K51" s="72"/>
      <c r="L51" s="71" t="s">
        <v>2124</v>
      </c>
      <c r="M51" s="75">
        <v>314.4893612293197</v>
      </c>
      <c r="N51" s="76">
        <v>7657.89892578125</v>
      </c>
      <c r="O51" s="76">
        <v>6165.890625</v>
      </c>
      <c r="P51" s="77"/>
      <c r="Q51" s="78"/>
      <c r="R51" s="78"/>
      <c r="S51" s="90"/>
      <c r="T51" s="48">
        <v>0</v>
      </c>
      <c r="U51" s="48">
        <v>5</v>
      </c>
      <c r="V51" s="49">
        <v>10</v>
      </c>
      <c r="W51" s="49">
        <v>0.003559</v>
      </c>
      <c r="X51" s="49">
        <v>0.009179</v>
      </c>
      <c r="Y51" s="49">
        <v>0.894121</v>
      </c>
      <c r="Z51" s="49">
        <v>0.55</v>
      </c>
      <c r="AA51" s="49">
        <v>0</v>
      </c>
      <c r="AB51" s="73">
        <v>51</v>
      </c>
      <c r="AC51" s="73"/>
      <c r="AD51" s="74"/>
      <c r="AE51" s="80" t="s">
        <v>683</v>
      </c>
      <c r="AF51" s="80">
        <v>548</v>
      </c>
      <c r="AG51" s="80">
        <v>5645</v>
      </c>
      <c r="AH51" s="80">
        <v>72039</v>
      </c>
      <c r="AI51" s="80">
        <v>27117</v>
      </c>
      <c r="AJ51" s="80"/>
      <c r="AK51" s="80" t="s">
        <v>742</v>
      </c>
      <c r="AL51" s="80" t="s">
        <v>787</v>
      </c>
      <c r="AM51" s="84" t="s">
        <v>824</v>
      </c>
      <c r="AN51" s="80"/>
      <c r="AO51" s="82">
        <v>41230.99917824074</v>
      </c>
      <c r="AP51" s="84" t="s">
        <v>874</v>
      </c>
      <c r="AQ51" s="80" t="b">
        <v>0</v>
      </c>
      <c r="AR51" s="80" t="b">
        <v>0</v>
      </c>
      <c r="AS51" s="80" t="b">
        <v>1</v>
      </c>
      <c r="AT51" s="80"/>
      <c r="AU51" s="80">
        <v>172</v>
      </c>
      <c r="AV51" s="84" t="s">
        <v>886</v>
      </c>
      <c r="AW51" s="80" t="b">
        <v>0</v>
      </c>
      <c r="AX51" s="80" t="s">
        <v>904</v>
      </c>
      <c r="AY51" s="84" t="s">
        <v>953</v>
      </c>
      <c r="AZ51" s="80" t="s">
        <v>66</v>
      </c>
      <c r="BA51" s="80" t="str">
        <f>REPLACE(INDEX(GroupVertices[Group],MATCH(Vertices[[#This Row],[Vertex]],GroupVertices[Vertex],0)),1,1,"")</f>
        <v>2</v>
      </c>
      <c r="BB51" s="48"/>
      <c r="BC51" s="48"/>
      <c r="BD51" s="48"/>
      <c r="BE51" s="48"/>
      <c r="BF51" s="48"/>
      <c r="BG51" s="48"/>
      <c r="BH51" s="118" t="s">
        <v>2250</v>
      </c>
      <c r="BI51" s="118" t="s">
        <v>2254</v>
      </c>
      <c r="BJ51" s="118" t="s">
        <v>2237</v>
      </c>
      <c r="BK51" s="118" t="s">
        <v>2237</v>
      </c>
      <c r="BL51" s="118">
        <v>1</v>
      </c>
      <c r="BM51" s="121">
        <v>1.5384615384615385</v>
      </c>
      <c r="BN51" s="118">
        <v>2</v>
      </c>
      <c r="BO51" s="121">
        <v>3.076923076923077</v>
      </c>
      <c r="BP51" s="118">
        <v>0</v>
      </c>
      <c r="BQ51" s="121">
        <v>0</v>
      </c>
      <c r="BR51" s="118">
        <v>62</v>
      </c>
      <c r="BS51" s="121">
        <v>95.38461538461539</v>
      </c>
      <c r="BT51" s="118">
        <v>65</v>
      </c>
      <c r="BU51" s="2"/>
      <c r="BV51" s="3"/>
      <c r="BW51" s="3"/>
      <c r="BX51" s="3"/>
      <c r="BY51" s="3"/>
    </row>
    <row r="52" spans="1:77" ht="41.45" customHeight="1">
      <c r="A52" s="66" t="s">
        <v>290</v>
      </c>
      <c r="B52" s="80"/>
      <c r="C52" s="67"/>
      <c r="D52" s="67" t="s">
        <v>64</v>
      </c>
      <c r="E52" s="68">
        <v>207.54776470588234</v>
      </c>
      <c r="F52" s="70">
        <v>99.88450128331907</v>
      </c>
      <c r="G52" s="104" t="s">
        <v>383</v>
      </c>
      <c r="H52" s="67"/>
      <c r="I52" s="71" t="s">
        <v>290</v>
      </c>
      <c r="J52" s="72"/>
      <c r="K52" s="72"/>
      <c r="L52" s="71" t="s">
        <v>1010</v>
      </c>
      <c r="M52" s="75">
        <v>39.491872312529864</v>
      </c>
      <c r="N52" s="76">
        <v>9036.490234375</v>
      </c>
      <c r="O52" s="76">
        <v>6166.81982421875</v>
      </c>
      <c r="P52" s="77"/>
      <c r="Q52" s="78"/>
      <c r="R52" s="78"/>
      <c r="S52" s="90"/>
      <c r="T52" s="48">
        <v>0</v>
      </c>
      <c r="U52" s="48">
        <v>4</v>
      </c>
      <c r="V52" s="49">
        <v>10</v>
      </c>
      <c r="W52" s="49">
        <v>0.003546</v>
      </c>
      <c r="X52" s="49">
        <v>0.006724</v>
      </c>
      <c r="Y52" s="49">
        <v>0.756973</v>
      </c>
      <c r="Z52" s="49">
        <v>0.4166666666666667</v>
      </c>
      <c r="AA52" s="49">
        <v>0</v>
      </c>
      <c r="AB52" s="73">
        <v>52</v>
      </c>
      <c r="AC52" s="73"/>
      <c r="AD52" s="74"/>
      <c r="AE52" s="80" t="s">
        <v>684</v>
      </c>
      <c r="AF52" s="80">
        <v>778</v>
      </c>
      <c r="AG52" s="80">
        <v>694</v>
      </c>
      <c r="AH52" s="80">
        <v>45051</v>
      </c>
      <c r="AI52" s="80">
        <v>12079</v>
      </c>
      <c r="AJ52" s="80"/>
      <c r="AK52" s="80" t="s">
        <v>743</v>
      </c>
      <c r="AL52" s="80" t="s">
        <v>788</v>
      </c>
      <c r="AM52" s="80"/>
      <c r="AN52" s="80"/>
      <c r="AO52" s="82">
        <v>39863.87917824074</v>
      </c>
      <c r="AP52" s="84" t="s">
        <v>875</v>
      </c>
      <c r="AQ52" s="80" t="b">
        <v>0</v>
      </c>
      <c r="AR52" s="80" t="b">
        <v>0</v>
      </c>
      <c r="AS52" s="80" t="b">
        <v>0</v>
      </c>
      <c r="AT52" s="80"/>
      <c r="AU52" s="80">
        <v>96</v>
      </c>
      <c r="AV52" s="84" t="s">
        <v>889</v>
      </c>
      <c r="AW52" s="80" t="b">
        <v>0</v>
      </c>
      <c r="AX52" s="80" t="s">
        <v>904</v>
      </c>
      <c r="AY52" s="84" t="s">
        <v>954</v>
      </c>
      <c r="AZ52" s="80" t="s">
        <v>66</v>
      </c>
      <c r="BA52" s="80" t="str">
        <f>REPLACE(INDEX(GroupVertices[Group],MATCH(Vertices[[#This Row],[Vertex]],GroupVertices[Vertex],0)),1,1,"")</f>
        <v>2</v>
      </c>
      <c r="BB52" s="48"/>
      <c r="BC52" s="48"/>
      <c r="BD52" s="48"/>
      <c r="BE52" s="48"/>
      <c r="BF52" s="48"/>
      <c r="BG52" s="48"/>
      <c r="BH52" s="118" t="s">
        <v>1094</v>
      </c>
      <c r="BI52" s="118" t="s">
        <v>1094</v>
      </c>
      <c r="BJ52" s="118" t="s">
        <v>1114</v>
      </c>
      <c r="BK52" s="118" t="s">
        <v>1114</v>
      </c>
      <c r="BL52" s="118">
        <v>1</v>
      </c>
      <c r="BM52" s="121">
        <v>4.761904761904762</v>
      </c>
      <c r="BN52" s="118">
        <v>0</v>
      </c>
      <c r="BO52" s="121">
        <v>0</v>
      </c>
      <c r="BP52" s="118">
        <v>0</v>
      </c>
      <c r="BQ52" s="121">
        <v>0</v>
      </c>
      <c r="BR52" s="118">
        <v>20</v>
      </c>
      <c r="BS52" s="121">
        <v>95.23809523809524</v>
      </c>
      <c r="BT52" s="118">
        <v>21</v>
      </c>
      <c r="BU52" s="2"/>
      <c r="BV52" s="3"/>
      <c r="BW52" s="3"/>
      <c r="BX52" s="3"/>
      <c r="BY52" s="3"/>
    </row>
    <row r="53" spans="1:77" ht="41.45" customHeight="1">
      <c r="A53" s="66" t="s">
        <v>291</v>
      </c>
      <c r="B53" s="80"/>
      <c r="C53" s="67"/>
      <c r="D53" s="67" t="s">
        <v>64</v>
      </c>
      <c r="E53" s="68">
        <v>204.0643137254902</v>
      </c>
      <c r="F53" s="70">
        <v>99.89333451850536</v>
      </c>
      <c r="G53" s="104" t="s">
        <v>384</v>
      </c>
      <c r="H53" s="67"/>
      <c r="I53" s="71" t="s">
        <v>291</v>
      </c>
      <c r="J53" s="72"/>
      <c r="K53" s="72"/>
      <c r="L53" s="71" t="s">
        <v>2125</v>
      </c>
      <c r="M53" s="75">
        <v>36.54804946611704</v>
      </c>
      <c r="N53" s="76">
        <v>9066.154296875</v>
      </c>
      <c r="O53" s="76">
        <v>5720.01904296875</v>
      </c>
      <c r="P53" s="77"/>
      <c r="Q53" s="78"/>
      <c r="R53" s="78"/>
      <c r="S53" s="90"/>
      <c r="T53" s="48">
        <v>0</v>
      </c>
      <c r="U53" s="48">
        <v>5</v>
      </c>
      <c r="V53" s="49">
        <v>10</v>
      </c>
      <c r="W53" s="49">
        <v>0.003559</v>
      </c>
      <c r="X53" s="49">
        <v>0.009179</v>
      </c>
      <c r="Y53" s="49">
        <v>0.894121</v>
      </c>
      <c r="Z53" s="49">
        <v>0.55</v>
      </c>
      <c r="AA53" s="49">
        <v>0</v>
      </c>
      <c r="AB53" s="73">
        <v>53</v>
      </c>
      <c r="AC53" s="73"/>
      <c r="AD53" s="74"/>
      <c r="AE53" s="80" t="s">
        <v>685</v>
      </c>
      <c r="AF53" s="80">
        <v>808</v>
      </c>
      <c r="AG53" s="80">
        <v>641</v>
      </c>
      <c r="AH53" s="80">
        <v>17088</v>
      </c>
      <c r="AI53" s="80">
        <v>12799</v>
      </c>
      <c r="AJ53" s="80"/>
      <c r="AK53" s="80" t="s">
        <v>744</v>
      </c>
      <c r="AL53" s="80" t="s">
        <v>789</v>
      </c>
      <c r="AM53" s="84" t="s">
        <v>825</v>
      </c>
      <c r="AN53" s="80"/>
      <c r="AO53" s="82">
        <v>40127.359351851854</v>
      </c>
      <c r="AP53" s="84" t="s">
        <v>876</v>
      </c>
      <c r="AQ53" s="80" t="b">
        <v>0</v>
      </c>
      <c r="AR53" s="80" t="b">
        <v>0</v>
      </c>
      <c r="AS53" s="80" t="b">
        <v>1</v>
      </c>
      <c r="AT53" s="80"/>
      <c r="AU53" s="80">
        <v>20</v>
      </c>
      <c r="AV53" s="84" t="s">
        <v>886</v>
      </c>
      <c r="AW53" s="80" t="b">
        <v>0</v>
      </c>
      <c r="AX53" s="80" t="s">
        <v>904</v>
      </c>
      <c r="AY53" s="84" t="s">
        <v>955</v>
      </c>
      <c r="AZ53" s="80" t="s">
        <v>66</v>
      </c>
      <c r="BA53" s="80" t="str">
        <f>REPLACE(INDEX(GroupVertices[Group],MATCH(Vertices[[#This Row],[Vertex]],GroupVertices[Vertex],0)),1,1,"")</f>
        <v>2</v>
      </c>
      <c r="BB53" s="48"/>
      <c r="BC53" s="48"/>
      <c r="BD53" s="48"/>
      <c r="BE53" s="48"/>
      <c r="BF53" s="48"/>
      <c r="BG53" s="48"/>
      <c r="BH53" s="118" t="s">
        <v>2250</v>
      </c>
      <c r="BI53" s="118" t="s">
        <v>2254</v>
      </c>
      <c r="BJ53" s="118" t="s">
        <v>2237</v>
      </c>
      <c r="BK53" s="118" t="s">
        <v>2237</v>
      </c>
      <c r="BL53" s="118">
        <v>1</v>
      </c>
      <c r="BM53" s="121">
        <v>1.5384615384615385</v>
      </c>
      <c r="BN53" s="118">
        <v>2</v>
      </c>
      <c r="BO53" s="121">
        <v>3.076923076923077</v>
      </c>
      <c r="BP53" s="118">
        <v>0</v>
      </c>
      <c r="BQ53" s="121">
        <v>0</v>
      </c>
      <c r="BR53" s="118">
        <v>62</v>
      </c>
      <c r="BS53" s="121">
        <v>95.38461538461539</v>
      </c>
      <c r="BT53" s="118">
        <v>65</v>
      </c>
      <c r="BU53" s="2"/>
      <c r="BV53" s="3"/>
      <c r="BW53" s="3"/>
      <c r="BX53" s="3"/>
      <c r="BY53" s="3"/>
    </row>
    <row r="54" spans="1:77" ht="41.45" customHeight="1">
      <c r="A54" s="66" t="s">
        <v>292</v>
      </c>
      <c r="B54" s="80"/>
      <c r="C54" s="67"/>
      <c r="D54" s="67" t="s">
        <v>64</v>
      </c>
      <c r="E54" s="68">
        <v>315.99482352941175</v>
      </c>
      <c r="F54" s="70">
        <v>99.60950433884068</v>
      </c>
      <c r="G54" s="104" t="s">
        <v>385</v>
      </c>
      <c r="H54" s="67"/>
      <c r="I54" s="71" t="s">
        <v>292</v>
      </c>
      <c r="J54" s="72"/>
      <c r="K54" s="72"/>
      <c r="L54" s="71" t="s">
        <v>1011</v>
      </c>
      <c r="M54" s="75">
        <v>131.13918734236287</v>
      </c>
      <c r="N54" s="76">
        <v>7160.8837890625</v>
      </c>
      <c r="O54" s="76">
        <v>6372.08984375</v>
      </c>
      <c r="P54" s="77"/>
      <c r="Q54" s="78"/>
      <c r="R54" s="78"/>
      <c r="S54" s="90"/>
      <c r="T54" s="48">
        <v>0</v>
      </c>
      <c r="U54" s="48">
        <v>4</v>
      </c>
      <c r="V54" s="49">
        <v>10</v>
      </c>
      <c r="W54" s="49">
        <v>0.003546</v>
      </c>
      <c r="X54" s="49">
        <v>0.006724</v>
      </c>
      <c r="Y54" s="49">
        <v>0.756973</v>
      </c>
      <c r="Z54" s="49">
        <v>0.4166666666666667</v>
      </c>
      <c r="AA54" s="49">
        <v>0</v>
      </c>
      <c r="AB54" s="73">
        <v>54</v>
      </c>
      <c r="AC54" s="73"/>
      <c r="AD54" s="74"/>
      <c r="AE54" s="80" t="s">
        <v>686</v>
      </c>
      <c r="AF54" s="80">
        <v>3703</v>
      </c>
      <c r="AG54" s="80">
        <v>2344</v>
      </c>
      <c r="AH54" s="80">
        <v>82576</v>
      </c>
      <c r="AI54" s="80">
        <v>183055</v>
      </c>
      <c r="AJ54" s="80"/>
      <c r="AK54" s="80" t="s">
        <v>745</v>
      </c>
      <c r="AL54" s="80" t="s">
        <v>790</v>
      </c>
      <c r="AM54" s="84" t="s">
        <v>826</v>
      </c>
      <c r="AN54" s="80"/>
      <c r="AO54" s="82">
        <v>42507.620254629626</v>
      </c>
      <c r="AP54" s="84" t="s">
        <v>877</v>
      </c>
      <c r="AQ54" s="80" t="b">
        <v>1</v>
      </c>
      <c r="AR54" s="80" t="b">
        <v>0</v>
      </c>
      <c r="AS54" s="80" t="b">
        <v>0</v>
      </c>
      <c r="AT54" s="80"/>
      <c r="AU54" s="80">
        <v>119</v>
      </c>
      <c r="AV54" s="80"/>
      <c r="AW54" s="80" t="b">
        <v>0</v>
      </c>
      <c r="AX54" s="80" t="s">
        <v>904</v>
      </c>
      <c r="AY54" s="84" t="s">
        <v>956</v>
      </c>
      <c r="AZ54" s="80" t="s">
        <v>66</v>
      </c>
      <c r="BA54" s="80" t="str">
        <f>REPLACE(INDEX(GroupVertices[Group],MATCH(Vertices[[#This Row],[Vertex]],GroupVertices[Vertex],0)),1,1,"")</f>
        <v>2</v>
      </c>
      <c r="BB54" s="48"/>
      <c r="BC54" s="48"/>
      <c r="BD54" s="48"/>
      <c r="BE54" s="48"/>
      <c r="BF54" s="48"/>
      <c r="BG54" s="48"/>
      <c r="BH54" s="118" t="s">
        <v>1094</v>
      </c>
      <c r="BI54" s="118" t="s">
        <v>1094</v>
      </c>
      <c r="BJ54" s="118" t="s">
        <v>1114</v>
      </c>
      <c r="BK54" s="118" t="s">
        <v>1114</v>
      </c>
      <c r="BL54" s="118">
        <v>1</v>
      </c>
      <c r="BM54" s="121">
        <v>4.761904761904762</v>
      </c>
      <c r="BN54" s="118">
        <v>0</v>
      </c>
      <c r="BO54" s="121">
        <v>0</v>
      </c>
      <c r="BP54" s="118">
        <v>0</v>
      </c>
      <c r="BQ54" s="121">
        <v>0</v>
      </c>
      <c r="BR54" s="118">
        <v>20</v>
      </c>
      <c r="BS54" s="121">
        <v>95.23809523809524</v>
      </c>
      <c r="BT54" s="118">
        <v>21</v>
      </c>
      <c r="BU54" s="2"/>
      <c r="BV54" s="3"/>
      <c r="BW54" s="3"/>
      <c r="BX54" s="3"/>
      <c r="BY54" s="3"/>
    </row>
    <row r="55" spans="1:77" ht="41.45" customHeight="1">
      <c r="A55" s="66" t="s">
        <v>293</v>
      </c>
      <c r="B55" s="80"/>
      <c r="C55" s="67"/>
      <c r="D55" s="67" t="s">
        <v>64</v>
      </c>
      <c r="E55" s="68">
        <v>215.56627450980392</v>
      </c>
      <c r="F55" s="70">
        <v>99.86416817590916</v>
      </c>
      <c r="G55" s="104" t="s">
        <v>386</v>
      </c>
      <c r="H55" s="67"/>
      <c r="I55" s="71" t="s">
        <v>293</v>
      </c>
      <c r="J55" s="72"/>
      <c r="K55" s="72"/>
      <c r="L55" s="71" t="s">
        <v>1012</v>
      </c>
      <c r="M55" s="75">
        <v>46.26821924200842</v>
      </c>
      <c r="N55" s="76">
        <v>7551.6826171875</v>
      </c>
      <c r="O55" s="76">
        <v>6801.20068359375</v>
      </c>
      <c r="P55" s="77"/>
      <c r="Q55" s="78"/>
      <c r="R55" s="78"/>
      <c r="S55" s="90"/>
      <c r="T55" s="48">
        <v>0</v>
      </c>
      <c r="U55" s="48">
        <v>4</v>
      </c>
      <c r="V55" s="49">
        <v>10</v>
      </c>
      <c r="W55" s="49">
        <v>0.003546</v>
      </c>
      <c r="X55" s="49">
        <v>0.006724</v>
      </c>
      <c r="Y55" s="49">
        <v>0.756973</v>
      </c>
      <c r="Z55" s="49">
        <v>0.4166666666666667</v>
      </c>
      <c r="AA55" s="49">
        <v>0</v>
      </c>
      <c r="AB55" s="73">
        <v>55</v>
      </c>
      <c r="AC55" s="73"/>
      <c r="AD55" s="74"/>
      <c r="AE55" s="80" t="s">
        <v>687</v>
      </c>
      <c r="AF55" s="80">
        <v>1649</v>
      </c>
      <c r="AG55" s="80">
        <v>816</v>
      </c>
      <c r="AH55" s="80">
        <v>43397</v>
      </c>
      <c r="AI55" s="80">
        <v>29830</v>
      </c>
      <c r="AJ55" s="80"/>
      <c r="AK55" s="80" t="s">
        <v>746</v>
      </c>
      <c r="AL55" s="80" t="s">
        <v>791</v>
      </c>
      <c r="AM55" s="84" t="s">
        <v>827</v>
      </c>
      <c r="AN55" s="80"/>
      <c r="AO55" s="82">
        <v>39845.72321759259</v>
      </c>
      <c r="AP55" s="84" t="s">
        <v>878</v>
      </c>
      <c r="AQ55" s="80" t="b">
        <v>1</v>
      </c>
      <c r="AR55" s="80" t="b">
        <v>0</v>
      </c>
      <c r="AS55" s="80" t="b">
        <v>1</v>
      </c>
      <c r="AT55" s="80"/>
      <c r="AU55" s="80">
        <v>98</v>
      </c>
      <c r="AV55" s="84" t="s">
        <v>886</v>
      </c>
      <c r="AW55" s="80" t="b">
        <v>0</v>
      </c>
      <c r="AX55" s="80" t="s">
        <v>904</v>
      </c>
      <c r="AY55" s="84" t="s">
        <v>957</v>
      </c>
      <c r="AZ55" s="80" t="s">
        <v>66</v>
      </c>
      <c r="BA55" s="80" t="str">
        <f>REPLACE(INDEX(GroupVertices[Group],MATCH(Vertices[[#This Row],[Vertex]],GroupVertices[Vertex],0)),1,1,"")</f>
        <v>2</v>
      </c>
      <c r="BB55" s="48"/>
      <c r="BC55" s="48"/>
      <c r="BD55" s="48"/>
      <c r="BE55" s="48"/>
      <c r="BF55" s="48"/>
      <c r="BG55" s="48"/>
      <c r="BH55" s="118" t="s">
        <v>1094</v>
      </c>
      <c r="BI55" s="118" t="s">
        <v>1094</v>
      </c>
      <c r="BJ55" s="118" t="s">
        <v>1114</v>
      </c>
      <c r="BK55" s="118" t="s">
        <v>1114</v>
      </c>
      <c r="BL55" s="118">
        <v>1</v>
      </c>
      <c r="BM55" s="121">
        <v>4.761904761904762</v>
      </c>
      <c r="BN55" s="118">
        <v>0</v>
      </c>
      <c r="BO55" s="121">
        <v>0</v>
      </c>
      <c r="BP55" s="118">
        <v>0</v>
      </c>
      <c r="BQ55" s="121">
        <v>0</v>
      </c>
      <c r="BR55" s="118">
        <v>20</v>
      </c>
      <c r="BS55" s="121">
        <v>95.23809523809524</v>
      </c>
      <c r="BT55" s="118">
        <v>21</v>
      </c>
      <c r="BU55" s="2"/>
      <c r="BV55" s="3"/>
      <c r="BW55" s="3"/>
      <c r="BX55" s="3"/>
      <c r="BY55" s="3"/>
    </row>
    <row r="56" spans="1:77" ht="41.45" customHeight="1">
      <c r="A56" s="66" t="s">
        <v>294</v>
      </c>
      <c r="B56" s="80"/>
      <c r="C56" s="67"/>
      <c r="D56" s="67" t="s">
        <v>64</v>
      </c>
      <c r="E56" s="68">
        <v>226.9367843137255</v>
      </c>
      <c r="F56" s="70">
        <v>99.83533516294263</v>
      </c>
      <c r="G56" s="104" t="s">
        <v>387</v>
      </c>
      <c r="H56" s="67"/>
      <c r="I56" s="71" t="s">
        <v>294</v>
      </c>
      <c r="J56" s="72"/>
      <c r="K56" s="72"/>
      <c r="L56" s="71" t="s">
        <v>2126</v>
      </c>
      <c r="M56" s="75">
        <v>55.87730136331818</v>
      </c>
      <c r="N56" s="76">
        <v>6897.23828125</v>
      </c>
      <c r="O56" s="76">
        <v>6847.345703125</v>
      </c>
      <c r="P56" s="77"/>
      <c r="Q56" s="78"/>
      <c r="R56" s="78"/>
      <c r="S56" s="90"/>
      <c r="T56" s="48">
        <v>0</v>
      </c>
      <c r="U56" s="48">
        <v>5</v>
      </c>
      <c r="V56" s="49">
        <v>10</v>
      </c>
      <c r="W56" s="49">
        <v>0.003559</v>
      </c>
      <c r="X56" s="49">
        <v>0.009179</v>
      </c>
      <c r="Y56" s="49">
        <v>0.894121</v>
      </c>
      <c r="Z56" s="49">
        <v>0.55</v>
      </c>
      <c r="AA56" s="49">
        <v>0</v>
      </c>
      <c r="AB56" s="73">
        <v>56</v>
      </c>
      <c r="AC56" s="73"/>
      <c r="AD56" s="74"/>
      <c r="AE56" s="80" t="s">
        <v>688</v>
      </c>
      <c r="AF56" s="80">
        <v>1196</v>
      </c>
      <c r="AG56" s="80">
        <v>989</v>
      </c>
      <c r="AH56" s="80">
        <v>18214</v>
      </c>
      <c r="AI56" s="80">
        <v>25554</v>
      </c>
      <c r="AJ56" s="80"/>
      <c r="AK56" s="80" t="s">
        <v>747</v>
      </c>
      <c r="AL56" s="80" t="s">
        <v>792</v>
      </c>
      <c r="AM56" s="84" t="s">
        <v>828</v>
      </c>
      <c r="AN56" s="80"/>
      <c r="AO56" s="82">
        <v>39933.635462962964</v>
      </c>
      <c r="AP56" s="84" t="s">
        <v>879</v>
      </c>
      <c r="AQ56" s="80" t="b">
        <v>0</v>
      </c>
      <c r="AR56" s="80" t="b">
        <v>0</v>
      </c>
      <c r="AS56" s="80" t="b">
        <v>1</v>
      </c>
      <c r="AT56" s="80"/>
      <c r="AU56" s="80">
        <v>96</v>
      </c>
      <c r="AV56" s="84" t="s">
        <v>892</v>
      </c>
      <c r="AW56" s="80" t="b">
        <v>0</v>
      </c>
      <c r="AX56" s="80" t="s">
        <v>904</v>
      </c>
      <c r="AY56" s="84" t="s">
        <v>958</v>
      </c>
      <c r="AZ56" s="80" t="s">
        <v>66</v>
      </c>
      <c r="BA56" s="80" t="str">
        <f>REPLACE(INDEX(GroupVertices[Group],MATCH(Vertices[[#This Row],[Vertex]],GroupVertices[Vertex],0)),1,1,"")</f>
        <v>2</v>
      </c>
      <c r="BB56" s="48"/>
      <c r="BC56" s="48"/>
      <c r="BD56" s="48"/>
      <c r="BE56" s="48"/>
      <c r="BF56" s="48"/>
      <c r="BG56" s="48"/>
      <c r="BH56" s="118" t="s">
        <v>2250</v>
      </c>
      <c r="BI56" s="118" t="s">
        <v>2254</v>
      </c>
      <c r="BJ56" s="118" t="s">
        <v>2237</v>
      </c>
      <c r="BK56" s="118" t="s">
        <v>2237</v>
      </c>
      <c r="BL56" s="118">
        <v>1</v>
      </c>
      <c r="BM56" s="121">
        <v>1.5384615384615385</v>
      </c>
      <c r="BN56" s="118">
        <v>2</v>
      </c>
      <c r="BO56" s="121">
        <v>3.076923076923077</v>
      </c>
      <c r="BP56" s="118">
        <v>0</v>
      </c>
      <c r="BQ56" s="121">
        <v>0</v>
      </c>
      <c r="BR56" s="118">
        <v>62</v>
      </c>
      <c r="BS56" s="121">
        <v>95.38461538461539</v>
      </c>
      <c r="BT56" s="118">
        <v>65</v>
      </c>
      <c r="BU56" s="2"/>
      <c r="BV56" s="3"/>
      <c r="BW56" s="3"/>
      <c r="BX56" s="3"/>
      <c r="BY56" s="3"/>
    </row>
    <row r="57" spans="1:77" ht="41.45" customHeight="1">
      <c r="A57" s="66" t="s">
        <v>295</v>
      </c>
      <c r="B57" s="80"/>
      <c r="C57" s="67"/>
      <c r="D57" s="67" t="s">
        <v>64</v>
      </c>
      <c r="E57" s="68">
        <v>199.4635294117647</v>
      </c>
      <c r="F57" s="70">
        <v>99.90500105554382</v>
      </c>
      <c r="G57" s="104" t="s">
        <v>388</v>
      </c>
      <c r="H57" s="67"/>
      <c r="I57" s="71" t="s">
        <v>295</v>
      </c>
      <c r="J57" s="72"/>
      <c r="K57" s="72"/>
      <c r="L57" s="71" t="s">
        <v>1013</v>
      </c>
      <c r="M57" s="75">
        <v>32.659981555760496</v>
      </c>
      <c r="N57" s="76">
        <v>8571.525390625</v>
      </c>
      <c r="O57" s="76">
        <v>2280.95361328125</v>
      </c>
      <c r="P57" s="77"/>
      <c r="Q57" s="78"/>
      <c r="R57" s="78"/>
      <c r="S57" s="90"/>
      <c r="T57" s="48">
        <v>1</v>
      </c>
      <c r="U57" s="48">
        <v>1</v>
      </c>
      <c r="V57" s="49">
        <v>0</v>
      </c>
      <c r="W57" s="49">
        <v>0</v>
      </c>
      <c r="X57" s="49">
        <v>0</v>
      </c>
      <c r="Y57" s="49">
        <v>0.999996</v>
      </c>
      <c r="Z57" s="49">
        <v>0</v>
      </c>
      <c r="AA57" s="49">
        <v>0</v>
      </c>
      <c r="AB57" s="73">
        <v>57</v>
      </c>
      <c r="AC57" s="73"/>
      <c r="AD57" s="74"/>
      <c r="AE57" s="80" t="s">
        <v>689</v>
      </c>
      <c r="AF57" s="80">
        <v>869</v>
      </c>
      <c r="AG57" s="80">
        <v>571</v>
      </c>
      <c r="AH57" s="80">
        <v>1505</v>
      </c>
      <c r="AI57" s="80">
        <v>4046</v>
      </c>
      <c r="AJ57" s="80"/>
      <c r="AK57" s="80" t="s">
        <v>748</v>
      </c>
      <c r="AL57" s="80" t="s">
        <v>610</v>
      </c>
      <c r="AM57" s="84" t="s">
        <v>829</v>
      </c>
      <c r="AN57" s="80"/>
      <c r="AO57" s="82">
        <v>41703.97280092593</v>
      </c>
      <c r="AP57" s="80"/>
      <c r="AQ57" s="80" t="b">
        <v>1</v>
      </c>
      <c r="AR57" s="80" t="b">
        <v>0</v>
      </c>
      <c r="AS57" s="80" t="b">
        <v>0</v>
      </c>
      <c r="AT57" s="80"/>
      <c r="AU57" s="80">
        <v>10</v>
      </c>
      <c r="AV57" s="84" t="s">
        <v>886</v>
      </c>
      <c r="AW57" s="80" t="b">
        <v>0</v>
      </c>
      <c r="AX57" s="80" t="s">
        <v>904</v>
      </c>
      <c r="AY57" s="84" t="s">
        <v>959</v>
      </c>
      <c r="AZ57" s="80" t="s">
        <v>66</v>
      </c>
      <c r="BA57" s="80" t="str">
        <f>REPLACE(INDEX(GroupVertices[Group],MATCH(Vertices[[#This Row],[Vertex]],GroupVertices[Vertex],0)),1,1,"")</f>
        <v>4</v>
      </c>
      <c r="BB57" s="48" t="s">
        <v>333</v>
      </c>
      <c r="BC57" s="48" t="s">
        <v>333</v>
      </c>
      <c r="BD57" s="48" t="s">
        <v>337</v>
      </c>
      <c r="BE57" s="48" t="s">
        <v>337</v>
      </c>
      <c r="BF57" s="48"/>
      <c r="BG57" s="48"/>
      <c r="BH57" s="118" t="s">
        <v>1159</v>
      </c>
      <c r="BI57" s="118" t="s">
        <v>1159</v>
      </c>
      <c r="BJ57" s="118" t="s">
        <v>1172</v>
      </c>
      <c r="BK57" s="118" t="s">
        <v>1172</v>
      </c>
      <c r="BL57" s="118">
        <v>0</v>
      </c>
      <c r="BM57" s="121">
        <v>0</v>
      </c>
      <c r="BN57" s="118">
        <v>1</v>
      </c>
      <c r="BO57" s="121">
        <v>50</v>
      </c>
      <c r="BP57" s="118">
        <v>0</v>
      </c>
      <c r="BQ57" s="121">
        <v>0</v>
      </c>
      <c r="BR57" s="118">
        <v>1</v>
      </c>
      <c r="BS57" s="121">
        <v>50</v>
      </c>
      <c r="BT57" s="118">
        <v>2</v>
      </c>
      <c r="BU57" s="2"/>
      <c r="BV57" s="3"/>
      <c r="BW57" s="3"/>
      <c r="BX57" s="3"/>
      <c r="BY57" s="3"/>
    </row>
    <row r="58" spans="1:77" ht="41.45" customHeight="1">
      <c r="A58" s="66" t="s">
        <v>296</v>
      </c>
      <c r="B58" s="80"/>
      <c r="C58" s="67"/>
      <c r="D58" s="67" t="s">
        <v>64</v>
      </c>
      <c r="E58" s="68">
        <v>405.9072941176471</v>
      </c>
      <c r="F58" s="70">
        <v>99.38150687214586</v>
      </c>
      <c r="G58" s="104" t="s">
        <v>389</v>
      </c>
      <c r="H58" s="67"/>
      <c r="I58" s="71" t="s">
        <v>296</v>
      </c>
      <c r="J58" s="72"/>
      <c r="K58" s="72"/>
      <c r="L58" s="71" t="s">
        <v>2127</v>
      </c>
      <c r="M58" s="75">
        <v>207.12314307618803</v>
      </c>
      <c r="N58" s="76">
        <v>8853.3037109375</v>
      </c>
      <c r="O58" s="76">
        <v>6556.24462890625</v>
      </c>
      <c r="P58" s="77"/>
      <c r="Q58" s="78"/>
      <c r="R58" s="78"/>
      <c r="S58" s="90"/>
      <c r="T58" s="48">
        <v>0</v>
      </c>
      <c r="U58" s="48">
        <v>5</v>
      </c>
      <c r="V58" s="49">
        <v>10</v>
      </c>
      <c r="W58" s="49">
        <v>0.003559</v>
      </c>
      <c r="X58" s="49">
        <v>0.009179</v>
      </c>
      <c r="Y58" s="49">
        <v>0.894121</v>
      </c>
      <c r="Z58" s="49">
        <v>0.55</v>
      </c>
      <c r="AA58" s="49">
        <v>0</v>
      </c>
      <c r="AB58" s="73">
        <v>58</v>
      </c>
      <c r="AC58" s="73"/>
      <c r="AD58" s="74"/>
      <c r="AE58" s="80" t="s">
        <v>690</v>
      </c>
      <c r="AF58" s="80">
        <v>574</v>
      </c>
      <c r="AG58" s="80">
        <v>3712</v>
      </c>
      <c r="AH58" s="80">
        <v>10506</v>
      </c>
      <c r="AI58" s="80">
        <v>7907</v>
      </c>
      <c r="AJ58" s="80"/>
      <c r="AK58" s="80" t="s">
        <v>749</v>
      </c>
      <c r="AL58" s="80" t="s">
        <v>793</v>
      </c>
      <c r="AM58" s="84" t="s">
        <v>830</v>
      </c>
      <c r="AN58" s="80"/>
      <c r="AO58" s="82">
        <v>40161.658842592595</v>
      </c>
      <c r="AP58" s="84" t="s">
        <v>880</v>
      </c>
      <c r="AQ58" s="80" t="b">
        <v>0</v>
      </c>
      <c r="AR58" s="80" t="b">
        <v>0</v>
      </c>
      <c r="AS58" s="80" t="b">
        <v>1</v>
      </c>
      <c r="AT58" s="80"/>
      <c r="AU58" s="80">
        <v>177</v>
      </c>
      <c r="AV58" s="84" t="s">
        <v>886</v>
      </c>
      <c r="AW58" s="80" t="b">
        <v>0</v>
      </c>
      <c r="AX58" s="80" t="s">
        <v>904</v>
      </c>
      <c r="AY58" s="84" t="s">
        <v>960</v>
      </c>
      <c r="AZ58" s="80" t="s">
        <v>66</v>
      </c>
      <c r="BA58" s="80" t="str">
        <f>REPLACE(INDEX(GroupVertices[Group],MATCH(Vertices[[#This Row],[Vertex]],GroupVertices[Vertex],0)),1,1,"")</f>
        <v>2</v>
      </c>
      <c r="BB58" s="48"/>
      <c r="BC58" s="48"/>
      <c r="BD58" s="48"/>
      <c r="BE58" s="48"/>
      <c r="BF58" s="48"/>
      <c r="BG58" s="48"/>
      <c r="BH58" s="118" t="s">
        <v>2250</v>
      </c>
      <c r="BI58" s="118" t="s">
        <v>2254</v>
      </c>
      <c r="BJ58" s="118" t="s">
        <v>2237</v>
      </c>
      <c r="BK58" s="118" t="s">
        <v>2237</v>
      </c>
      <c r="BL58" s="118">
        <v>1</v>
      </c>
      <c r="BM58" s="121">
        <v>1.5384615384615385</v>
      </c>
      <c r="BN58" s="118">
        <v>2</v>
      </c>
      <c r="BO58" s="121">
        <v>3.076923076923077</v>
      </c>
      <c r="BP58" s="118">
        <v>0</v>
      </c>
      <c r="BQ58" s="121">
        <v>0</v>
      </c>
      <c r="BR58" s="118">
        <v>62</v>
      </c>
      <c r="BS58" s="121">
        <v>95.38461538461539</v>
      </c>
      <c r="BT58" s="118">
        <v>65</v>
      </c>
      <c r="BU58" s="2"/>
      <c r="BV58" s="3"/>
      <c r="BW58" s="3"/>
      <c r="BX58" s="3"/>
      <c r="BY58" s="3"/>
    </row>
    <row r="59" spans="1:77" ht="41.45" customHeight="1">
      <c r="A59" s="66" t="s">
        <v>297</v>
      </c>
      <c r="B59" s="80"/>
      <c r="C59" s="67"/>
      <c r="D59" s="67" t="s">
        <v>64</v>
      </c>
      <c r="E59" s="68">
        <v>170.61003921568627</v>
      </c>
      <c r="F59" s="70">
        <v>99.97816690925656</v>
      </c>
      <c r="G59" s="104" t="s">
        <v>390</v>
      </c>
      <c r="H59" s="67"/>
      <c r="I59" s="71" t="s">
        <v>297</v>
      </c>
      <c r="J59" s="72"/>
      <c r="K59" s="72"/>
      <c r="L59" s="71" t="s">
        <v>1014</v>
      </c>
      <c r="M59" s="75">
        <v>8.276241375095832</v>
      </c>
      <c r="N59" s="76">
        <v>7919.2275390625</v>
      </c>
      <c r="O59" s="76">
        <v>7216.86083984375</v>
      </c>
      <c r="P59" s="77"/>
      <c r="Q59" s="78"/>
      <c r="R59" s="78"/>
      <c r="S59" s="90"/>
      <c r="T59" s="48">
        <v>0</v>
      </c>
      <c r="U59" s="48">
        <v>4</v>
      </c>
      <c r="V59" s="49">
        <v>10</v>
      </c>
      <c r="W59" s="49">
        <v>0.003546</v>
      </c>
      <c r="X59" s="49">
        <v>0.006724</v>
      </c>
      <c r="Y59" s="49">
        <v>0.756973</v>
      </c>
      <c r="Z59" s="49">
        <v>0.4166666666666667</v>
      </c>
      <c r="AA59" s="49">
        <v>0</v>
      </c>
      <c r="AB59" s="73">
        <v>59</v>
      </c>
      <c r="AC59" s="73"/>
      <c r="AD59" s="74"/>
      <c r="AE59" s="80" t="s">
        <v>691</v>
      </c>
      <c r="AF59" s="80">
        <v>391</v>
      </c>
      <c r="AG59" s="80">
        <v>132</v>
      </c>
      <c r="AH59" s="80">
        <v>4219</v>
      </c>
      <c r="AI59" s="80">
        <v>328</v>
      </c>
      <c r="AJ59" s="80"/>
      <c r="AK59" s="80" t="s">
        <v>750</v>
      </c>
      <c r="AL59" s="80" t="s">
        <v>794</v>
      </c>
      <c r="AM59" s="80"/>
      <c r="AN59" s="80"/>
      <c r="AO59" s="82">
        <v>40811.797164351854</v>
      </c>
      <c r="AP59" s="80"/>
      <c r="AQ59" s="80" t="b">
        <v>1</v>
      </c>
      <c r="AR59" s="80" t="b">
        <v>0</v>
      </c>
      <c r="AS59" s="80" t="b">
        <v>1</v>
      </c>
      <c r="AT59" s="80"/>
      <c r="AU59" s="80">
        <v>6</v>
      </c>
      <c r="AV59" s="84" t="s">
        <v>886</v>
      </c>
      <c r="AW59" s="80" t="b">
        <v>0</v>
      </c>
      <c r="AX59" s="80" t="s">
        <v>904</v>
      </c>
      <c r="AY59" s="84" t="s">
        <v>961</v>
      </c>
      <c r="AZ59" s="80" t="s">
        <v>66</v>
      </c>
      <c r="BA59" s="80" t="str">
        <f>REPLACE(INDEX(GroupVertices[Group],MATCH(Vertices[[#This Row],[Vertex]],GroupVertices[Vertex],0)),1,1,"")</f>
        <v>2</v>
      </c>
      <c r="BB59" s="48"/>
      <c r="BC59" s="48"/>
      <c r="BD59" s="48"/>
      <c r="BE59" s="48"/>
      <c r="BF59" s="48"/>
      <c r="BG59" s="48"/>
      <c r="BH59" s="118" t="s">
        <v>1094</v>
      </c>
      <c r="BI59" s="118" t="s">
        <v>1094</v>
      </c>
      <c r="BJ59" s="118" t="s">
        <v>1114</v>
      </c>
      <c r="BK59" s="118" t="s">
        <v>1114</v>
      </c>
      <c r="BL59" s="118">
        <v>1</v>
      </c>
      <c r="BM59" s="121">
        <v>4.761904761904762</v>
      </c>
      <c r="BN59" s="118">
        <v>0</v>
      </c>
      <c r="BO59" s="121">
        <v>0</v>
      </c>
      <c r="BP59" s="118">
        <v>0</v>
      </c>
      <c r="BQ59" s="121">
        <v>0</v>
      </c>
      <c r="BR59" s="118">
        <v>20</v>
      </c>
      <c r="BS59" s="121">
        <v>95.23809523809524</v>
      </c>
      <c r="BT59" s="118">
        <v>21</v>
      </c>
      <c r="BU59" s="2"/>
      <c r="BV59" s="3"/>
      <c r="BW59" s="3"/>
      <c r="BX59" s="3"/>
      <c r="BY59" s="3"/>
    </row>
    <row r="60" spans="1:77" ht="41.45" customHeight="1">
      <c r="A60" s="66" t="s">
        <v>298</v>
      </c>
      <c r="B60" s="80"/>
      <c r="C60" s="67"/>
      <c r="D60" s="67" t="s">
        <v>64</v>
      </c>
      <c r="E60" s="68">
        <v>183.82086274509805</v>
      </c>
      <c r="F60" s="70">
        <v>99.94466728147465</v>
      </c>
      <c r="G60" s="104" t="s">
        <v>391</v>
      </c>
      <c r="H60" s="67"/>
      <c r="I60" s="71" t="s">
        <v>298</v>
      </c>
      <c r="J60" s="72"/>
      <c r="K60" s="72"/>
      <c r="L60" s="71" t="s">
        <v>1015</v>
      </c>
      <c r="M60" s="75">
        <v>19.440550660548215</v>
      </c>
      <c r="N60" s="76">
        <v>7466.14013671875</v>
      </c>
      <c r="O60" s="76">
        <v>7316.50830078125</v>
      </c>
      <c r="P60" s="77"/>
      <c r="Q60" s="78"/>
      <c r="R60" s="78"/>
      <c r="S60" s="90"/>
      <c r="T60" s="48">
        <v>0</v>
      </c>
      <c r="U60" s="48">
        <v>4</v>
      </c>
      <c r="V60" s="49">
        <v>10</v>
      </c>
      <c r="W60" s="49">
        <v>0.003546</v>
      </c>
      <c r="X60" s="49">
        <v>0.006724</v>
      </c>
      <c r="Y60" s="49">
        <v>0.756973</v>
      </c>
      <c r="Z60" s="49">
        <v>0.4166666666666667</v>
      </c>
      <c r="AA60" s="49">
        <v>0</v>
      </c>
      <c r="AB60" s="73">
        <v>60</v>
      </c>
      <c r="AC60" s="73"/>
      <c r="AD60" s="74"/>
      <c r="AE60" s="80" t="s">
        <v>692</v>
      </c>
      <c r="AF60" s="80">
        <v>327</v>
      </c>
      <c r="AG60" s="80">
        <v>333</v>
      </c>
      <c r="AH60" s="80">
        <v>92068</v>
      </c>
      <c r="AI60" s="80">
        <v>53476</v>
      </c>
      <c r="AJ60" s="80"/>
      <c r="AK60" s="80" t="s">
        <v>751</v>
      </c>
      <c r="AL60" s="80"/>
      <c r="AM60" s="80"/>
      <c r="AN60" s="80"/>
      <c r="AO60" s="82">
        <v>40576.14938657408</v>
      </c>
      <c r="AP60" s="84" t="s">
        <v>881</v>
      </c>
      <c r="AQ60" s="80" t="b">
        <v>1</v>
      </c>
      <c r="AR60" s="80" t="b">
        <v>0</v>
      </c>
      <c r="AS60" s="80" t="b">
        <v>1</v>
      </c>
      <c r="AT60" s="80"/>
      <c r="AU60" s="80">
        <v>137</v>
      </c>
      <c r="AV60" s="84" t="s">
        <v>886</v>
      </c>
      <c r="AW60" s="80" t="b">
        <v>0</v>
      </c>
      <c r="AX60" s="80" t="s">
        <v>904</v>
      </c>
      <c r="AY60" s="84" t="s">
        <v>962</v>
      </c>
      <c r="AZ60" s="80" t="s">
        <v>66</v>
      </c>
      <c r="BA60" s="80" t="str">
        <f>REPLACE(INDEX(GroupVertices[Group],MATCH(Vertices[[#This Row],[Vertex]],GroupVertices[Vertex],0)),1,1,"")</f>
        <v>2</v>
      </c>
      <c r="BB60" s="48"/>
      <c r="BC60" s="48"/>
      <c r="BD60" s="48"/>
      <c r="BE60" s="48"/>
      <c r="BF60" s="48"/>
      <c r="BG60" s="48"/>
      <c r="BH60" s="118" t="s">
        <v>1094</v>
      </c>
      <c r="BI60" s="118" t="s">
        <v>1094</v>
      </c>
      <c r="BJ60" s="118" t="s">
        <v>1114</v>
      </c>
      <c r="BK60" s="118" t="s">
        <v>1114</v>
      </c>
      <c r="BL60" s="118">
        <v>1</v>
      </c>
      <c r="BM60" s="121">
        <v>4.761904761904762</v>
      </c>
      <c r="BN60" s="118">
        <v>0</v>
      </c>
      <c r="BO60" s="121">
        <v>0</v>
      </c>
      <c r="BP60" s="118">
        <v>0</v>
      </c>
      <c r="BQ60" s="121">
        <v>0</v>
      </c>
      <c r="BR60" s="118">
        <v>20</v>
      </c>
      <c r="BS60" s="121">
        <v>95.23809523809524</v>
      </c>
      <c r="BT60" s="118">
        <v>21</v>
      </c>
      <c r="BU60" s="2"/>
      <c r="BV60" s="3"/>
      <c r="BW60" s="3"/>
      <c r="BX60" s="3"/>
      <c r="BY60" s="3"/>
    </row>
    <row r="61" spans="1:77" ht="41.45" customHeight="1">
      <c r="A61" s="66" t="s">
        <v>299</v>
      </c>
      <c r="B61" s="80"/>
      <c r="C61" s="67"/>
      <c r="D61" s="67" t="s">
        <v>64</v>
      </c>
      <c r="E61" s="68">
        <v>184.67529411764707</v>
      </c>
      <c r="F61" s="70">
        <v>99.9425006388818</v>
      </c>
      <c r="G61" s="104" t="s">
        <v>392</v>
      </c>
      <c r="H61" s="67"/>
      <c r="I61" s="71" t="s">
        <v>299</v>
      </c>
      <c r="J61" s="72"/>
      <c r="K61" s="72"/>
      <c r="L61" s="71" t="s">
        <v>1016</v>
      </c>
      <c r="M61" s="75">
        <v>20.162620415328718</v>
      </c>
      <c r="N61" s="76">
        <v>8678.6796875</v>
      </c>
      <c r="O61" s="76">
        <v>5640.60400390625</v>
      </c>
      <c r="P61" s="77"/>
      <c r="Q61" s="78"/>
      <c r="R61" s="78"/>
      <c r="S61" s="90"/>
      <c r="T61" s="48">
        <v>0</v>
      </c>
      <c r="U61" s="48">
        <v>4</v>
      </c>
      <c r="V61" s="49">
        <v>10</v>
      </c>
      <c r="W61" s="49">
        <v>0.003546</v>
      </c>
      <c r="X61" s="49">
        <v>0.006724</v>
      </c>
      <c r="Y61" s="49">
        <v>0.756973</v>
      </c>
      <c r="Z61" s="49">
        <v>0.4166666666666667</v>
      </c>
      <c r="AA61" s="49">
        <v>0</v>
      </c>
      <c r="AB61" s="73">
        <v>61</v>
      </c>
      <c r="AC61" s="73"/>
      <c r="AD61" s="74"/>
      <c r="AE61" s="80" t="s">
        <v>693</v>
      </c>
      <c r="AF61" s="80">
        <v>446</v>
      </c>
      <c r="AG61" s="80">
        <v>346</v>
      </c>
      <c r="AH61" s="80">
        <v>1157</v>
      </c>
      <c r="AI61" s="80">
        <v>2110</v>
      </c>
      <c r="AJ61" s="80"/>
      <c r="AK61" s="80" t="s">
        <v>752</v>
      </c>
      <c r="AL61" s="80" t="s">
        <v>795</v>
      </c>
      <c r="AM61" s="84" t="s">
        <v>831</v>
      </c>
      <c r="AN61" s="80"/>
      <c r="AO61" s="82">
        <v>42966.277395833335</v>
      </c>
      <c r="AP61" s="84" t="s">
        <v>882</v>
      </c>
      <c r="AQ61" s="80" t="b">
        <v>1</v>
      </c>
      <c r="AR61" s="80" t="b">
        <v>0</v>
      </c>
      <c r="AS61" s="80" t="b">
        <v>1</v>
      </c>
      <c r="AT61" s="80"/>
      <c r="AU61" s="80">
        <v>1</v>
      </c>
      <c r="AV61" s="80"/>
      <c r="AW61" s="80" t="b">
        <v>0</v>
      </c>
      <c r="AX61" s="80" t="s">
        <v>904</v>
      </c>
      <c r="AY61" s="84" t="s">
        <v>963</v>
      </c>
      <c r="AZ61" s="80" t="s">
        <v>66</v>
      </c>
      <c r="BA61" s="80" t="str">
        <f>REPLACE(INDEX(GroupVertices[Group],MATCH(Vertices[[#This Row],[Vertex]],GroupVertices[Vertex],0)),1,1,"")</f>
        <v>2</v>
      </c>
      <c r="BB61" s="48"/>
      <c r="BC61" s="48"/>
      <c r="BD61" s="48"/>
      <c r="BE61" s="48"/>
      <c r="BF61" s="48"/>
      <c r="BG61" s="48"/>
      <c r="BH61" s="118" t="s">
        <v>1094</v>
      </c>
      <c r="BI61" s="118" t="s">
        <v>1094</v>
      </c>
      <c r="BJ61" s="118" t="s">
        <v>1114</v>
      </c>
      <c r="BK61" s="118" t="s">
        <v>1114</v>
      </c>
      <c r="BL61" s="118">
        <v>1</v>
      </c>
      <c r="BM61" s="121">
        <v>4.761904761904762</v>
      </c>
      <c r="BN61" s="118">
        <v>0</v>
      </c>
      <c r="BO61" s="121">
        <v>0</v>
      </c>
      <c r="BP61" s="118">
        <v>0</v>
      </c>
      <c r="BQ61" s="121">
        <v>0</v>
      </c>
      <c r="BR61" s="118">
        <v>20</v>
      </c>
      <c r="BS61" s="121">
        <v>95.23809523809524</v>
      </c>
      <c r="BT61" s="118">
        <v>21</v>
      </c>
      <c r="BU61" s="2"/>
      <c r="BV61" s="3"/>
      <c r="BW61" s="3"/>
      <c r="BX61" s="3"/>
      <c r="BY61" s="3"/>
    </row>
    <row r="62" spans="1:77" ht="41.45" customHeight="1">
      <c r="A62" s="66" t="s">
        <v>300</v>
      </c>
      <c r="B62" s="80"/>
      <c r="C62" s="67"/>
      <c r="D62" s="67" t="s">
        <v>64</v>
      </c>
      <c r="E62" s="68">
        <v>228.97427450980393</v>
      </c>
      <c r="F62" s="70">
        <v>99.83016855368274</v>
      </c>
      <c r="G62" s="104" t="s">
        <v>393</v>
      </c>
      <c r="H62" s="67"/>
      <c r="I62" s="71" t="s">
        <v>300</v>
      </c>
      <c r="J62" s="72"/>
      <c r="K62" s="72"/>
      <c r="L62" s="71" t="s">
        <v>2128</v>
      </c>
      <c r="M62" s="75">
        <v>57.59916000933323</v>
      </c>
      <c r="N62" s="76">
        <v>7651.0751953125</v>
      </c>
      <c r="O62" s="76">
        <v>4267.501953125</v>
      </c>
      <c r="P62" s="77"/>
      <c r="Q62" s="78"/>
      <c r="R62" s="78"/>
      <c r="S62" s="90"/>
      <c r="T62" s="48">
        <v>0</v>
      </c>
      <c r="U62" s="48">
        <v>4</v>
      </c>
      <c r="V62" s="49">
        <v>10</v>
      </c>
      <c r="W62" s="49">
        <v>0.003521</v>
      </c>
      <c r="X62" s="49">
        <v>0.008416</v>
      </c>
      <c r="Y62" s="49">
        <v>0.751831</v>
      </c>
      <c r="Z62" s="49">
        <v>0.5</v>
      </c>
      <c r="AA62" s="49">
        <v>0</v>
      </c>
      <c r="AB62" s="73">
        <v>62</v>
      </c>
      <c r="AC62" s="73"/>
      <c r="AD62" s="74"/>
      <c r="AE62" s="80" t="s">
        <v>694</v>
      </c>
      <c r="AF62" s="80">
        <v>2827</v>
      </c>
      <c r="AG62" s="80">
        <v>1020</v>
      </c>
      <c r="AH62" s="80">
        <v>5278</v>
      </c>
      <c r="AI62" s="80">
        <v>13892</v>
      </c>
      <c r="AJ62" s="80"/>
      <c r="AK62" s="80" t="s">
        <v>753</v>
      </c>
      <c r="AL62" s="80" t="s">
        <v>796</v>
      </c>
      <c r="AM62" s="84" t="s">
        <v>832</v>
      </c>
      <c r="AN62" s="80"/>
      <c r="AO62" s="82">
        <v>42886.47361111111</v>
      </c>
      <c r="AP62" s="84" t="s">
        <v>883</v>
      </c>
      <c r="AQ62" s="80" t="b">
        <v>1</v>
      </c>
      <c r="AR62" s="80" t="b">
        <v>0</v>
      </c>
      <c r="AS62" s="80" t="b">
        <v>0</v>
      </c>
      <c r="AT62" s="80"/>
      <c r="AU62" s="80">
        <v>10</v>
      </c>
      <c r="AV62" s="80"/>
      <c r="AW62" s="80" t="b">
        <v>0</v>
      </c>
      <c r="AX62" s="80" t="s">
        <v>904</v>
      </c>
      <c r="AY62" s="84" t="s">
        <v>964</v>
      </c>
      <c r="AZ62" s="80" t="s">
        <v>66</v>
      </c>
      <c r="BA62" s="80" t="str">
        <f>REPLACE(INDEX(GroupVertices[Group],MATCH(Vertices[[#This Row],[Vertex]],GroupVertices[Vertex],0)),1,1,"")</f>
        <v>2</v>
      </c>
      <c r="BB62" s="48"/>
      <c r="BC62" s="48"/>
      <c r="BD62" s="48"/>
      <c r="BE62" s="48"/>
      <c r="BF62" s="48"/>
      <c r="BG62" s="48"/>
      <c r="BH62" s="118" t="s">
        <v>2246</v>
      </c>
      <c r="BI62" s="118" t="s">
        <v>2245</v>
      </c>
      <c r="BJ62" s="118" t="s">
        <v>2237</v>
      </c>
      <c r="BK62" s="118" t="s">
        <v>2237</v>
      </c>
      <c r="BL62" s="118">
        <v>1</v>
      </c>
      <c r="BM62" s="121">
        <v>1.5873015873015872</v>
      </c>
      <c r="BN62" s="118">
        <v>2</v>
      </c>
      <c r="BO62" s="121">
        <v>3.1746031746031744</v>
      </c>
      <c r="BP62" s="118">
        <v>0</v>
      </c>
      <c r="BQ62" s="121">
        <v>0</v>
      </c>
      <c r="BR62" s="118">
        <v>60</v>
      </c>
      <c r="BS62" s="121">
        <v>95.23809523809524</v>
      </c>
      <c r="BT62" s="118">
        <v>63</v>
      </c>
      <c r="BU62" s="2"/>
      <c r="BV62" s="3"/>
      <c r="BW62" s="3"/>
      <c r="BX62" s="3"/>
      <c r="BY62" s="3"/>
    </row>
    <row r="63" spans="1:77" ht="41.45" customHeight="1">
      <c r="A63" s="66" t="s">
        <v>301</v>
      </c>
      <c r="B63" s="80"/>
      <c r="C63" s="67"/>
      <c r="D63" s="67" t="s">
        <v>64</v>
      </c>
      <c r="E63" s="68">
        <v>183.22933333333333</v>
      </c>
      <c r="F63" s="70">
        <v>99.94616726480817</v>
      </c>
      <c r="G63" s="104" t="s">
        <v>394</v>
      </c>
      <c r="H63" s="67"/>
      <c r="I63" s="71" t="s">
        <v>301</v>
      </c>
      <c r="J63" s="72"/>
      <c r="K63" s="72"/>
      <c r="L63" s="71" t="s">
        <v>1017</v>
      </c>
      <c r="M63" s="75">
        <v>18.940656214930947</v>
      </c>
      <c r="N63" s="76">
        <v>8201.4013671875</v>
      </c>
      <c r="O63" s="76">
        <v>5730.50390625</v>
      </c>
      <c r="P63" s="77"/>
      <c r="Q63" s="78"/>
      <c r="R63" s="78"/>
      <c r="S63" s="90"/>
      <c r="T63" s="48">
        <v>0</v>
      </c>
      <c r="U63" s="48">
        <v>4</v>
      </c>
      <c r="V63" s="49">
        <v>10</v>
      </c>
      <c r="W63" s="49">
        <v>0.003546</v>
      </c>
      <c r="X63" s="49">
        <v>0.006724</v>
      </c>
      <c r="Y63" s="49">
        <v>0.756973</v>
      </c>
      <c r="Z63" s="49">
        <v>0.4166666666666667</v>
      </c>
      <c r="AA63" s="49">
        <v>0</v>
      </c>
      <c r="AB63" s="73">
        <v>63</v>
      </c>
      <c r="AC63" s="73"/>
      <c r="AD63" s="74"/>
      <c r="AE63" s="80" t="s">
        <v>695</v>
      </c>
      <c r="AF63" s="80">
        <v>471</v>
      </c>
      <c r="AG63" s="80">
        <v>324</v>
      </c>
      <c r="AH63" s="80">
        <v>7445</v>
      </c>
      <c r="AI63" s="80">
        <v>15349</v>
      </c>
      <c r="AJ63" s="80"/>
      <c r="AK63" s="80" t="s">
        <v>754</v>
      </c>
      <c r="AL63" s="80"/>
      <c r="AM63" s="80"/>
      <c r="AN63" s="80"/>
      <c r="AO63" s="82">
        <v>41145.70392361111</v>
      </c>
      <c r="AP63" s="80"/>
      <c r="AQ63" s="80" t="b">
        <v>1</v>
      </c>
      <c r="AR63" s="80" t="b">
        <v>0</v>
      </c>
      <c r="AS63" s="80" t="b">
        <v>0</v>
      </c>
      <c r="AT63" s="80"/>
      <c r="AU63" s="80">
        <v>2</v>
      </c>
      <c r="AV63" s="84" t="s">
        <v>886</v>
      </c>
      <c r="AW63" s="80" t="b">
        <v>0</v>
      </c>
      <c r="AX63" s="80" t="s">
        <v>904</v>
      </c>
      <c r="AY63" s="84" t="s">
        <v>965</v>
      </c>
      <c r="AZ63" s="80" t="s">
        <v>66</v>
      </c>
      <c r="BA63" s="80" t="str">
        <f>REPLACE(INDEX(GroupVertices[Group],MATCH(Vertices[[#This Row],[Vertex]],GroupVertices[Vertex],0)),1,1,"")</f>
        <v>2</v>
      </c>
      <c r="BB63" s="48"/>
      <c r="BC63" s="48"/>
      <c r="BD63" s="48"/>
      <c r="BE63" s="48"/>
      <c r="BF63" s="48"/>
      <c r="BG63" s="48"/>
      <c r="BH63" s="118" t="s">
        <v>1094</v>
      </c>
      <c r="BI63" s="118" t="s">
        <v>1094</v>
      </c>
      <c r="BJ63" s="118" t="s">
        <v>1114</v>
      </c>
      <c r="BK63" s="118" t="s">
        <v>1114</v>
      </c>
      <c r="BL63" s="118">
        <v>1</v>
      </c>
      <c r="BM63" s="121">
        <v>4.761904761904762</v>
      </c>
      <c r="BN63" s="118">
        <v>0</v>
      </c>
      <c r="BO63" s="121">
        <v>0</v>
      </c>
      <c r="BP63" s="118">
        <v>0</v>
      </c>
      <c r="BQ63" s="121">
        <v>0</v>
      </c>
      <c r="BR63" s="118">
        <v>20</v>
      </c>
      <c r="BS63" s="121">
        <v>95.23809523809524</v>
      </c>
      <c r="BT63" s="118">
        <v>21</v>
      </c>
      <c r="BU63" s="2"/>
      <c r="BV63" s="3"/>
      <c r="BW63" s="3"/>
      <c r="BX63" s="3"/>
      <c r="BY63" s="3"/>
    </row>
    <row r="64" spans="1:77" ht="41.45" customHeight="1">
      <c r="A64" s="66" t="s">
        <v>303</v>
      </c>
      <c r="B64" s="80"/>
      <c r="C64" s="67"/>
      <c r="D64" s="67" t="s">
        <v>64</v>
      </c>
      <c r="E64" s="68">
        <v>198.67482352941175</v>
      </c>
      <c r="F64" s="70">
        <v>99.90700103332185</v>
      </c>
      <c r="G64" s="104" t="s">
        <v>396</v>
      </c>
      <c r="H64" s="67"/>
      <c r="I64" s="71" t="s">
        <v>303</v>
      </c>
      <c r="J64" s="72"/>
      <c r="K64" s="72"/>
      <c r="L64" s="71" t="s">
        <v>2129</v>
      </c>
      <c r="M64" s="75">
        <v>31.993455628270798</v>
      </c>
      <c r="N64" s="76">
        <v>8511.5634765625</v>
      </c>
      <c r="O64" s="76">
        <v>6907.763671875</v>
      </c>
      <c r="P64" s="77"/>
      <c r="Q64" s="78"/>
      <c r="R64" s="78"/>
      <c r="S64" s="90"/>
      <c r="T64" s="48">
        <v>0</v>
      </c>
      <c r="U64" s="48">
        <v>5</v>
      </c>
      <c r="V64" s="49">
        <v>10</v>
      </c>
      <c r="W64" s="49">
        <v>0.003559</v>
      </c>
      <c r="X64" s="49">
        <v>0.009179</v>
      </c>
      <c r="Y64" s="49">
        <v>0.894121</v>
      </c>
      <c r="Z64" s="49">
        <v>0.55</v>
      </c>
      <c r="AA64" s="49">
        <v>0</v>
      </c>
      <c r="AB64" s="73">
        <v>64</v>
      </c>
      <c r="AC64" s="73"/>
      <c r="AD64" s="74"/>
      <c r="AE64" s="80" t="s">
        <v>696</v>
      </c>
      <c r="AF64" s="80">
        <v>368</v>
      </c>
      <c r="AG64" s="80">
        <v>559</v>
      </c>
      <c r="AH64" s="80">
        <v>7586</v>
      </c>
      <c r="AI64" s="80">
        <v>15875</v>
      </c>
      <c r="AJ64" s="80"/>
      <c r="AK64" s="80" t="s">
        <v>755</v>
      </c>
      <c r="AL64" s="80" t="s">
        <v>610</v>
      </c>
      <c r="AM64" s="80"/>
      <c r="AN64" s="80"/>
      <c r="AO64" s="82">
        <v>42305.94521990741</v>
      </c>
      <c r="AP64" s="84" t="s">
        <v>884</v>
      </c>
      <c r="AQ64" s="80" t="b">
        <v>1</v>
      </c>
      <c r="AR64" s="80" t="b">
        <v>0</v>
      </c>
      <c r="AS64" s="80" t="b">
        <v>0</v>
      </c>
      <c r="AT64" s="80"/>
      <c r="AU64" s="80">
        <v>3</v>
      </c>
      <c r="AV64" s="84" t="s">
        <v>886</v>
      </c>
      <c r="AW64" s="80" t="b">
        <v>0</v>
      </c>
      <c r="AX64" s="80" t="s">
        <v>904</v>
      </c>
      <c r="AY64" s="84" t="s">
        <v>966</v>
      </c>
      <c r="AZ64" s="80" t="s">
        <v>66</v>
      </c>
      <c r="BA64" s="80" t="str">
        <f>REPLACE(INDEX(GroupVertices[Group],MATCH(Vertices[[#This Row],[Vertex]],GroupVertices[Vertex],0)),1,1,"")</f>
        <v>2</v>
      </c>
      <c r="BB64" s="48"/>
      <c r="BC64" s="48"/>
      <c r="BD64" s="48"/>
      <c r="BE64" s="48"/>
      <c r="BF64" s="48"/>
      <c r="BG64" s="48"/>
      <c r="BH64" s="118" t="s">
        <v>2250</v>
      </c>
      <c r="BI64" s="118" t="s">
        <v>2254</v>
      </c>
      <c r="BJ64" s="118" t="s">
        <v>2237</v>
      </c>
      <c r="BK64" s="118" t="s">
        <v>2237</v>
      </c>
      <c r="BL64" s="118">
        <v>1</v>
      </c>
      <c r="BM64" s="121">
        <v>1.5384615384615385</v>
      </c>
      <c r="BN64" s="118">
        <v>2</v>
      </c>
      <c r="BO64" s="121">
        <v>3.076923076923077</v>
      </c>
      <c r="BP64" s="118">
        <v>0</v>
      </c>
      <c r="BQ64" s="121">
        <v>0</v>
      </c>
      <c r="BR64" s="118">
        <v>62</v>
      </c>
      <c r="BS64" s="121">
        <v>95.38461538461539</v>
      </c>
      <c r="BT64" s="118">
        <v>65</v>
      </c>
      <c r="BU64" s="2"/>
      <c r="BV64" s="3"/>
      <c r="BW64" s="3"/>
      <c r="BX64" s="3"/>
      <c r="BY64" s="3"/>
    </row>
    <row r="65" spans="1:77" ht="41.45" customHeight="1">
      <c r="A65" s="91" t="s">
        <v>305</v>
      </c>
      <c r="B65" s="80"/>
      <c r="C65" s="92"/>
      <c r="D65" s="92" t="s">
        <v>64</v>
      </c>
      <c r="E65" s="93">
        <v>177.05113725490196</v>
      </c>
      <c r="F65" s="94">
        <v>99.9618337574027</v>
      </c>
      <c r="G65" s="105" t="s">
        <v>398</v>
      </c>
      <c r="H65" s="92"/>
      <c r="I65" s="95" t="s">
        <v>305</v>
      </c>
      <c r="J65" s="96"/>
      <c r="K65" s="96"/>
      <c r="L65" s="95" t="s">
        <v>1018</v>
      </c>
      <c r="M65" s="97">
        <v>13.719536449595005</v>
      </c>
      <c r="N65" s="98">
        <v>7105.923828125</v>
      </c>
      <c r="O65" s="98">
        <v>7173.9208984375</v>
      </c>
      <c r="P65" s="99"/>
      <c r="Q65" s="100"/>
      <c r="R65" s="100"/>
      <c r="S65" s="101"/>
      <c r="T65" s="48">
        <v>0</v>
      </c>
      <c r="U65" s="48">
        <v>4</v>
      </c>
      <c r="V65" s="49">
        <v>10</v>
      </c>
      <c r="W65" s="49">
        <v>0.003546</v>
      </c>
      <c r="X65" s="49">
        <v>0.006724</v>
      </c>
      <c r="Y65" s="49">
        <v>0.756973</v>
      </c>
      <c r="Z65" s="49">
        <v>0.4166666666666667</v>
      </c>
      <c r="AA65" s="49">
        <v>0</v>
      </c>
      <c r="AB65" s="102">
        <v>65</v>
      </c>
      <c r="AC65" s="102"/>
      <c r="AD65" s="103"/>
      <c r="AE65" s="80" t="s">
        <v>697</v>
      </c>
      <c r="AF65" s="80">
        <v>1796</v>
      </c>
      <c r="AG65" s="80">
        <v>230</v>
      </c>
      <c r="AH65" s="80">
        <v>5699</v>
      </c>
      <c r="AI65" s="80">
        <v>152</v>
      </c>
      <c r="AJ65" s="80"/>
      <c r="AK65" s="80"/>
      <c r="AL65" s="80"/>
      <c r="AM65" s="80"/>
      <c r="AN65" s="80"/>
      <c r="AO65" s="82">
        <v>40523.85770833334</v>
      </c>
      <c r="AP65" s="84" t="s">
        <v>885</v>
      </c>
      <c r="AQ65" s="80" t="b">
        <v>0</v>
      </c>
      <c r="AR65" s="80" t="b">
        <v>0</v>
      </c>
      <c r="AS65" s="80" t="b">
        <v>1</v>
      </c>
      <c r="AT65" s="80"/>
      <c r="AU65" s="80">
        <v>3</v>
      </c>
      <c r="AV65" s="84" t="s">
        <v>895</v>
      </c>
      <c r="AW65" s="80" t="b">
        <v>0</v>
      </c>
      <c r="AX65" s="80" t="s">
        <v>904</v>
      </c>
      <c r="AY65" s="84" t="s">
        <v>967</v>
      </c>
      <c r="AZ65" s="80" t="s">
        <v>66</v>
      </c>
      <c r="BA65" s="80" t="str">
        <f>REPLACE(INDEX(GroupVertices[Group],MATCH(Vertices[[#This Row],[Vertex]],GroupVertices[Vertex],0)),1,1,"")</f>
        <v>2</v>
      </c>
      <c r="BB65" s="48"/>
      <c r="BC65" s="48"/>
      <c r="BD65" s="48"/>
      <c r="BE65" s="48"/>
      <c r="BF65" s="48"/>
      <c r="BG65" s="48"/>
      <c r="BH65" s="118" t="s">
        <v>1094</v>
      </c>
      <c r="BI65" s="118" t="s">
        <v>1094</v>
      </c>
      <c r="BJ65" s="118" t="s">
        <v>1114</v>
      </c>
      <c r="BK65" s="118" t="s">
        <v>1114</v>
      </c>
      <c r="BL65" s="118">
        <v>1</v>
      </c>
      <c r="BM65" s="121">
        <v>4.761904761904762</v>
      </c>
      <c r="BN65" s="118">
        <v>0</v>
      </c>
      <c r="BO65" s="121">
        <v>0</v>
      </c>
      <c r="BP65" s="118">
        <v>0</v>
      </c>
      <c r="BQ65" s="121">
        <v>0</v>
      </c>
      <c r="BR65" s="118">
        <v>20</v>
      </c>
      <c r="BS65" s="121">
        <v>95.23809523809524</v>
      </c>
      <c r="BT65" s="118">
        <v>21</v>
      </c>
      <c r="BU65" s="2"/>
      <c r="BV65" s="3"/>
      <c r="BW65" s="3"/>
      <c r="BX65" s="3"/>
      <c r="BY65" s="3"/>
    </row>
    <row r="66" spans="1:72" ht="41.45" customHeight="1">
      <c r="A66" s="66" t="s">
        <v>1278</v>
      </c>
      <c r="B66" s="81"/>
      <c r="C66" s="67"/>
      <c r="D66" s="67" t="s">
        <v>64</v>
      </c>
      <c r="E66" s="68">
        <v>279.2542745098039</v>
      </c>
      <c r="F66" s="130">
        <v>99.70266997033366</v>
      </c>
      <c r="G66" s="104" t="s">
        <v>1365</v>
      </c>
      <c r="H66" s="131"/>
      <c r="I66" s="71" t="s">
        <v>1278</v>
      </c>
      <c r="J66" s="72"/>
      <c r="K66" s="132"/>
      <c r="L66" s="71" t="s">
        <v>2130</v>
      </c>
      <c r="M66" s="133">
        <v>100.09018788680126</v>
      </c>
      <c r="N66" s="76">
        <v>2064.467041015625</v>
      </c>
      <c r="O66" s="76">
        <v>1463.4232177734375</v>
      </c>
      <c r="P66" s="77"/>
      <c r="Q66" s="78"/>
      <c r="R66" s="78"/>
      <c r="S66" s="134"/>
      <c r="T66" s="48">
        <v>0</v>
      </c>
      <c r="U66" s="48">
        <v>3</v>
      </c>
      <c r="V66" s="49">
        <v>0</v>
      </c>
      <c r="W66" s="49">
        <v>0.0033</v>
      </c>
      <c r="X66" s="49">
        <v>0.007675</v>
      </c>
      <c r="Y66" s="49">
        <v>0.563971</v>
      </c>
      <c r="Z66" s="49">
        <v>0.6666666666666666</v>
      </c>
      <c r="AA66" s="49">
        <v>0</v>
      </c>
      <c r="AB66" s="73">
        <v>66</v>
      </c>
      <c r="AC66" s="73"/>
      <c r="AD66" s="74"/>
      <c r="AE66" s="81" t="s">
        <v>1744</v>
      </c>
      <c r="AF66" s="81">
        <v>751</v>
      </c>
      <c r="AG66" s="81">
        <v>1785</v>
      </c>
      <c r="AH66" s="81">
        <v>133793</v>
      </c>
      <c r="AI66" s="81">
        <v>17551</v>
      </c>
      <c r="AJ66" s="81"/>
      <c r="AK66" s="81" t="s">
        <v>1828</v>
      </c>
      <c r="AL66" s="81" t="s">
        <v>1901</v>
      </c>
      <c r="AM66" s="81"/>
      <c r="AN66" s="81"/>
      <c r="AO66" s="83">
        <v>40307.743726851855</v>
      </c>
      <c r="AP66" s="81"/>
      <c r="AQ66" s="81" t="b">
        <v>0</v>
      </c>
      <c r="AR66" s="81" t="b">
        <v>0</v>
      </c>
      <c r="AS66" s="81" t="b">
        <v>0</v>
      </c>
      <c r="AT66" s="81"/>
      <c r="AU66" s="81">
        <v>148</v>
      </c>
      <c r="AV66" s="85" t="s">
        <v>886</v>
      </c>
      <c r="AW66" s="81" t="b">
        <v>0</v>
      </c>
      <c r="AX66" s="81" t="s">
        <v>904</v>
      </c>
      <c r="AY66" s="85" t="s">
        <v>2032</v>
      </c>
      <c r="AZ66" s="81" t="s">
        <v>66</v>
      </c>
      <c r="BA66" s="80" t="str">
        <f>REPLACE(INDEX(GroupVertices[Group],MATCH(Vertices[[#This Row],[Vertex]],GroupVertices[Vertex],0)),1,1,"")</f>
        <v>1</v>
      </c>
      <c r="BB66" s="48"/>
      <c r="BC66" s="48"/>
      <c r="BD66" s="48"/>
      <c r="BE66" s="48"/>
      <c r="BF66" s="48"/>
      <c r="BG66" s="48"/>
      <c r="BH66" s="118" t="s">
        <v>2245</v>
      </c>
      <c r="BI66" s="118" t="s">
        <v>2245</v>
      </c>
      <c r="BJ66" s="118" t="s">
        <v>2237</v>
      </c>
      <c r="BK66" s="118" t="s">
        <v>2237</v>
      </c>
      <c r="BL66" s="48">
        <v>0</v>
      </c>
      <c r="BM66" s="49">
        <v>0</v>
      </c>
      <c r="BN66" s="48">
        <v>2</v>
      </c>
      <c r="BO66" s="49">
        <v>4.545454545454546</v>
      </c>
      <c r="BP66" s="48">
        <v>0</v>
      </c>
      <c r="BQ66" s="49">
        <v>0</v>
      </c>
      <c r="BR66" s="48">
        <v>42</v>
      </c>
      <c r="BS66" s="49">
        <v>95.45454545454545</v>
      </c>
      <c r="BT66" s="48">
        <v>44</v>
      </c>
    </row>
    <row r="67" spans="1:72" ht="41.45" customHeight="1">
      <c r="A67" s="66" t="s">
        <v>1279</v>
      </c>
      <c r="B67" s="81"/>
      <c r="C67" s="67"/>
      <c r="D67" s="67" t="s">
        <v>64</v>
      </c>
      <c r="E67" s="68">
        <v>168.24392156862746</v>
      </c>
      <c r="F67" s="130">
        <v>99.98416684259064</v>
      </c>
      <c r="G67" s="104" t="s">
        <v>1366</v>
      </c>
      <c r="H67" s="131"/>
      <c r="I67" s="71" t="s">
        <v>1279</v>
      </c>
      <c r="J67" s="72"/>
      <c r="K67" s="132"/>
      <c r="L67" s="71" t="s">
        <v>2131</v>
      </c>
      <c r="M67" s="133">
        <v>6.276663592626749</v>
      </c>
      <c r="N67" s="76">
        <v>3140.974609375</v>
      </c>
      <c r="O67" s="76">
        <v>1729.115234375</v>
      </c>
      <c r="P67" s="77"/>
      <c r="Q67" s="78"/>
      <c r="R67" s="78"/>
      <c r="S67" s="134"/>
      <c r="T67" s="48">
        <v>0</v>
      </c>
      <c r="U67" s="48">
        <v>3</v>
      </c>
      <c r="V67" s="49">
        <v>0</v>
      </c>
      <c r="W67" s="49">
        <v>0.0033</v>
      </c>
      <c r="X67" s="49">
        <v>0.007675</v>
      </c>
      <c r="Y67" s="49">
        <v>0.563971</v>
      </c>
      <c r="Z67" s="49">
        <v>0.6666666666666666</v>
      </c>
      <c r="AA67" s="49">
        <v>0</v>
      </c>
      <c r="AB67" s="73">
        <v>67</v>
      </c>
      <c r="AC67" s="73"/>
      <c r="AD67" s="74"/>
      <c r="AE67" s="81" t="s">
        <v>1745</v>
      </c>
      <c r="AF67" s="81">
        <v>261</v>
      </c>
      <c r="AG67" s="81">
        <v>96</v>
      </c>
      <c r="AH67" s="81">
        <v>851</v>
      </c>
      <c r="AI67" s="81">
        <v>2156</v>
      </c>
      <c r="AJ67" s="81"/>
      <c r="AK67" s="81" t="s">
        <v>1829</v>
      </c>
      <c r="AL67" s="81" t="s">
        <v>1902</v>
      </c>
      <c r="AM67" s="85" t="s">
        <v>1938</v>
      </c>
      <c r="AN67" s="81"/>
      <c r="AO67" s="83">
        <v>41318.51803240741</v>
      </c>
      <c r="AP67" s="85" t="s">
        <v>1963</v>
      </c>
      <c r="AQ67" s="81" t="b">
        <v>1</v>
      </c>
      <c r="AR67" s="81" t="b">
        <v>0</v>
      </c>
      <c r="AS67" s="81" t="b">
        <v>1</v>
      </c>
      <c r="AT67" s="81"/>
      <c r="AU67" s="81">
        <v>8</v>
      </c>
      <c r="AV67" s="85" t="s">
        <v>886</v>
      </c>
      <c r="AW67" s="81" t="b">
        <v>0</v>
      </c>
      <c r="AX67" s="81" t="s">
        <v>904</v>
      </c>
      <c r="AY67" s="85" t="s">
        <v>2033</v>
      </c>
      <c r="AZ67" s="81" t="s">
        <v>66</v>
      </c>
      <c r="BA67" s="80" t="str">
        <f>REPLACE(INDEX(GroupVertices[Group],MATCH(Vertices[[#This Row],[Vertex]],GroupVertices[Vertex],0)),1,1,"")</f>
        <v>1</v>
      </c>
      <c r="BB67" s="48"/>
      <c r="BC67" s="48"/>
      <c r="BD67" s="48"/>
      <c r="BE67" s="48"/>
      <c r="BF67" s="48"/>
      <c r="BG67" s="48"/>
      <c r="BH67" s="118" t="s">
        <v>2245</v>
      </c>
      <c r="BI67" s="118" t="s">
        <v>2245</v>
      </c>
      <c r="BJ67" s="118" t="s">
        <v>2237</v>
      </c>
      <c r="BK67" s="118" t="s">
        <v>2237</v>
      </c>
      <c r="BL67" s="48">
        <v>0</v>
      </c>
      <c r="BM67" s="49">
        <v>0</v>
      </c>
      <c r="BN67" s="48">
        <v>2</v>
      </c>
      <c r="BO67" s="49">
        <v>4.545454545454546</v>
      </c>
      <c r="BP67" s="48">
        <v>0</v>
      </c>
      <c r="BQ67" s="49">
        <v>0</v>
      </c>
      <c r="BR67" s="48">
        <v>42</v>
      </c>
      <c r="BS67" s="49">
        <v>95.45454545454545</v>
      </c>
      <c r="BT67" s="48">
        <v>44</v>
      </c>
    </row>
    <row r="68" spans="1:72" ht="41.45" customHeight="1">
      <c r="A68" s="66" t="s">
        <v>1280</v>
      </c>
      <c r="B68" s="81"/>
      <c r="C68" s="67"/>
      <c r="D68" s="67" t="s">
        <v>64</v>
      </c>
      <c r="E68" s="68">
        <v>214.05458823529412</v>
      </c>
      <c r="F68" s="130">
        <v>99.86800146665037</v>
      </c>
      <c r="G68" s="104" t="s">
        <v>1367</v>
      </c>
      <c r="H68" s="131"/>
      <c r="I68" s="71" t="s">
        <v>1280</v>
      </c>
      <c r="J68" s="72"/>
      <c r="K68" s="132"/>
      <c r="L68" s="71" t="s">
        <v>2132</v>
      </c>
      <c r="M68" s="133">
        <v>44.99071121431984</v>
      </c>
      <c r="N68" s="76">
        <v>1639.0335693359375</v>
      </c>
      <c r="O68" s="76">
        <v>3240.545166015625</v>
      </c>
      <c r="P68" s="77"/>
      <c r="Q68" s="78"/>
      <c r="R68" s="78"/>
      <c r="S68" s="134"/>
      <c r="T68" s="48">
        <v>0</v>
      </c>
      <c r="U68" s="48">
        <v>3</v>
      </c>
      <c r="V68" s="49">
        <v>0</v>
      </c>
      <c r="W68" s="49">
        <v>0.0033</v>
      </c>
      <c r="X68" s="49">
        <v>0.007675</v>
      </c>
      <c r="Y68" s="49">
        <v>0.563971</v>
      </c>
      <c r="Z68" s="49">
        <v>0.6666666666666666</v>
      </c>
      <c r="AA68" s="49">
        <v>0</v>
      </c>
      <c r="AB68" s="73">
        <v>68</v>
      </c>
      <c r="AC68" s="73"/>
      <c r="AD68" s="74"/>
      <c r="AE68" s="81" t="s">
        <v>1746</v>
      </c>
      <c r="AF68" s="81">
        <v>426</v>
      </c>
      <c r="AG68" s="81">
        <v>793</v>
      </c>
      <c r="AH68" s="81">
        <v>2972</v>
      </c>
      <c r="AI68" s="81">
        <v>41</v>
      </c>
      <c r="AJ68" s="81"/>
      <c r="AK68" s="81" t="s">
        <v>1830</v>
      </c>
      <c r="AL68" s="81" t="s">
        <v>612</v>
      </c>
      <c r="AM68" s="85" t="s">
        <v>1939</v>
      </c>
      <c r="AN68" s="81"/>
      <c r="AO68" s="83">
        <v>40184.292175925926</v>
      </c>
      <c r="AP68" s="85" t="s">
        <v>1964</v>
      </c>
      <c r="AQ68" s="81" t="b">
        <v>1</v>
      </c>
      <c r="AR68" s="81" t="b">
        <v>0</v>
      </c>
      <c r="AS68" s="81" t="b">
        <v>0</v>
      </c>
      <c r="AT68" s="81"/>
      <c r="AU68" s="81">
        <v>24</v>
      </c>
      <c r="AV68" s="85" t="s">
        <v>886</v>
      </c>
      <c r="AW68" s="81" t="b">
        <v>0</v>
      </c>
      <c r="AX68" s="81" t="s">
        <v>904</v>
      </c>
      <c r="AY68" s="85" t="s">
        <v>2034</v>
      </c>
      <c r="AZ68" s="81" t="s">
        <v>66</v>
      </c>
      <c r="BA68" s="80" t="str">
        <f>REPLACE(INDEX(GroupVertices[Group],MATCH(Vertices[[#This Row],[Vertex]],GroupVertices[Vertex],0)),1,1,"")</f>
        <v>1</v>
      </c>
      <c r="BB68" s="48"/>
      <c r="BC68" s="48"/>
      <c r="BD68" s="48"/>
      <c r="BE68" s="48"/>
      <c r="BF68" s="48"/>
      <c r="BG68" s="48"/>
      <c r="BH68" s="118" t="s">
        <v>2245</v>
      </c>
      <c r="BI68" s="118" t="s">
        <v>2245</v>
      </c>
      <c r="BJ68" s="118" t="s">
        <v>2237</v>
      </c>
      <c r="BK68" s="118" t="s">
        <v>2237</v>
      </c>
      <c r="BL68" s="48">
        <v>0</v>
      </c>
      <c r="BM68" s="49">
        <v>0</v>
      </c>
      <c r="BN68" s="48">
        <v>2</v>
      </c>
      <c r="BO68" s="49">
        <v>4.545454545454546</v>
      </c>
      <c r="BP68" s="48">
        <v>0</v>
      </c>
      <c r="BQ68" s="49">
        <v>0</v>
      </c>
      <c r="BR68" s="48">
        <v>42</v>
      </c>
      <c r="BS68" s="49">
        <v>95.45454545454545</v>
      </c>
      <c r="BT68" s="48">
        <v>44</v>
      </c>
    </row>
    <row r="69" spans="1:72" ht="41.45" customHeight="1">
      <c r="A69" s="66" t="s">
        <v>1281</v>
      </c>
      <c r="B69" s="81"/>
      <c r="C69" s="67"/>
      <c r="D69" s="67" t="s">
        <v>64</v>
      </c>
      <c r="E69" s="68">
        <v>176.85396078431373</v>
      </c>
      <c r="F69" s="130">
        <v>99.9623337518472</v>
      </c>
      <c r="G69" s="104" t="s">
        <v>1368</v>
      </c>
      <c r="H69" s="131"/>
      <c r="I69" s="71" t="s">
        <v>1281</v>
      </c>
      <c r="J69" s="72"/>
      <c r="K69" s="132"/>
      <c r="L69" s="71" t="s">
        <v>2133</v>
      </c>
      <c r="M69" s="133">
        <v>13.552904967722581</v>
      </c>
      <c r="N69" s="76">
        <v>4660.5126953125</v>
      </c>
      <c r="O69" s="76">
        <v>7735.33447265625</v>
      </c>
      <c r="P69" s="77"/>
      <c r="Q69" s="78"/>
      <c r="R69" s="78"/>
      <c r="S69" s="134"/>
      <c r="T69" s="48">
        <v>0</v>
      </c>
      <c r="U69" s="48">
        <v>3</v>
      </c>
      <c r="V69" s="49">
        <v>0</v>
      </c>
      <c r="W69" s="49">
        <v>0.0033</v>
      </c>
      <c r="X69" s="49">
        <v>0.007675</v>
      </c>
      <c r="Y69" s="49">
        <v>0.563971</v>
      </c>
      <c r="Z69" s="49">
        <v>0.6666666666666666</v>
      </c>
      <c r="AA69" s="49">
        <v>0</v>
      </c>
      <c r="AB69" s="73">
        <v>69</v>
      </c>
      <c r="AC69" s="73"/>
      <c r="AD69" s="74"/>
      <c r="AE69" s="81" t="s">
        <v>1747</v>
      </c>
      <c r="AF69" s="81">
        <v>659</v>
      </c>
      <c r="AG69" s="81">
        <v>227</v>
      </c>
      <c r="AH69" s="81">
        <v>1885</v>
      </c>
      <c r="AI69" s="81">
        <v>1130</v>
      </c>
      <c r="AJ69" s="81"/>
      <c r="AK69" s="81" t="s">
        <v>1831</v>
      </c>
      <c r="AL69" s="81" t="s">
        <v>612</v>
      </c>
      <c r="AM69" s="81"/>
      <c r="AN69" s="81"/>
      <c r="AO69" s="83">
        <v>41235.69417824074</v>
      </c>
      <c r="AP69" s="85" t="s">
        <v>1965</v>
      </c>
      <c r="AQ69" s="81" t="b">
        <v>1</v>
      </c>
      <c r="AR69" s="81" t="b">
        <v>0</v>
      </c>
      <c r="AS69" s="81" t="b">
        <v>0</v>
      </c>
      <c r="AT69" s="81"/>
      <c r="AU69" s="81">
        <v>17</v>
      </c>
      <c r="AV69" s="85" t="s">
        <v>886</v>
      </c>
      <c r="AW69" s="81" t="b">
        <v>0</v>
      </c>
      <c r="AX69" s="81" t="s">
        <v>904</v>
      </c>
      <c r="AY69" s="85" t="s">
        <v>2035</v>
      </c>
      <c r="AZ69" s="81" t="s">
        <v>66</v>
      </c>
      <c r="BA69" s="80" t="str">
        <f>REPLACE(INDEX(GroupVertices[Group],MATCH(Vertices[[#This Row],[Vertex]],GroupVertices[Vertex],0)),1,1,"")</f>
        <v>1</v>
      </c>
      <c r="BB69" s="48"/>
      <c r="BC69" s="48"/>
      <c r="BD69" s="48"/>
      <c r="BE69" s="48"/>
      <c r="BF69" s="48"/>
      <c r="BG69" s="48"/>
      <c r="BH69" s="118" t="s">
        <v>2245</v>
      </c>
      <c r="BI69" s="118" t="s">
        <v>2245</v>
      </c>
      <c r="BJ69" s="118" t="s">
        <v>2237</v>
      </c>
      <c r="BK69" s="118" t="s">
        <v>2237</v>
      </c>
      <c r="BL69" s="48">
        <v>0</v>
      </c>
      <c r="BM69" s="49">
        <v>0</v>
      </c>
      <c r="BN69" s="48">
        <v>2</v>
      </c>
      <c r="BO69" s="49">
        <v>4.545454545454546</v>
      </c>
      <c r="BP69" s="48">
        <v>0</v>
      </c>
      <c r="BQ69" s="49">
        <v>0</v>
      </c>
      <c r="BR69" s="48">
        <v>42</v>
      </c>
      <c r="BS69" s="49">
        <v>95.45454545454545</v>
      </c>
      <c r="BT69" s="48">
        <v>44</v>
      </c>
    </row>
    <row r="70" spans="1:72" ht="41.45" customHeight="1">
      <c r="A70" s="66" t="s">
        <v>1282</v>
      </c>
      <c r="B70" s="81"/>
      <c r="C70" s="67"/>
      <c r="D70" s="67" t="s">
        <v>64</v>
      </c>
      <c r="E70" s="68">
        <v>180.66603921568628</v>
      </c>
      <c r="F70" s="130">
        <v>99.95266719258674</v>
      </c>
      <c r="G70" s="104" t="s">
        <v>1369</v>
      </c>
      <c r="H70" s="131"/>
      <c r="I70" s="71" t="s">
        <v>1282</v>
      </c>
      <c r="J70" s="72"/>
      <c r="K70" s="132"/>
      <c r="L70" s="71" t="s">
        <v>2134</v>
      </c>
      <c r="M70" s="133">
        <v>16.774446950589436</v>
      </c>
      <c r="N70" s="76">
        <v>5080.34912109375</v>
      </c>
      <c r="O70" s="76">
        <v>8467.447265625</v>
      </c>
      <c r="P70" s="77"/>
      <c r="Q70" s="78"/>
      <c r="R70" s="78"/>
      <c r="S70" s="134"/>
      <c r="T70" s="48">
        <v>0</v>
      </c>
      <c r="U70" s="48">
        <v>3</v>
      </c>
      <c r="V70" s="49">
        <v>0</v>
      </c>
      <c r="W70" s="49">
        <v>0.0033</v>
      </c>
      <c r="X70" s="49">
        <v>0.007675</v>
      </c>
      <c r="Y70" s="49">
        <v>0.563971</v>
      </c>
      <c r="Z70" s="49">
        <v>0.6666666666666666</v>
      </c>
      <c r="AA70" s="49">
        <v>0</v>
      </c>
      <c r="AB70" s="73">
        <v>70</v>
      </c>
      <c r="AC70" s="73"/>
      <c r="AD70" s="74"/>
      <c r="AE70" s="81" t="s">
        <v>1748</v>
      </c>
      <c r="AF70" s="81">
        <v>681</v>
      </c>
      <c r="AG70" s="81">
        <v>285</v>
      </c>
      <c r="AH70" s="81">
        <v>13955</v>
      </c>
      <c r="AI70" s="81">
        <v>32402</v>
      </c>
      <c r="AJ70" s="81"/>
      <c r="AK70" s="81" t="s">
        <v>1832</v>
      </c>
      <c r="AL70" s="81"/>
      <c r="AM70" s="81"/>
      <c r="AN70" s="81"/>
      <c r="AO70" s="83">
        <v>42884.84306712963</v>
      </c>
      <c r="AP70" s="81"/>
      <c r="AQ70" s="81" t="b">
        <v>1</v>
      </c>
      <c r="AR70" s="81" t="b">
        <v>0</v>
      </c>
      <c r="AS70" s="81" t="b">
        <v>0</v>
      </c>
      <c r="AT70" s="81"/>
      <c r="AU70" s="81">
        <v>1</v>
      </c>
      <c r="AV70" s="81"/>
      <c r="AW70" s="81" t="b">
        <v>0</v>
      </c>
      <c r="AX70" s="81" t="s">
        <v>904</v>
      </c>
      <c r="AY70" s="85" t="s">
        <v>2036</v>
      </c>
      <c r="AZ70" s="81" t="s">
        <v>66</v>
      </c>
      <c r="BA70" s="80" t="str">
        <f>REPLACE(INDEX(GroupVertices[Group],MATCH(Vertices[[#This Row],[Vertex]],GroupVertices[Vertex],0)),1,1,"")</f>
        <v>1</v>
      </c>
      <c r="BB70" s="48"/>
      <c r="BC70" s="48"/>
      <c r="BD70" s="48"/>
      <c r="BE70" s="48"/>
      <c r="BF70" s="48"/>
      <c r="BG70" s="48"/>
      <c r="BH70" s="118" t="s">
        <v>2245</v>
      </c>
      <c r="BI70" s="118" t="s">
        <v>2245</v>
      </c>
      <c r="BJ70" s="118" t="s">
        <v>2237</v>
      </c>
      <c r="BK70" s="118" t="s">
        <v>2237</v>
      </c>
      <c r="BL70" s="48">
        <v>0</v>
      </c>
      <c r="BM70" s="49">
        <v>0</v>
      </c>
      <c r="BN70" s="48">
        <v>2</v>
      </c>
      <c r="BO70" s="49">
        <v>4.545454545454546</v>
      </c>
      <c r="BP70" s="48">
        <v>0</v>
      </c>
      <c r="BQ70" s="49">
        <v>0</v>
      </c>
      <c r="BR70" s="48">
        <v>42</v>
      </c>
      <c r="BS70" s="49">
        <v>95.45454545454545</v>
      </c>
      <c r="BT70" s="48">
        <v>44</v>
      </c>
    </row>
    <row r="71" spans="1:72" ht="41.45" customHeight="1">
      <c r="A71" s="66" t="s">
        <v>1283</v>
      </c>
      <c r="B71" s="81"/>
      <c r="C71" s="67"/>
      <c r="D71" s="67" t="s">
        <v>64</v>
      </c>
      <c r="E71" s="68">
        <v>166.14070588235293</v>
      </c>
      <c r="F71" s="130">
        <v>99.98950011666537</v>
      </c>
      <c r="G71" s="104" t="s">
        <v>1370</v>
      </c>
      <c r="H71" s="131"/>
      <c r="I71" s="71" t="s">
        <v>1283</v>
      </c>
      <c r="J71" s="72"/>
      <c r="K71" s="132"/>
      <c r="L71" s="71" t="s">
        <v>2135</v>
      </c>
      <c r="M71" s="133">
        <v>4.499261119320897</v>
      </c>
      <c r="N71" s="76">
        <v>4923.0224609375</v>
      </c>
      <c r="O71" s="76">
        <v>6475.529296875</v>
      </c>
      <c r="P71" s="77"/>
      <c r="Q71" s="78"/>
      <c r="R71" s="78"/>
      <c r="S71" s="134"/>
      <c r="T71" s="48">
        <v>0</v>
      </c>
      <c r="U71" s="48">
        <v>3</v>
      </c>
      <c r="V71" s="49">
        <v>0</v>
      </c>
      <c r="W71" s="49">
        <v>0.0033</v>
      </c>
      <c r="X71" s="49">
        <v>0.007675</v>
      </c>
      <c r="Y71" s="49">
        <v>0.563971</v>
      </c>
      <c r="Z71" s="49">
        <v>0.6666666666666666</v>
      </c>
      <c r="AA71" s="49">
        <v>0</v>
      </c>
      <c r="AB71" s="73">
        <v>71</v>
      </c>
      <c r="AC71" s="73"/>
      <c r="AD71" s="74"/>
      <c r="AE71" s="81" t="s">
        <v>1749</v>
      </c>
      <c r="AF71" s="81">
        <v>54</v>
      </c>
      <c r="AG71" s="81">
        <v>64</v>
      </c>
      <c r="AH71" s="81">
        <v>4318</v>
      </c>
      <c r="AI71" s="81">
        <v>310</v>
      </c>
      <c r="AJ71" s="81"/>
      <c r="AK71" s="81" t="s">
        <v>1833</v>
      </c>
      <c r="AL71" s="81" t="s">
        <v>612</v>
      </c>
      <c r="AM71" s="81"/>
      <c r="AN71" s="81"/>
      <c r="AO71" s="83">
        <v>43781.80043981481</v>
      </c>
      <c r="AP71" s="85" t="s">
        <v>1966</v>
      </c>
      <c r="AQ71" s="81" t="b">
        <v>1</v>
      </c>
      <c r="AR71" s="81" t="b">
        <v>0</v>
      </c>
      <c r="AS71" s="81" t="b">
        <v>0</v>
      </c>
      <c r="AT71" s="81"/>
      <c r="AU71" s="81">
        <v>1</v>
      </c>
      <c r="AV71" s="81"/>
      <c r="AW71" s="81" t="b">
        <v>0</v>
      </c>
      <c r="AX71" s="81" t="s">
        <v>904</v>
      </c>
      <c r="AY71" s="85" t="s">
        <v>2037</v>
      </c>
      <c r="AZ71" s="81" t="s">
        <v>66</v>
      </c>
      <c r="BA71" s="80" t="str">
        <f>REPLACE(INDEX(GroupVertices[Group],MATCH(Vertices[[#This Row],[Vertex]],GroupVertices[Vertex],0)),1,1,"")</f>
        <v>1</v>
      </c>
      <c r="BB71" s="48"/>
      <c r="BC71" s="48"/>
      <c r="BD71" s="48"/>
      <c r="BE71" s="48"/>
      <c r="BF71" s="48"/>
      <c r="BG71" s="48"/>
      <c r="BH71" s="118" t="s">
        <v>2245</v>
      </c>
      <c r="BI71" s="118" t="s">
        <v>2245</v>
      </c>
      <c r="BJ71" s="118" t="s">
        <v>2237</v>
      </c>
      <c r="BK71" s="118" t="s">
        <v>2237</v>
      </c>
      <c r="BL71" s="48">
        <v>0</v>
      </c>
      <c r="BM71" s="49">
        <v>0</v>
      </c>
      <c r="BN71" s="48">
        <v>2</v>
      </c>
      <c r="BO71" s="49">
        <v>4.545454545454546</v>
      </c>
      <c r="BP71" s="48">
        <v>0</v>
      </c>
      <c r="BQ71" s="49">
        <v>0</v>
      </c>
      <c r="BR71" s="48">
        <v>42</v>
      </c>
      <c r="BS71" s="49">
        <v>95.45454545454545</v>
      </c>
      <c r="BT71" s="48">
        <v>44</v>
      </c>
    </row>
    <row r="72" spans="1:72" ht="41.45" customHeight="1">
      <c r="A72" s="66" t="s">
        <v>1284</v>
      </c>
      <c r="B72" s="81"/>
      <c r="C72" s="67"/>
      <c r="D72" s="67" t="s">
        <v>64</v>
      </c>
      <c r="E72" s="68">
        <v>176.39388235294118</v>
      </c>
      <c r="F72" s="130">
        <v>99.96350040555104</v>
      </c>
      <c r="G72" s="104" t="s">
        <v>1371</v>
      </c>
      <c r="H72" s="131"/>
      <c r="I72" s="71" t="s">
        <v>1284</v>
      </c>
      <c r="J72" s="72"/>
      <c r="K72" s="132"/>
      <c r="L72" s="71" t="s">
        <v>2136</v>
      </c>
      <c r="M72" s="133">
        <v>13.164098176686926</v>
      </c>
      <c r="N72" s="76">
        <v>4452.69677734375</v>
      </c>
      <c r="O72" s="76">
        <v>9185.7373046875</v>
      </c>
      <c r="P72" s="77"/>
      <c r="Q72" s="78"/>
      <c r="R72" s="78"/>
      <c r="S72" s="134"/>
      <c r="T72" s="48">
        <v>0</v>
      </c>
      <c r="U72" s="48">
        <v>3</v>
      </c>
      <c r="V72" s="49">
        <v>0</v>
      </c>
      <c r="W72" s="49">
        <v>0.0033</v>
      </c>
      <c r="X72" s="49">
        <v>0.007675</v>
      </c>
      <c r="Y72" s="49">
        <v>0.563971</v>
      </c>
      <c r="Z72" s="49">
        <v>0.6666666666666666</v>
      </c>
      <c r="AA72" s="49">
        <v>0</v>
      </c>
      <c r="AB72" s="73">
        <v>72</v>
      </c>
      <c r="AC72" s="73"/>
      <c r="AD72" s="74"/>
      <c r="AE72" s="81" t="s">
        <v>1750</v>
      </c>
      <c r="AF72" s="81">
        <v>848</v>
      </c>
      <c r="AG72" s="81">
        <v>220</v>
      </c>
      <c r="AH72" s="81">
        <v>2500</v>
      </c>
      <c r="AI72" s="81">
        <v>2479</v>
      </c>
      <c r="AJ72" s="81"/>
      <c r="AK72" s="81" t="s">
        <v>1834</v>
      </c>
      <c r="AL72" s="81" t="s">
        <v>1903</v>
      </c>
      <c r="AM72" s="85" t="s">
        <v>1940</v>
      </c>
      <c r="AN72" s="81"/>
      <c r="AO72" s="83">
        <v>42977.88233796296</v>
      </c>
      <c r="AP72" s="85" t="s">
        <v>1967</v>
      </c>
      <c r="AQ72" s="81" t="b">
        <v>0</v>
      </c>
      <c r="AR72" s="81" t="b">
        <v>0</v>
      </c>
      <c r="AS72" s="81" t="b">
        <v>0</v>
      </c>
      <c r="AT72" s="81"/>
      <c r="AU72" s="81">
        <v>1</v>
      </c>
      <c r="AV72" s="85" t="s">
        <v>886</v>
      </c>
      <c r="AW72" s="81" t="b">
        <v>0</v>
      </c>
      <c r="AX72" s="81" t="s">
        <v>904</v>
      </c>
      <c r="AY72" s="85" t="s">
        <v>2038</v>
      </c>
      <c r="AZ72" s="81" t="s">
        <v>66</v>
      </c>
      <c r="BA72" s="80" t="str">
        <f>REPLACE(INDEX(GroupVertices[Group],MATCH(Vertices[[#This Row],[Vertex]],GroupVertices[Vertex],0)),1,1,"")</f>
        <v>1</v>
      </c>
      <c r="BB72" s="48"/>
      <c r="BC72" s="48"/>
      <c r="BD72" s="48"/>
      <c r="BE72" s="48"/>
      <c r="BF72" s="48"/>
      <c r="BG72" s="48"/>
      <c r="BH72" s="118" t="s">
        <v>2245</v>
      </c>
      <c r="BI72" s="118" t="s">
        <v>2245</v>
      </c>
      <c r="BJ72" s="118" t="s">
        <v>2237</v>
      </c>
      <c r="BK72" s="118" t="s">
        <v>2237</v>
      </c>
      <c r="BL72" s="48">
        <v>0</v>
      </c>
      <c r="BM72" s="49">
        <v>0</v>
      </c>
      <c r="BN72" s="48">
        <v>2</v>
      </c>
      <c r="BO72" s="49">
        <v>4.545454545454546</v>
      </c>
      <c r="BP72" s="48">
        <v>0</v>
      </c>
      <c r="BQ72" s="49">
        <v>0</v>
      </c>
      <c r="BR72" s="48">
        <v>42</v>
      </c>
      <c r="BS72" s="49">
        <v>95.45454545454545</v>
      </c>
      <c r="BT72" s="48">
        <v>44</v>
      </c>
    </row>
    <row r="73" spans="1:72" ht="41.45" customHeight="1">
      <c r="A73" s="66" t="s">
        <v>1285</v>
      </c>
      <c r="B73" s="81"/>
      <c r="C73" s="67"/>
      <c r="D73" s="67" t="s">
        <v>64</v>
      </c>
      <c r="E73" s="68">
        <v>185.72690196078432</v>
      </c>
      <c r="F73" s="130">
        <v>99.93983400184442</v>
      </c>
      <c r="G73" s="104" t="s">
        <v>1372</v>
      </c>
      <c r="H73" s="131"/>
      <c r="I73" s="71" t="s">
        <v>1285</v>
      </c>
      <c r="J73" s="72"/>
      <c r="K73" s="132"/>
      <c r="L73" s="71" t="s">
        <v>2137</v>
      </c>
      <c r="M73" s="133">
        <v>21.051321651981645</v>
      </c>
      <c r="N73" s="76">
        <v>5555.22802734375</v>
      </c>
      <c r="O73" s="76">
        <v>5838.29541015625</v>
      </c>
      <c r="P73" s="77"/>
      <c r="Q73" s="78"/>
      <c r="R73" s="78"/>
      <c r="S73" s="134"/>
      <c r="T73" s="48">
        <v>0</v>
      </c>
      <c r="U73" s="48">
        <v>3</v>
      </c>
      <c r="V73" s="49">
        <v>0</v>
      </c>
      <c r="W73" s="49">
        <v>0.0033</v>
      </c>
      <c r="X73" s="49">
        <v>0.007675</v>
      </c>
      <c r="Y73" s="49">
        <v>0.563971</v>
      </c>
      <c r="Z73" s="49">
        <v>0.6666666666666666</v>
      </c>
      <c r="AA73" s="49">
        <v>0</v>
      </c>
      <c r="AB73" s="73">
        <v>73</v>
      </c>
      <c r="AC73" s="73"/>
      <c r="AD73" s="74"/>
      <c r="AE73" s="81" t="s">
        <v>1751</v>
      </c>
      <c r="AF73" s="81">
        <v>243</v>
      </c>
      <c r="AG73" s="81">
        <v>362</v>
      </c>
      <c r="AH73" s="81">
        <v>138</v>
      </c>
      <c r="AI73" s="81">
        <v>405</v>
      </c>
      <c r="AJ73" s="81"/>
      <c r="AK73" s="81" t="s">
        <v>1835</v>
      </c>
      <c r="AL73" s="81"/>
      <c r="AM73" s="81"/>
      <c r="AN73" s="81"/>
      <c r="AO73" s="83">
        <v>42561.816041666665</v>
      </c>
      <c r="AP73" s="81"/>
      <c r="AQ73" s="81" t="b">
        <v>1</v>
      </c>
      <c r="AR73" s="81" t="b">
        <v>0</v>
      </c>
      <c r="AS73" s="81" t="b">
        <v>1</v>
      </c>
      <c r="AT73" s="81"/>
      <c r="AU73" s="81">
        <v>2</v>
      </c>
      <c r="AV73" s="81"/>
      <c r="AW73" s="81" t="b">
        <v>0</v>
      </c>
      <c r="AX73" s="81" t="s">
        <v>904</v>
      </c>
      <c r="AY73" s="85" t="s">
        <v>2039</v>
      </c>
      <c r="AZ73" s="81" t="s">
        <v>66</v>
      </c>
      <c r="BA73" s="80" t="str">
        <f>REPLACE(INDEX(GroupVertices[Group],MATCH(Vertices[[#This Row],[Vertex]],GroupVertices[Vertex],0)),1,1,"")</f>
        <v>1</v>
      </c>
      <c r="BB73" s="48"/>
      <c r="BC73" s="48"/>
      <c r="BD73" s="48"/>
      <c r="BE73" s="48"/>
      <c r="BF73" s="48"/>
      <c r="BG73" s="48"/>
      <c r="BH73" s="118" t="s">
        <v>2245</v>
      </c>
      <c r="BI73" s="118" t="s">
        <v>2245</v>
      </c>
      <c r="BJ73" s="118" t="s">
        <v>2237</v>
      </c>
      <c r="BK73" s="118" t="s">
        <v>2237</v>
      </c>
      <c r="BL73" s="48">
        <v>0</v>
      </c>
      <c r="BM73" s="49">
        <v>0</v>
      </c>
      <c r="BN73" s="48">
        <v>2</v>
      </c>
      <c r="BO73" s="49">
        <v>4.545454545454546</v>
      </c>
      <c r="BP73" s="48">
        <v>0</v>
      </c>
      <c r="BQ73" s="49">
        <v>0</v>
      </c>
      <c r="BR73" s="48">
        <v>42</v>
      </c>
      <c r="BS73" s="49">
        <v>95.45454545454545</v>
      </c>
      <c r="BT73" s="48">
        <v>44</v>
      </c>
    </row>
    <row r="74" spans="1:72" ht="41.45" customHeight="1">
      <c r="A74" s="66" t="s">
        <v>1286</v>
      </c>
      <c r="B74" s="81"/>
      <c r="C74" s="67"/>
      <c r="D74" s="67" t="s">
        <v>64</v>
      </c>
      <c r="E74" s="68">
        <v>175.7366274509804</v>
      </c>
      <c r="F74" s="130">
        <v>99.9651670536994</v>
      </c>
      <c r="G74" s="104" t="s">
        <v>1373</v>
      </c>
      <c r="H74" s="131"/>
      <c r="I74" s="71" t="s">
        <v>1286</v>
      </c>
      <c r="J74" s="72"/>
      <c r="K74" s="132"/>
      <c r="L74" s="71" t="s">
        <v>2138</v>
      </c>
      <c r="M74" s="133">
        <v>12.608659903778847</v>
      </c>
      <c r="N74" s="76">
        <v>541.7241821289062</v>
      </c>
      <c r="O74" s="76">
        <v>5846.0380859375</v>
      </c>
      <c r="P74" s="77"/>
      <c r="Q74" s="78"/>
      <c r="R74" s="78"/>
      <c r="S74" s="134"/>
      <c r="T74" s="48">
        <v>0</v>
      </c>
      <c r="U74" s="48">
        <v>3</v>
      </c>
      <c r="V74" s="49">
        <v>0</v>
      </c>
      <c r="W74" s="49">
        <v>0.0033</v>
      </c>
      <c r="X74" s="49">
        <v>0.007675</v>
      </c>
      <c r="Y74" s="49">
        <v>0.563971</v>
      </c>
      <c r="Z74" s="49">
        <v>0.6666666666666666</v>
      </c>
      <c r="AA74" s="49">
        <v>0</v>
      </c>
      <c r="AB74" s="73">
        <v>74</v>
      </c>
      <c r="AC74" s="73"/>
      <c r="AD74" s="74"/>
      <c r="AE74" s="81" t="s">
        <v>1752</v>
      </c>
      <c r="AF74" s="81">
        <v>274</v>
      </c>
      <c r="AG74" s="81">
        <v>210</v>
      </c>
      <c r="AH74" s="81">
        <v>8126</v>
      </c>
      <c r="AI74" s="81">
        <v>18389</v>
      </c>
      <c r="AJ74" s="81"/>
      <c r="AK74" s="81" t="s">
        <v>1836</v>
      </c>
      <c r="AL74" s="81" t="s">
        <v>1904</v>
      </c>
      <c r="AM74" s="81"/>
      <c r="AN74" s="81"/>
      <c r="AO74" s="83">
        <v>40185.52856481481</v>
      </c>
      <c r="AP74" s="85" t="s">
        <v>1968</v>
      </c>
      <c r="AQ74" s="81" t="b">
        <v>0</v>
      </c>
      <c r="AR74" s="81" t="b">
        <v>0</v>
      </c>
      <c r="AS74" s="81" t="b">
        <v>1</v>
      </c>
      <c r="AT74" s="81"/>
      <c r="AU74" s="81">
        <v>19</v>
      </c>
      <c r="AV74" s="85" t="s">
        <v>895</v>
      </c>
      <c r="AW74" s="81" t="b">
        <v>0</v>
      </c>
      <c r="AX74" s="81" t="s">
        <v>904</v>
      </c>
      <c r="AY74" s="85" t="s">
        <v>2040</v>
      </c>
      <c r="AZ74" s="81" t="s">
        <v>66</v>
      </c>
      <c r="BA74" s="80" t="str">
        <f>REPLACE(INDEX(GroupVertices[Group],MATCH(Vertices[[#This Row],[Vertex]],GroupVertices[Vertex],0)),1,1,"")</f>
        <v>1</v>
      </c>
      <c r="BB74" s="48"/>
      <c r="BC74" s="48"/>
      <c r="BD74" s="48"/>
      <c r="BE74" s="48"/>
      <c r="BF74" s="48"/>
      <c r="BG74" s="48"/>
      <c r="BH74" s="118" t="s">
        <v>2245</v>
      </c>
      <c r="BI74" s="118" t="s">
        <v>2245</v>
      </c>
      <c r="BJ74" s="118" t="s">
        <v>2237</v>
      </c>
      <c r="BK74" s="118" t="s">
        <v>2237</v>
      </c>
      <c r="BL74" s="48">
        <v>0</v>
      </c>
      <c r="BM74" s="49">
        <v>0</v>
      </c>
      <c r="BN74" s="48">
        <v>2</v>
      </c>
      <c r="BO74" s="49">
        <v>4.545454545454546</v>
      </c>
      <c r="BP74" s="48">
        <v>0</v>
      </c>
      <c r="BQ74" s="49">
        <v>0</v>
      </c>
      <c r="BR74" s="48">
        <v>42</v>
      </c>
      <c r="BS74" s="49">
        <v>95.45454545454545</v>
      </c>
      <c r="BT74" s="48">
        <v>44</v>
      </c>
    </row>
    <row r="75" spans="1:72" ht="41.45" customHeight="1">
      <c r="A75" s="66" t="s">
        <v>1287</v>
      </c>
      <c r="B75" s="81"/>
      <c r="C75" s="67"/>
      <c r="D75" s="67" t="s">
        <v>64</v>
      </c>
      <c r="E75" s="68">
        <v>217.4723137254902</v>
      </c>
      <c r="F75" s="130">
        <v>99.85933489627892</v>
      </c>
      <c r="G75" s="104" t="s">
        <v>1374</v>
      </c>
      <c r="H75" s="131"/>
      <c r="I75" s="71" t="s">
        <v>1287</v>
      </c>
      <c r="J75" s="72"/>
      <c r="K75" s="132"/>
      <c r="L75" s="71" t="s">
        <v>2139</v>
      </c>
      <c r="M75" s="133">
        <v>47.87899023344185</v>
      </c>
      <c r="N75" s="76">
        <v>4364.8154296875</v>
      </c>
      <c r="O75" s="76">
        <v>2325.239013671875</v>
      </c>
      <c r="P75" s="77"/>
      <c r="Q75" s="78"/>
      <c r="R75" s="78"/>
      <c r="S75" s="134"/>
      <c r="T75" s="48">
        <v>0</v>
      </c>
      <c r="U75" s="48">
        <v>3</v>
      </c>
      <c r="V75" s="49">
        <v>0</v>
      </c>
      <c r="W75" s="49">
        <v>0.0033</v>
      </c>
      <c r="X75" s="49">
        <v>0.007675</v>
      </c>
      <c r="Y75" s="49">
        <v>0.563971</v>
      </c>
      <c r="Z75" s="49">
        <v>0.6666666666666666</v>
      </c>
      <c r="AA75" s="49">
        <v>0</v>
      </c>
      <c r="AB75" s="73">
        <v>75</v>
      </c>
      <c r="AC75" s="73"/>
      <c r="AD75" s="74"/>
      <c r="AE75" s="81" t="s">
        <v>1753</v>
      </c>
      <c r="AF75" s="81">
        <v>1104</v>
      </c>
      <c r="AG75" s="81">
        <v>845</v>
      </c>
      <c r="AH75" s="81">
        <v>11920</v>
      </c>
      <c r="AI75" s="81">
        <v>20672</v>
      </c>
      <c r="AJ75" s="81"/>
      <c r="AK75" s="81" t="s">
        <v>1837</v>
      </c>
      <c r="AL75" s="81" t="s">
        <v>1905</v>
      </c>
      <c r="AM75" s="85" t="s">
        <v>1941</v>
      </c>
      <c r="AN75" s="81"/>
      <c r="AO75" s="83">
        <v>41319.2346875</v>
      </c>
      <c r="AP75" s="85" t="s">
        <v>1969</v>
      </c>
      <c r="AQ75" s="81" t="b">
        <v>1</v>
      </c>
      <c r="AR75" s="81" t="b">
        <v>0</v>
      </c>
      <c r="AS75" s="81" t="b">
        <v>1</v>
      </c>
      <c r="AT75" s="81"/>
      <c r="AU75" s="81">
        <v>37</v>
      </c>
      <c r="AV75" s="85" t="s">
        <v>886</v>
      </c>
      <c r="AW75" s="81" t="b">
        <v>0</v>
      </c>
      <c r="AX75" s="81" t="s">
        <v>904</v>
      </c>
      <c r="AY75" s="85" t="s">
        <v>2041</v>
      </c>
      <c r="AZ75" s="81" t="s">
        <v>66</v>
      </c>
      <c r="BA75" s="80" t="str">
        <f>REPLACE(INDEX(GroupVertices[Group],MATCH(Vertices[[#This Row],[Vertex]],GroupVertices[Vertex],0)),1,1,"")</f>
        <v>1</v>
      </c>
      <c r="BB75" s="48"/>
      <c r="BC75" s="48"/>
      <c r="BD75" s="48"/>
      <c r="BE75" s="48"/>
      <c r="BF75" s="48"/>
      <c r="BG75" s="48"/>
      <c r="BH75" s="118" t="s">
        <v>2245</v>
      </c>
      <c r="BI75" s="118" t="s">
        <v>2245</v>
      </c>
      <c r="BJ75" s="118" t="s">
        <v>2237</v>
      </c>
      <c r="BK75" s="118" t="s">
        <v>2237</v>
      </c>
      <c r="BL75" s="48">
        <v>0</v>
      </c>
      <c r="BM75" s="49">
        <v>0</v>
      </c>
      <c r="BN75" s="48">
        <v>2</v>
      </c>
      <c r="BO75" s="49">
        <v>4.545454545454546</v>
      </c>
      <c r="BP75" s="48">
        <v>0</v>
      </c>
      <c r="BQ75" s="49">
        <v>0</v>
      </c>
      <c r="BR75" s="48">
        <v>42</v>
      </c>
      <c r="BS75" s="49">
        <v>95.45454545454545</v>
      </c>
      <c r="BT75" s="48">
        <v>44</v>
      </c>
    </row>
    <row r="76" spans="1:72" ht="41.45" customHeight="1">
      <c r="A76" s="66" t="s">
        <v>1288</v>
      </c>
      <c r="B76" s="81"/>
      <c r="C76" s="67"/>
      <c r="D76" s="67" t="s">
        <v>64</v>
      </c>
      <c r="E76" s="68">
        <v>176.06525490196077</v>
      </c>
      <c r="F76" s="130">
        <v>99.96433372962522</v>
      </c>
      <c r="G76" s="104" t="s">
        <v>1375</v>
      </c>
      <c r="H76" s="131"/>
      <c r="I76" s="71" t="s">
        <v>1288</v>
      </c>
      <c r="J76" s="72"/>
      <c r="K76" s="132"/>
      <c r="L76" s="71" t="s">
        <v>2140</v>
      </c>
      <c r="M76" s="133">
        <v>12.886379040232887</v>
      </c>
      <c r="N76" s="76">
        <v>1190.18896484375</v>
      </c>
      <c r="O76" s="76">
        <v>2211.92724609375</v>
      </c>
      <c r="P76" s="77"/>
      <c r="Q76" s="78"/>
      <c r="R76" s="78"/>
      <c r="S76" s="134"/>
      <c r="T76" s="48">
        <v>0</v>
      </c>
      <c r="U76" s="48">
        <v>3</v>
      </c>
      <c r="V76" s="49">
        <v>0</v>
      </c>
      <c r="W76" s="49">
        <v>0.0033</v>
      </c>
      <c r="X76" s="49">
        <v>0.007675</v>
      </c>
      <c r="Y76" s="49">
        <v>0.563971</v>
      </c>
      <c r="Z76" s="49">
        <v>0.6666666666666666</v>
      </c>
      <c r="AA76" s="49">
        <v>0</v>
      </c>
      <c r="AB76" s="73">
        <v>76</v>
      </c>
      <c r="AC76" s="73"/>
      <c r="AD76" s="74"/>
      <c r="AE76" s="81" t="s">
        <v>1754</v>
      </c>
      <c r="AF76" s="81">
        <v>299</v>
      </c>
      <c r="AG76" s="81">
        <v>215</v>
      </c>
      <c r="AH76" s="81">
        <v>1779</v>
      </c>
      <c r="AI76" s="81">
        <v>771</v>
      </c>
      <c r="AJ76" s="81"/>
      <c r="AK76" s="81" t="s">
        <v>1838</v>
      </c>
      <c r="AL76" s="81" t="s">
        <v>1906</v>
      </c>
      <c r="AM76" s="81"/>
      <c r="AN76" s="81"/>
      <c r="AO76" s="83">
        <v>39829.87605324074</v>
      </c>
      <c r="AP76" s="85" t="s">
        <v>1970</v>
      </c>
      <c r="AQ76" s="81" t="b">
        <v>0</v>
      </c>
      <c r="AR76" s="81" t="b">
        <v>0</v>
      </c>
      <c r="AS76" s="81" t="b">
        <v>1</v>
      </c>
      <c r="AT76" s="81"/>
      <c r="AU76" s="81">
        <v>5</v>
      </c>
      <c r="AV76" s="85" t="s">
        <v>887</v>
      </c>
      <c r="AW76" s="81" t="b">
        <v>0</v>
      </c>
      <c r="AX76" s="81" t="s">
        <v>904</v>
      </c>
      <c r="AY76" s="85" t="s">
        <v>2042</v>
      </c>
      <c r="AZ76" s="81" t="s">
        <v>66</v>
      </c>
      <c r="BA76" s="80" t="str">
        <f>REPLACE(INDEX(GroupVertices[Group],MATCH(Vertices[[#This Row],[Vertex]],GroupVertices[Vertex],0)),1,1,"")</f>
        <v>1</v>
      </c>
      <c r="BB76" s="48"/>
      <c r="BC76" s="48"/>
      <c r="BD76" s="48"/>
      <c r="BE76" s="48"/>
      <c r="BF76" s="48"/>
      <c r="BG76" s="48"/>
      <c r="BH76" s="118" t="s">
        <v>2245</v>
      </c>
      <c r="BI76" s="118" t="s">
        <v>2245</v>
      </c>
      <c r="BJ76" s="118" t="s">
        <v>2237</v>
      </c>
      <c r="BK76" s="118" t="s">
        <v>2237</v>
      </c>
      <c r="BL76" s="48">
        <v>0</v>
      </c>
      <c r="BM76" s="49">
        <v>0</v>
      </c>
      <c r="BN76" s="48">
        <v>2</v>
      </c>
      <c r="BO76" s="49">
        <v>4.545454545454546</v>
      </c>
      <c r="BP76" s="48">
        <v>0</v>
      </c>
      <c r="BQ76" s="49">
        <v>0</v>
      </c>
      <c r="BR76" s="48">
        <v>42</v>
      </c>
      <c r="BS76" s="49">
        <v>95.45454545454545</v>
      </c>
      <c r="BT76" s="48">
        <v>44</v>
      </c>
    </row>
    <row r="77" spans="1:72" ht="41.45" customHeight="1">
      <c r="A77" s="66" t="s">
        <v>1289</v>
      </c>
      <c r="B77" s="81"/>
      <c r="C77" s="67"/>
      <c r="D77" s="67" t="s">
        <v>64</v>
      </c>
      <c r="E77" s="68">
        <v>177.44549019607842</v>
      </c>
      <c r="F77" s="130">
        <v>99.96083376851368</v>
      </c>
      <c r="G77" s="104" t="s">
        <v>1376</v>
      </c>
      <c r="H77" s="131"/>
      <c r="I77" s="71" t="s">
        <v>1289</v>
      </c>
      <c r="J77" s="72"/>
      <c r="K77" s="132"/>
      <c r="L77" s="71" t="s">
        <v>2141</v>
      </c>
      <c r="M77" s="133">
        <v>14.052799413339851</v>
      </c>
      <c r="N77" s="76">
        <v>1789.76611328125</v>
      </c>
      <c r="O77" s="76">
        <v>8815.6337890625</v>
      </c>
      <c r="P77" s="77"/>
      <c r="Q77" s="78"/>
      <c r="R77" s="78"/>
      <c r="S77" s="134"/>
      <c r="T77" s="48">
        <v>0</v>
      </c>
      <c r="U77" s="48">
        <v>3</v>
      </c>
      <c r="V77" s="49">
        <v>0</v>
      </c>
      <c r="W77" s="49">
        <v>0.0033</v>
      </c>
      <c r="X77" s="49">
        <v>0.007675</v>
      </c>
      <c r="Y77" s="49">
        <v>0.563971</v>
      </c>
      <c r="Z77" s="49">
        <v>0.6666666666666666</v>
      </c>
      <c r="AA77" s="49">
        <v>0</v>
      </c>
      <c r="AB77" s="73">
        <v>77</v>
      </c>
      <c r="AC77" s="73"/>
      <c r="AD77" s="74"/>
      <c r="AE77" s="81" t="s">
        <v>1755</v>
      </c>
      <c r="AF77" s="81">
        <v>391</v>
      </c>
      <c r="AG77" s="81">
        <v>236</v>
      </c>
      <c r="AH77" s="81">
        <v>4092</v>
      </c>
      <c r="AI77" s="81">
        <v>4616</v>
      </c>
      <c r="AJ77" s="81"/>
      <c r="AK77" s="81" t="s">
        <v>1839</v>
      </c>
      <c r="AL77" s="81" t="s">
        <v>1907</v>
      </c>
      <c r="AM77" s="85" t="s">
        <v>1942</v>
      </c>
      <c r="AN77" s="81"/>
      <c r="AO77" s="83">
        <v>41532.75791666667</v>
      </c>
      <c r="AP77" s="85" t="s">
        <v>1971</v>
      </c>
      <c r="AQ77" s="81" t="b">
        <v>0</v>
      </c>
      <c r="AR77" s="81" t="b">
        <v>0</v>
      </c>
      <c r="AS77" s="81" t="b">
        <v>0</v>
      </c>
      <c r="AT77" s="81"/>
      <c r="AU77" s="81">
        <v>9</v>
      </c>
      <c r="AV77" s="85" t="s">
        <v>2028</v>
      </c>
      <c r="AW77" s="81" t="b">
        <v>0</v>
      </c>
      <c r="AX77" s="81" t="s">
        <v>904</v>
      </c>
      <c r="AY77" s="85" t="s">
        <v>2043</v>
      </c>
      <c r="AZ77" s="81" t="s">
        <v>66</v>
      </c>
      <c r="BA77" s="80" t="str">
        <f>REPLACE(INDEX(GroupVertices[Group],MATCH(Vertices[[#This Row],[Vertex]],GroupVertices[Vertex],0)),1,1,"")</f>
        <v>1</v>
      </c>
      <c r="BB77" s="48"/>
      <c r="BC77" s="48"/>
      <c r="BD77" s="48"/>
      <c r="BE77" s="48"/>
      <c r="BF77" s="48"/>
      <c r="BG77" s="48"/>
      <c r="BH77" s="118" t="s">
        <v>2245</v>
      </c>
      <c r="BI77" s="118" t="s">
        <v>2245</v>
      </c>
      <c r="BJ77" s="118" t="s">
        <v>2237</v>
      </c>
      <c r="BK77" s="118" t="s">
        <v>2237</v>
      </c>
      <c r="BL77" s="48">
        <v>0</v>
      </c>
      <c r="BM77" s="49">
        <v>0</v>
      </c>
      <c r="BN77" s="48">
        <v>2</v>
      </c>
      <c r="BO77" s="49">
        <v>4.545454545454546</v>
      </c>
      <c r="BP77" s="48">
        <v>0</v>
      </c>
      <c r="BQ77" s="49">
        <v>0</v>
      </c>
      <c r="BR77" s="48">
        <v>42</v>
      </c>
      <c r="BS77" s="49">
        <v>95.45454545454545</v>
      </c>
      <c r="BT77" s="48">
        <v>44</v>
      </c>
    </row>
    <row r="78" spans="1:72" ht="41.45" customHeight="1">
      <c r="A78" s="66" t="s">
        <v>1290</v>
      </c>
      <c r="B78" s="81"/>
      <c r="C78" s="67"/>
      <c r="D78" s="67" t="s">
        <v>64</v>
      </c>
      <c r="E78" s="68">
        <v>174.09349019607842</v>
      </c>
      <c r="F78" s="130">
        <v>99.96933367407028</v>
      </c>
      <c r="G78" s="104" t="s">
        <v>1377</v>
      </c>
      <c r="H78" s="131"/>
      <c r="I78" s="71" t="s">
        <v>1290</v>
      </c>
      <c r="J78" s="72"/>
      <c r="K78" s="132"/>
      <c r="L78" s="71" t="s">
        <v>2142</v>
      </c>
      <c r="M78" s="133">
        <v>11.22006422150865</v>
      </c>
      <c r="N78" s="76">
        <v>1980.90380859375</v>
      </c>
      <c r="O78" s="76">
        <v>5226.50927734375</v>
      </c>
      <c r="P78" s="77"/>
      <c r="Q78" s="78"/>
      <c r="R78" s="78"/>
      <c r="S78" s="134"/>
      <c r="T78" s="48">
        <v>0</v>
      </c>
      <c r="U78" s="48">
        <v>3</v>
      </c>
      <c r="V78" s="49">
        <v>0</v>
      </c>
      <c r="W78" s="49">
        <v>0.0033</v>
      </c>
      <c r="X78" s="49">
        <v>0.007675</v>
      </c>
      <c r="Y78" s="49">
        <v>0.563971</v>
      </c>
      <c r="Z78" s="49">
        <v>0.6666666666666666</v>
      </c>
      <c r="AA78" s="49">
        <v>0</v>
      </c>
      <c r="AB78" s="73">
        <v>78</v>
      </c>
      <c r="AC78" s="73"/>
      <c r="AD78" s="74"/>
      <c r="AE78" s="81" t="s">
        <v>1756</v>
      </c>
      <c r="AF78" s="81">
        <v>118</v>
      </c>
      <c r="AG78" s="81">
        <v>185</v>
      </c>
      <c r="AH78" s="81">
        <v>46328</v>
      </c>
      <c r="AI78" s="81">
        <v>75697</v>
      </c>
      <c r="AJ78" s="81"/>
      <c r="AK78" s="81"/>
      <c r="AL78" s="81" t="s">
        <v>612</v>
      </c>
      <c r="AM78" s="81"/>
      <c r="AN78" s="81"/>
      <c r="AO78" s="83">
        <v>40211.567777777775</v>
      </c>
      <c r="AP78" s="81"/>
      <c r="AQ78" s="81" t="b">
        <v>0</v>
      </c>
      <c r="AR78" s="81" t="b">
        <v>0</v>
      </c>
      <c r="AS78" s="81" t="b">
        <v>1</v>
      </c>
      <c r="AT78" s="81"/>
      <c r="AU78" s="81">
        <v>2</v>
      </c>
      <c r="AV78" s="85" t="s">
        <v>886</v>
      </c>
      <c r="AW78" s="81" t="b">
        <v>0</v>
      </c>
      <c r="AX78" s="81" t="s">
        <v>904</v>
      </c>
      <c r="AY78" s="85" t="s">
        <v>2044</v>
      </c>
      <c r="AZ78" s="81" t="s">
        <v>66</v>
      </c>
      <c r="BA78" s="80" t="str">
        <f>REPLACE(INDEX(GroupVertices[Group],MATCH(Vertices[[#This Row],[Vertex]],GroupVertices[Vertex],0)),1,1,"")</f>
        <v>1</v>
      </c>
      <c r="BB78" s="48"/>
      <c r="BC78" s="48"/>
      <c r="BD78" s="48"/>
      <c r="BE78" s="48"/>
      <c r="BF78" s="48"/>
      <c r="BG78" s="48"/>
      <c r="BH78" s="118" t="s">
        <v>2245</v>
      </c>
      <c r="BI78" s="118" t="s">
        <v>2245</v>
      </c>
      <c r="BJ78" s="118" t="s">
        <v>2237</v>
      </c>
      <c r="BK78" s="118" t="s">
        <v>2237</v>
      </c>
      <c r="BL78" s="48">
        <v>0</v>
      </c>
      <c r="BM78" s="49">
        <v>0</v>
      </c>
      <c r="BN78" s="48">
        <v>2</v>
      </c>
      <c r="BO78" s="49">
        <v>4.545454545454546</v>
      </c>
      <c r="BP78" s="48">
        <v>0</v>
      </c>
      <c r="BQ78" s="49">
        <v>0</v>
      </c>
      <c r="BR78" s="48">
        <v>42</v>
      </c>
      <c r="BS78" s="49">
        <v>95.45454545454545</v>
      </c>
      <c r="BT78" s="48">
        <v>44</v>
      </c>
    </row>
    <row r="79" spans="1:72" ht="41.45" customHeight="1">
      <c r="A79" s="66" t="s">
        <v>1291</v>
      </c>
      <c r="B79" s="81"/>
      <c r="C79" s="67"/>
      <c r="D79" s="67" t="s">
        <v>64</v>
      </c>
      <c r="E79" s="68">
        <v>182.63780392156863</v>
      </c>
      <c r="F79" s="130">
        <v>99.94766724814168</v>
      </c>
      <c r="G79" s="104" t="s">
        <v>1378</v>
      </c>
      <c r="H79" s="131"/>
      <c r="I79" s="71" t="s">
        <v>1291</v>
      </c>
      <c r="J79" s="72"/>
      <c r="K79" s="132"/>
      <c r="L79" s="71" t="s">
        <v>2143</v>
      </c>
      <c r="M79" s="133">
        <v>18.440761769313674</v>
      </c>
      <c r="N79" s="76">
        <v>5290.32568359375</v>
      </c>
      <c r="O79" s="76">
        <v>7899.72216796875</v>
      </c>
      <c r="P79" s="77"/>
      <c r="Q79" s="78"/>
      <c r="R79" s="78"/>
      <c r="S79" s="134"/>
      <c r="T79" s="48">
        <v>0</v>
      </c>
      <c r="U79" s="48">
        <v>3</v>
      </c>
      <c r="V79" s="49">
        <v>0</v>
      </c>
      <c r="W79" s="49">
        <v>0.0033</v>
      </c>
      <c r="X79" s="49">
        <v>0.007675</v>
      </c>
      <c r="Y79" s="49">
        <v>0.563971</v>
      </c>
      <c r="Z79" s="49">
        <v>0.6666666666666666</v>
      </c>
      <c r="AA79" s="49">
        <v>0</v>
      </c>
      <c r="AB79" s="73">
        <v>79</v>
      </c>
      <c r="AC79" s="73"/>
      <c r="AD79" s="74"/>
      <c r="AE79" s="81" t="s">
        <v>1291</v>
      </c>
      <c r="AF79" s="81">
        <v>496</v>
      </c>
      <c r="AG79" s="81">
        <v>315</v>
      </c>
      <c r="AH79" s="81">
        <v>8936</v>
      </c>
      <c r="AI79" s="81">
        <v>3884</v>
      </c>
      <c r="AJ79" s="81"/>
      <c r="AK79" s="81" t="s">
        <v>1840</v>
      </c>
      <c r="AL79" s="81" t="s">
        <v>1908</v>
      </c>
      <c r="AM79" s="81"/>
      <c r="AN79" s="81"/>
      <c r="AO79" s="83">
        <v>40629.61403935185</v>
      </c>
      <c r="AP79" s="85" t="s">
        <v>1972</v>
      </c>
      <c r="AQ79" s="81" t="b">
        <v>0</v>
      </c>
      <c r="AR79" s="81" t="b">
        <v>0</v>
      </c>
      <c r="AS79" s="81" t="b">
        <v>0</v>
      </c>
      <c r="AT79" s="81"/>
      <c r="AU79" s="81">
        <v>11</v>
      </c>
      <c r="AV79" s="85" t="s">
        <v>887</v>
      </c>
      <c r="AW79" s="81" t="b">
        <v>0</v>
      </c>
      <c r="AX79" s="81" t="s">
        <v>904</v>
      </c>
      <c r="AY79" s="85" t="s">
        <v>2045</v>
      </c>
      <c r="AZ79" s="81" t="s">
        <v>66</v>
      </c>
      <c r="BA79" s="80" t="str">
        <f>REPLACE(INDEX(GroupVertices[Group],MATCH(Vertices[[#This Row],[Vertex]],GroupVertices[Vertex],0)),1,1,"")</f>
        <v>1</v>
      </c>
      <c r="BB79" s="48"/>
      <c r="BC79" s="48"/>
      <c r="BD79" s="48"/>
      <c r="BE79" s="48"/>
      <c r="BF79" s="48"/>
      <c r="BG79" s="48"/>
      <c r="BH79" s="118" t="s">
        <v>2245</v>
      </c>
      <c r="BI79" s="118" t="s">
        <v>2245</v>
      </c>
      <c r="BJ79" s="118" t="s">
        <v>2237</v>
      </c>
      <c r="BK79" s="118" t="s">
        <v>2237</v>
      </c>
      <c r="BL79" s="48">
        <v>0</v>
      </c>
      <c r="BM79" s="49">
        <v>0</v>
      </c>
      <c r="BN79" s="48">
        <v>2</v>
      </c>
      <c r="BO79" s="49">
        <v>4.545454545454546</v>
      </c>
      <c r="BP79" s="48">
        <v>0</v>
      </c>
      <c r="BQ79" s="49">
        <v>0</v>
      </c>
      <c r="BR79" s="48">
        <v>42</v>
      </c>
      <c r="BS79" s="49">
        <v>95.45454545454545</v>
      </c>
      <c r="BT79" s="48">
        <v>44</v>
      </c>
    </row>
    <row r="80" spans="1:72" ht="41.45" customHeight="1">
      <c r="A80" s="66" t="s">
        <v>1292</v>
      </c>
      <c r="B80" s="81"/>
      <c r="C80" s="67"/>
      <c r="D80" s="67" t="s">
        <v>64</v>
      </c>
      <c r="E80" s="68">
        <v>167.32376470588235</v>
      </c>
      <c r="F80" s="130">
        <v>99.98650014999834</v>
      </c>
      <c r="G80" s="104" t="s">
        <v>1379</v>
      </c>
      <c r="H80" s="131"/>
      <c r="I80" s="71" t="s">
        <v>1292</v>
      </c>
      <c r="J80" s="72"/>
      <c r="K80" s="132"/>
      <c r="L80" s="71" t="s">
        <v>2144</v>
      </c>
      <c r="M80" s="133">
        <v>5.499050010555438</v>
      </c>
      <c r="N80" s="76">
        <v>1603.5439453125</v>
      </c>
      <c r="O80" s="76">
        <v>7576.62744140625</v>
      </c>
      <c r="P80" s="77"/>
      <c r="Q80" s="78"/>
      <c r="R80" s="78"/>
      <c r="S80" s="134"/>
      <c r="T80" s="48">
        <v>0</v>
      </c>
      <c r="U80" s="48">
        <v>3</v>
      </c>
      <c r="V80" s="49">
        <v>0</v>
      </c>
      <c r="W80" s="49">
        <v>0.0033</v>
      </c>
      <c r="X80" s="49">
        <v>0.007675</v>
      </c>
      <c r="Y80" s="49">
        <v>0.563971</v>
      </c>
      <c r="Z80" s="49">
        <v>0.6666666666666666</v>
      </c>
      <c r="AA80" s="49">
        <v>0</v>
      </c>
      <c r="AB80" s="73">
        <v>80</v>
      </c>
      <c r="AC80" s="73"/>
      <c r="AD80" s="74"/>
      <c r="AE80" s="81" t="s">
        <v>1757</v>
      </c>
      <c r="AF80" s="81">
        <v>349</v>
      </c>
      <c r="AG80" s="81">
        <v>82</v>
      </c>
      <c r="AH80" s="81">
        <v>2849</v>
      </c>
      <c r="AI80" s="81">
        <v>3646</v>
      </c>
      <c r="AJ80" s="81"/>
      <c r="AK80" s="81" t="s">
        <v>1841</v>
      </c>
      <c r="AL80" s="81"/>
      <c r="AM80" s="81"/>
      <c r="AN80" s="81"/>
      <c r="AO80" s="83">
        <v>43507.362708333334</v>
      </c>
      <c r="AP80" s="81"/>
      <c r="AQ80" s="81" t="b">
        <v>1</v>
      </c>
      <c r="AR80" s="81" t="b">
        <v>0</v>
      </c>
      <c r="AS80" s="81" t="b">
        <v>0</v>
      </c>
      <c r="AT80" s="81"/>
      <c r="AU80" s="81">
        <v>0</v>
      </c>
      <c r="AV80" s="81"/>
      <c r="AW80" s="81" t="b">
        <v>0</v>
      </c>
      <c r="AX80" s="81" t="s">
        <v>904</v>
      </c>
      <c r="AY80" s="85" t="s">
        <v>2046</v>
      </c>
      <c r="AZ80" s="81" t="s">
        <v>66</v>
      </c>
      <c r="BA80" s="80" t="str">
        <f>REPLACE(INDEX(GroupVertices[Group],MATCH(Vertices[[#This Row],[Vertex]],GroupVertices[Vertex],0)),1,1,"")</f>
        <v>1</v>
      </c>
      <c r="BB80" s="48"/>
      <c r="BC80" s="48"/>
      <c r="BD80" s="48"/>
      <c r="BE80" s="48"/>
      <c r="BF80" s="48"/>
      <c r="BG80" s="48"/>
      <c r="BH80" s="118" t="s">
        <v>2245</v>
      </c>
      <c r="BI80" s="118" t="s">
        <v>2245</v>
      </c>
      <c r="BJ80" s="118" t="s">
        <v>2237</v>
      </c>
      <c r="BK80" s="118" t="s">
        <v>2237</v>
      </c>
      <c r="BL80" s="48">
        <v>0</v>
      </c>
      <c r="BM80" s="49">
        <v>0</v>
      </c>
      <c r="BN80" s="48">
        <v>2</v>
      </c>
      <c r="BO80" s="49">
        <v>4.545454545454546</v>
      </c>
      <c r="BP80" s="48">
        <v>0</v>
      </c>
      <c r="BQ80" s="49">
        <v>0</v>
      </c>
      <c r="BR80" s="48">
        <v>42</v>
      </c>
      <c r="BS80" s="49">
        <v>95.45454545454545</v>
      </c>
      <c r="BT80" s="48">
        <v>44</v>
      </c>
    </row>
    <row r="81" spans="1:72" ht="41.45" customHeight="1">
      <c r="A81" s="66" t="s">
        <v>1293</v>
      </c>
      <c r="B81" s="81"/>
      <c r="C81" s="67"/>
      <c r="D81" s="67" t="s">
        <v>64</v>
      </c>
      <c r="E81" s="68">
        <v>203.20988235294118</v>
      </c>
      <c r="F81" s="130">
        <v>99.89550116109821</v>
      </c>
      <c r="G81" s="104" t="s">
        <v>1380</v>
      </c>
      <c r="H81" s="131"/>
      <c r="I81" s="71" t="s">
        <v>1293</v>
      </c>
      <c r="J81" s="72"/>
      <c r="K81" s="132"/>
      <c r="L81" s="71" t="s">
        <v>2145</v>
      </c>
      <c r="M81" s="133">
        <v>35.825979711336544</v>
      </c>
      <c r="N81" s="76">
        <v>5331.3857421875</v>
      </c>
      <c r="O81" s="76">
        <v>2956.500244140625</v>
      </c>
      <c r="P81" s="77"/>
      <c r="Q81" s="78"/>
      <c r="R81" s="78"/>
      <c r="S81" s="134"/>
      <c r="T81" s="48">
        <v>0</v>
      </c>
      <c r="U81" s="48">
        <v>3</v>
      </c>
      <c r="V81" s="49">
        <v>0</v>
      </c>
      <c r="W81" s="49">
        <v>0.0033</v>
      </c>
      <c r="X81" s="49">
        <v>0.007675</v>
      </c>
      <c r="Y81" s="49">
        <v>0.563971</v>
      </c>
      <c r="Z81" s="49">
        <v>0.6666666666666666</v>
      </c>
      <c r="AA81" s="49">
        <v>0</v>
      </c>
      <c r="AB81" s="73">
        <v>81</v>
      </c>
      <c r="AC81" s="73"/>
      <c r="AD81" s="74"/>
      <c r="AE81" s="81" t="s">
        <v>1293</v>
      </c>
      <c r="AF81" s="81">
        <v>1661</v>
      </c>
      <c r="AG81" s="81">
        <v>628</v>
      </c>
      <c r="AH81" s="81">
        <v>32491</v>
      </c>
      <c r="AI81" s="81">
        <v>63968</v>
      </c>
      <c r="AJ81" s="81"/>
      <c r="AK81" s="81" t="s">
        <v>1842</v>
      </c>
      <c r="AL81" s="81" t="s">
        <v>764</v>
      </c>
      <c r="AM81" s="81"/>
      <c r="AN81" s="81"/>
      <c r="AO81" s="83">
        <v>42175.81618055556</v>
      </c>
      <c r="AP81" s="85" t="s">
        <v>1973</v>
      </c>
      <c r="AQ81" s="81" t="b">
        <v>0</v>
      </c>
      <c r="AR81" s="81" t="b">
        <v>0</v>
      </c>
      <c r="AS81" s="81" t="b">
        <v>1</v>
      </c>
      <c r="AT81" s="81"/>
      <c r="AU81" s="81">
        <v>43</v>
      </c>
      <c r="AV81" s="85" t="s">
        <v>886</v>
      </c>
      <c r="AW81" s="81" t="b">
        <v>0</v>
      </c>
      <c r="AX81" s="81" t="s">
        <v>904</v>
      </c>
      <c r="AY81" s="85" t="s">
        <v>2047</v>
      </c>
      <c r="AZ81" s="81" t="s">
        <v>66</v>
      </c>
      <c r="BA81" s="80" t="str">
        <f>REPLACE(INDEX(GroupVertices[Group],MATCH(Vertices[[#This Row],[Vertex]],GroupVertices[Vertex],0)),1,1,"")</f>
        <v>1</v>
      </c>
      <c r="BB81" s="48"/>
      <c r="BC81" s="48"/>
      <c r="BD81" s="48"/>
      <c r="BE81" s="48"/>
      <c r="BF81" s="48"/>
      <c r="BG81" s="48"/>
      <c r="BH81" s="118" t="s">
        <v>2245</v>
      </c>
      <c r="BI81" s="118" t="s">
        <v>2245</v>
      </c>
      <c r="BJ81" s="118" t="s">
        <v>2237</v>
      </c>
      <c r="BK81" s="118" t="s">
        <v>2237</v>
      </c>
      <c r="BL81" s="48">
        <v>0</v>
      </c>
      <c r="BM81" s="49">
        <v>0</v>
      </c>
      <c r="BN81" s="48">
        <v>2</v>
      </c>
      <c r="BO81" s="49">
        <v>4.545454545454546</v>
      </c>
      <c r="BP81" s="48">
        <v>0</v>
      </c>
      <c r="BQ81" s="49">
        <v>0</v>
      </c>
      <c r="BR81" s="48">
        <v>42</v>
      </c>
      <c r="BS81" s="49">
        <v>95.45454545454545</v>
      </c>
      <c r="BT81" s="48">
        <v>44</v>
      </c>
    </row>
    <row r="82" spans="1:72" ht="41.45" customHeight="1">
      <c r="A82" s="66" t="s">
        <v>1294</v>
      </c>
      <c r="B82" s="81"/>
      <c r="C82" s="67"/>
      <c r="D82" s="67" t="s">
        <v>64</v>
      </c>
      <c r="E82" s="68">
        <v>202.42117647058825</v>
      </c>
      <c r="F82" s="130">
        <v>99.89750113887624</v>
      </c>
      <c r="G82" s="104" t="s">
        <v>1381</v>
      </c>
      <c r="H82" s="131"/>
      <c r="I82" s="71" t="s">
        <v>1294</v>
      </c>
      <c r="J82" s="72"/>
      <c r="K82" s="132"/>
      <c r="L82" s="71" t="s">
        <v>2146</v>
      </c>
      <c r="M82" s="133">
        <v>35.15945378384684</v>
      </c>
      <c r="N82" s="76">
        <v>2888.80224609375</v>
      </c>
      <c r="O82" s="76">
        <v>7797.8330078125</v>
      </c>
      <c r="P82" s="77"/>
      <c r="Q82" s="78"/>
      <c r="R82" s="78"/>
      <c r="S82" s="134"/>
      <c r="T82" s="48">
        <v>0</v>
      </c>
      <c r="U82" s="48">
        <v>3</v>
      </c>
      <c r="V82" s="49">
        <v>0</v>
      </c>
      <c r="W82" s="49">
        <v>0.0033</v>
      </c>
      <c r="X82" s="49">
        <v>0.007675</v>
      </c>
      <c r="Y82" s="49">
        <v>0.563971</v>
      </c>
      <c r="Z82" s="49">
        <v>0.6666666666666666</v>
      </c>
      <c r="AA82" s="49">
        <v>0</v>
      </c>
      <c r="AB82" s="73">
        <v>82</v>
      </c>
      <c r="AC82" s="73"/>
      <c r="AD82" s="74"/>
      <c r="AE82" s="81" t="s">
        <v>1758</v>
      </c>
      <c r="AF82" s="81">
        <v>730</v>
      </c>
      <c r="AG82" s="81">
        <v>616</v>
      </c>
      <c r="AH82" s="81">
        <v>9584</v>
      </c>
      <c r="AI82" s="81">
        <v>31361</v>
      </c>
      <c r="AJ82" s="81"/>
      <c r="AK82" s="81" t="s">
        <v>1843</v>
      </c>
      <c r="AL82" s="81" t="s">
        <v>1909</v>
      </c>
      <c r="AM82" s="85" t="s">
        <v>1943</v>
      </c>
      <c r="AN82" s="81"/>
      <c r="AO82" s="83">
        <v>39848.38847222222</v>
      </c>
      <c r="AP82" s="85" t="s">
        <v>1974</v>
      </c>
      <c r="AQ82" s="81" t="b">
        <v>0</v>
      </c>
      <c r="AR82" s="81" t="b">
        <v>0</v>
      </c>
      <c r="AS82" s="81" t="b">
        <v>1</v>
      </c>
      <c r="AT82" s="81"/>
      <c r="AU82" s="81">
        <v>4</v>
      </c>
      <c r="AV82" s="85" t="s">
        <v>892</v>
      </c>
      <c r="AW82" s="81" t="b">
        <v>0</v>
      </c>
      <c r="AX82" s="81" t="s">
        <v>904</v>
      </c>
      <c r="AY82" s="85" t="s">
        <v>2048</v>
      </c>
      <c r="AZ82" s="81" t="s">
        <v>66</v>
      </c>
      <c r="BA82" s="80" t="str">
        <f>REPLACE(INDEX(GroupVertices[Group],MATCH(Vertices[[#This Row],[Vertex]],GroupVertices[Vertex],0)),1,1,"")</f>
        <v>1</v>
      </c>
      <c r="BB82" s="48"/>
      <c r="BC82" s="48"/>
      <c r="BD82" s="48"/>
      <c r="BE82" s="48"/>
      <c r="BF82" s="48"/>
      <c r="BG82" s="48"/>
      <c r="BH82" s="118" t="s">
        <v>2245</v>
      </c>
      <c r="BI82" s="118" t="s">
        <v>2245</v>
      </c>
      <c r="BJ82" s="118" t="s">
        <v>2237</v>
      </c>
      <c r="BK82" s="118" t="s">
        <v>2237</v>
      </c>
      <c r="BL82" s="48">
        <v>0</v>
      </c>
      <c r="BM82" s="49">
        <v>0</v>
      </c>
      <c r="BN82" s="48">
        <v>2</v>
      </c>
      <c r="BO82" s="49">
        <v>4.545454545454546</v>
      </c>
      <c r="BP82" s="48">
        <v>0</v>
      </c>
      <c r="BQ82" s="49">
        <v>0</v>
      </c>
      <c r="BR82" s="48">
        <v>42</v>
      </c>
      <c r="BS82" s="49">
        <v>95.45454545454545</v>
      </c>
      <c r="BT82" s="48">
        <v>44</v>
      </c>
    </row>
    <row r="83" spans="1:72" ht="41.45" customHeight="1">
      <c r="A83" s="66" t="s">
        <v>1295</v>
      </c>
      <c r="B83" s="81"/>
      <c r="C83" s="67"/>
      <c r="D83" s="67" t="s">
        <v>64</v>
      </c>
      <c r="E83" s="68">
        <v>320.2012549019608</v>
      </c>
      <c r="F83" s="130">
        <v>99.59883779069122</v>
      </c>
      <c r="G83" s="104" t="s">
        <v>1382</v>
      </c>
      <c r="H83" s="131"/>
      <c r="I83" s="71" t="s">
        <v>1295</v>
      </c>
      <c r="J83" s="72"/>
      <c r="K83" s="132"/>
      <c r="L83" s="71" t="s">
        <v>2147</v>
      </c>
      <c r="M83" s="133">
        <v>134.69399228897456</v>
      </c>
      <c r="N83" s="76">
        <v>6083.79296875</v>
      </c>
      <c r="O83" s="76">
        <v>5713.74365234375</v>
      </c>
      <c r="P83" s="77"/>
      <c r="Q83" s="78"/>
      <c r="R83" s="78"/>
      <c r="S83" s="134"/>
      <c r="T83" s="48">
        <v>0</v>
      </c>
      <c r="U83" s="48">
        <v>3</v>
      </c>
      <c r="V83" s="49">
        <v>0</v>
      </c>
      <c r="W83" s="49">
        <v>0.0033</v>
      </c>
      <c r="X83" s="49">
        <v>0.007675</v>
      </c>
      <c r="Y83" s="49">
        <v>0.563971</v>
      </c>
      <c r="Z83" s="49">
        <v>0.6666666666666666</v>
      </c>
      <c r="AA83" s="49">
        <v>0</v>
      </c>
      <c r="AB83" s="73">
        <v>83</v>
      </c>
      <c r="AC83" s="73"/>
      <c r="AD83" s="74"/>
      <c r="AE83" s="81" t="s">
        <v>1759</v>
      </c>
      <c r="AF83" s="81">
        <v>2566</v>
      </c>
      <c r="AG83" s="81">
        <v>2408</v>
      </c>
      <c r="AH83" s="81">
        <v>4606</v>
      </c>
      <c r="AI83" s="81">
        <v>24498</v>
      </c>
      <c r="AJ83" s="81"/>
      <c r="AK83" s="81" t="s">
        <v>1844</v>
      </c>
      <c r="AL83" s="81" t="s">
        <v>1910</v>
      </c>
      <c r="AM83" s="85" t="s">
        <v>1944</v>
      </c>
      <c r="AN83" s="81"/>
      <c r="AO83" s="83">
        <v>40484.87425925926</v>
      </c>
      <c r="AP83" s="85" t="s">
        <v>1975</v>
      </c>
      <c r="AQ83" s="81" t="b">
        <v>0</v>
      </c>
      <c r="AR83" s="81" t="b">
        <v>0</v>
      </c>
      <c r="AS83" s="81" t="b">
        <v>1</v>
      </c>
      <c r="AT83" s="81"/>
      <c r="AU83" s="81">
        <v>129</v>
      </c>
      <c r="AV83" s="85" t="s">
        <v>2029</v>
      </c>
      <c r="AW83" s="81" t="b">
        <v>0</v>
      </c>
      <c r="AX83" s="81" t="s">
        <v>904</v>
      </c>
      <c r="AY83" s="85" t="s">
        <v>2049</v>
      </c>
      <c r="AZ83" s="81" t="s">
        <v>66</v>
      </c>
      <c r="BA83" s="80" t="str">
        <f>REPLACE(INDEX(GroupVertices[Group],MATCH(Vertices[[#This Row],[Vertex]],GroupVertices[Vertex],0)),1,1,"")</f>
        <v>1</v>
      </c>
      <c r="BB83" s="48"/>
      <c r="BC83" s="48"/>
      <c r="BD83" s="48"/>
      <c r="BE83" s="48"/>
      <c r="BF83" s="48"/>
      <c r="BG83" s="48"/>
      <c r="BH83" s="118" t="s">
        <v>2245</v>
      </c>
      <c r="BI83" s="118" t="s">
        <v>2245</v>
      </c>
      <c r="BJ83" s="118" t="s">
        <v>2237</v>
      </c>
      <c r="BK83" s="118" t="s">
        <v>2237</v>
      </c>
      <c r="BL83" s="48">
        <v>0</v>
      </c>
      <c r="BM83" s="49">
        <v>0</v>
      </c>
      <c r="BN83" s="48">
        <v>2</v>
      </c>
      <c r="BO83" s="49">
        <v>4.545454545454546</v>
      </c>
      <c r="BP83" s="48">
        <v>0</v>
      </c>
      <c r="BQ83" s="49">
        <v>0</v>
      </c>
      <c r="BR83" s="48">
        <v>42</v>
      </c>
      <c r="BS83" s="49">
        <v>95.45454545454545</v>
      </c>
      <c r="BT83" s="48">
        <v>44</v>
      </c>
    </row>
    <row r="84" spans="1:72" ht="41.45" customHeight="1">
      <c r="A84" s="66" t="s">
        <v>1296</v>
      </c>
      <c r="B84" s="81"/>
      <c r="C84" s="67"/>
      <c r="D84" s="67" t="s">
        <v>64</v>
      </c>
      <c r="E84" s="68">
        <v>238.89882352941177</v>
      </c>
      <c r="F84" s="130">
        <v>99.8050021666426</v>
      </c>
      <c r="G84" s="104" t="s">
        <v>1383</v>
      </c>
      <c r="H84" s="131"/>
      <c r="I84" s="71" t="s">
        <v>1296</v>
      </c>
      <c r="J84" s="72"/>
      <c r="K84" s="132"/>
      <c r="L84" s="71" t="s">
        <v>2148</v>
      </c>
      <c r="M84" s="133">
        <v>65.98627793024522</v>
      </c>
      <c r="N84" s="76">
        <v>3429.081298828125</v>
      </c>
      <c r="O84" s="76">
        <v>328.19476318359375</v>
      </c>
      <c r="P84" s="77"/>
      <c r="Q84" s="78"/>
      <c r="R84" s="78"/>
      <c r="S84" s="134"/>
      <c r="T84" s="48">
        <v>0</v>
      </c>
      <c r="U84" s="48">
        <v>3</v>
      </c>
      <c r="V84" s="49">
        <v>0</v>
      </c>
      <c r="W84" s="49">
        <v>0.0033</v>
      </c>
      <c r="X84" s="49">
        <v>0.007675</v>
      </c>
      <c r="Y84" s="49">
        <v>0.563971</v>
      </c>
      <c r="Z84" s="49">
        <v>0.6666666666666666</v>
      </c>
      <c r="AA84" s="49">
        <v>0</v>
      </c>
      <c r="AB84" s="73">
        <v>84</v>
      </c>
      <c r="AC84" s="73"/>
      <c r="AD84" s="74"/>
      <c r="AE84" s="81" t="s">
        <v>1760</v>
      </c>
      <c r="AF84" s="81">
        <v>2872</v>
      </c>
      <c r="AG84" s="81">
        <v>1171</v>
      </c>
      <c r="AH84" s="81">
        <v>36688</v>
      </c>
      <c r="AI84" s="81">
        <v>39338</v>
      </c>
      <c r="AJ84" s="81"/>
      <c r="AK84" s="81" t="s">
        <v>1845</v>
      </c>
      <c r="AL84" s="81" t="s">
        <v>610</v>
      </c>
      <c r="AM84" s="85" t="s">
        <v>1945</v>
      </c>
      <c r="AN84" s="81"/>
      <c r="AO84" s="83">
        <v>40685.89542824074</v>
      </c>
      <c r="AP84" s="85" t="s">
        <v>1976</v>
      </c>
      <c r="AQ84" s="81" t="b">
        <v>1</v>
      </c>
      <c r="AR84" s="81" t="b">
        <v>0</v>
      </c>
      <c r="AS84" s="81" t="b">
        <v>1</v>
      </c>
      <c r="AT84" s="81"/>
      <c r="AU84" s="81">
        <v>66</v>
      </c>
      <c r="AV84" s="85" t="s">
        <v>886</v>
      </c>
      <c r="AW84" s="81" t="b">
        <v>0</v>
      </c>
      <c r="AX84" s="81" t="s">
        <v>904</v>
      </c>
      <c r="AY84" s="85" t="s">
        <v>2050</v>
      </c>
      <c r="AZ84" s="81" t="s">
        <v>66</v>
      </c>
      <c r="BA84" s="80" t="str">
        <f>REPLACE(INDEX(GroupVertices[Group],MATCH(Vertices[[#This Row],[Vertex]],GroupVertices[Vertex],0)),1,1,"")</f>
        <v>1</v>
      </c>
      <c r="BB84" s="48"/>
      <c r="BC84" s="48"/>
      <c r="BD84" s="48"/>
      <c r="BE84" s="48"/>
      <c r="BF84" s="48"/>
      <c r="BG84" s="48"/>
      <c r="BH84" s="118" t="s">
        <v>2245</v>
      </c>
      <c r="BI84" s="118" t="s">
        <v>2245</v>
      </c>
      <c r="BJ84" s="118" t="s">
        <v>2237</v>
      </c>
      <c r="BK84" s="118" t="s">
        <v>2237</v>
      </c>
      <c r="BL84" s="48">
        <v>0</v>
      </c>
      <c r="BM84" s="49">
        <v>0</v>
      </c>
      <c r="BN84" s="48">
        <v>2</v>
      </c>
      <c r="BO84" s="49">
        <v>4.545454545454546</v>
      </c>
      <c r="BP84" s="48">
        <v>0</v>
      </c>
      <c r="BQ84" s="49">
        <v>0</v>
      </c>
      <c r="BR84" s="48">
        <v>42</v>
      </c>
      <c r="BS84" s="49">
        <v>95.45454545454545</v>
      </c>
      <c r="BT84" s="48">
        <v>44</v>
      </c>
    </row>
    <row r="85" spans="1:72" ht="41.45" customHeight="1">
      <c r="A85" s="66" t="s">
        <v>1297</v>
      </c>
      <c r="B85" s="81"/>
      <c r="C85" s="67"/>
      <c r="D85" s="67" t="s">
        <v>64</v>
      </c>
      <c r="E85" s="68">
        <v>188.35592156862745</v>
      </c>
      <c r="F85" s="130">
        <v>99.93316740925101</v>
      </c>
      <c r="G85" s="104" t="s">
        <v>1384</v>
      </c>
      <c r="H85" s="131"/>
      <c r="I85" s="71" t="s">
        <v>1297</v>
      </c>
      <c r="J85" s="72"/>
      <c r="K85" s="132"/>
      <c r="L85" s="71" t="s">
        <v>2149</v>
      </c>
      <c r="M85" s="133">
        <v>23.27307474361396</v>
      </c>
      <c r="N85" s="76">
        <v>1217.3995361328125</v>
      </c>
      <c r="O85" s="76">
        <v>5475.65966796875</v>
      </c>
      <c r="P85" s="77"/>
      <c r="Q85" s="78"/>
      <c r="R85" s="78"/>
      <c r="S85" s="134"/>
      <c r="T85" s="48">
        <v>0</v>
      </c>
      <c r="U85" s="48">
        <v>3</v>
      </c>
      <c r="V85" s="49">
        <v>0</v>
      </c>
      <c r="W85" s="49">
        <v>0.0033</v>
      </c>
      <c r="X85" s="49">
        <v>0.007675</v>
      </c>
      <c r="Y85" s="49">
        <v>0.563971</v>
      </c>
      <c r="Z85" s="49">
        <v>0.6666666666666666</v>
      </c>
      <c r="AA85" s="49">
        <v>0</v>
      </c>
      <c r="AB85" s="73">
        <v>85</v>
      </c>
      <c r="AC85" s="73"/>
      <c r="AD85" s="74"/>
      <c r="AE85" s="81" t="s">
        <v>1761</v>
      </c>
      <c r="AF85" s="81">
        <v>671</v>
      </c>
      <c r="AG85" s="81">
        <v>402</v>
      </c>
      <c r="AH85" s="81">
        <v>843</v>
      </c>
      <c r="AI85" s="81">
        <v>1881</v>
      </c>
      <c r="AJ85" s="81"/>
      <c r="AK85" s="81" t="s">
        <v>1846</v>
      </c>
      <c r="AL85" s="81" t="s">
        <v>1911</v>
      </c>
      <c r="AM85" s="81"/>
      <c r="AN85" s="81"/>
      <c r="AO85" s="83">
        <v>43203.43599537037</v>
      </c>
      <c r="AP85" s="85" t="s">
        <v>1977</v>
      </c>
      <c r="AQ85" s="81" t="b">
        <v>0</v>
      </c>
      <c r="AR85" s="81" t="b">
        <v>0</v>
      </c>
      <c r="AS85" s="81" t="b">
        <v>0</v>
      </c>
      <c r="AT85" s="81"/>
      <c r="AU85" s="81">
        <v>3</v>
      </c>
      <c r="AV85" s="85" t="s">
        <v>886</v>
      </c>
      <c r="AW85" s="81" t="b">
        <v>0</v>
      </c>
      <c r="AX85" s="81" t="s">
        <v>904</v>
      </c>
      <c r="AY85" s="85" t="s">
        <v>2051</v>
      </c>
      <c r="AZ85" s="81" t="s">
        <v>66</v>
      </c>
      <c r="BA85" s="80" t="str">
        <f>REPLACE(INDEX(GroupVertices[Group],MATCH(Vertices[[#This Row],[Vertex]],GroupVertices[Vertex],0)),1,1,"")</f>
        <v>1</v>
      </c>
      <c r="BB85" s="48"/>
      <c r="BC85" s="48"/>
      <c r="BD85" s="48"/>
      <c r="BE85" s="48"/>
      <c r="BF85" s="48"/>
      <c r="BG85" s="48"/>
      <c r="BH85" s="118" t="s">
        <v>2245</v>
      </c>
      <c r="BI85" s="118" t="s">
        <v>2245</v>
      </c>
      <c r="BJ85" s="118" t="s">
        <v>2237</v>
      </c>
      <c r="BK85" s="118" t="s">
        <v>2237</v>
      </c>
      <c r="BL85" s="48">
        <v>0</v>
      </c>
      <c r="BM85" s="49">
        <v>0</v>
      </c>
      <c r="BN85" s="48">
        <v>2</v>
      </c>
      <c r="BO85" s="49">
        <v>4.545454545454546</v>
      </c>
      <c r="BP85" s="48">
        <v>0</v>
      </c>
      <c r="BQ85" s="49">
        <v>0</v>
      </c>
      <c r="BR85" s="48">
        <v>42</v>
      </c>
      <c r="BS85" s="49">
        <v>95.45454545454545</v>
      </c>
      <c r="BT85" s="48">
        <v>44</v>
      </c>
    </row>
    <row r="86" spans="1:72" ht="41.45" customHeight="1">
      <c r="A86" s="66" t="s">
        <v>1298</v>
      </c>
      <c r="B86" s="81"/>
      <c r="C86" s="67"/>
      <c r="D86" s="67" t="s">
        <v>64</v>
      </c>
      <c r="E86" s="68">
        <v>163.18305882352942</v>
      </c>
      <c r="F86" s="130">
        <v>99.99700003333297</v>
      </c>
      <c r="G86" s="104" t="s">
        <v>1385</v>
      </c>
      <c r="H86" s="131"/>
      <c r="I86" s="71" t="s">
        <v>1298</v>
      </c>
      <c r="J86" s="72"/>
      <c r="K86" s="132"/>
      <c r="L86" s="71" t="s">
        <v>2150</v>
      </c>
      <c r="M86" s="133">
        <v>1.9997888912345418</v>
      </c>
      <c r="N86" s="76">
        <v>1773.458984375</v>
      </c>
      <c r="O86" s="76">
        <v>4266.88037109375</v>
      </c>
      <c r="P86" s="77"/>
      <c r="Q86" s="78"/>
      <c r="R86" s="78"/>
      <c r="S86" s="134"/>
      <c r="T86" s="48">
        <v>0</v>
      </c>
      <c r="U86" s="48">
        <v>3</v>
      </c>
      <c r="V86" s="49">
        <v>0</v>
      </c>
      <c r="W86" s="49">
        <v>0.0033</v>
      </c>
      <c r="X86" s="49">
        <v>0.007675</v>
      </c>
      <c r="Y86" s="49">
        <v>0.563971</v>
      </c>
      <c r="Z86" s="49">
        <v>0.6666666666666666</v>
      </c>
      <c r="AA86" s="49">
        <v>0</v>
      </c>
      <c r="AB86" s="73">
        <v>86</v>
      </c>
      <c r="AC86" s="73"/>
      <c r="AD86" s="74"/>
      <c r="AE86" s="81" t="s">
        <v>1762</v>
      </c>
      <c r="AF86" s="81">
        <v>36</v>
      </c>
      <c r="AG86" s="81">
        <v>19</v>
      </c>
      <c r="AH86" s="81">
        <v>4974</v>
      </c>
      <c r="AI86" s="81">
        <v>443</v>
      </c>
      <c r="AJ86" s="81"/>
      <c r="AK86" s="81" t="s">
        <v>1847</v>
      </c>
      <c r="AL86" s="81" t="s">
        <v>1912</v>
      </c>
      <c r="AM86" s="81"/>
      <c r="AN86" s="81"/>
      <c r="AO86" s="83">
        <v>43246.82907407408</v>
      </c>
      <c r="AP86" s="85" t="s">
        <v>1978</v>
      </c>
      <c r="AQ86" s="81" t="b">
        <v>0</v>
      </c>
      <c r="AR86" s="81" t="b">
        <v>0</v>
      </c>
      <c r="AS86" s="81" t="b">
        <v>0</v>
      </c>
      <c r="AT86" s="81"/>
      <c r="AU86" s="81">
        <v>0</v>
      </c>
      <c r="AV86" s="85" t="s">
        <v>886</v>
      </c>
      <c r="AW86" s="81" t="b">
        <v>0</v>
      </c>
      <c r="AX86" s="81" t="s">
        <v>904</v>
      </c>
      <c r="AY86" s="85" t="s">
        <v>2052</v>
      </c>
      <c r="AZ86" s="81" t="s">
        <v>66</v>
      </c>
      <c r="BA86" s="80" t="str">
        <f>REPLACE(INDEX(GroupVertices[Group],MATCH(Vertices[[#This Row],[Vertex]],GroupVertices[Vertex],0)),1,1,"")</f>
        <v>1</v>
      </c>
      <c r="BB86" s="48"/>
      <c r="BC86" s="48"/>
      <c r="BD86" s="48"/>
      <c r="BE86" s="48"/>
      <c r="BF86" s="48"/>
      <c r="BG86" s="48"/>
      <c r="BH86" s="118" t="s">
        <v>2245</v>
      </c>
      <c r="BI86" s="118" t="s">
        <v>2245</v>
      </c>
      <c r="BJ86" s="118" t="s">
        <v>2237</v>
      </c>
      <c r="BK86" s="118" t="s">
        <v>2237</v>
      </c>
      <c r="BL86" s="48">
        <v>0</v>
      </c>
      <c r="BM86" s="49">
        <v>0</v>
      </c>
      <c r="BN86" s="48">
        <v>2</v>
      </c>
      <c r="BO86" s="49">
        <v>4.545454545454546</v>
      </c>
      <c r="BP86" s="48">
        <v>0</v>
      </c>
      <c r="BQ86" s="49">
        <v>0</v>
      </c>
      <c r="BR86" s="48">
        <v>42</v>
      </c>
      <c r="BS86" s="49">
        <v>95.45454545454545</v>
      </c>
      <c r="BT86" s="48">
        <v>44</v>
      </c>
    </row>
    <row r="87" spans="1:72" ht="41.45" customHeight="1">
      <c r="A87" s="66" t="s">
        <v>1299</v>
      </c>
      <c r="B87" s="81"/>
      <c r="C87" s="67"/>
      <c r="D87" s="67" t="s">
        <v>64</v>
      </c>
      <c r="E87" s="68">
        <v>192.95670588235294</v>
      </c>
      <c r="F87" s="130">
        <v>99.92150087221253</v>
      </c>
      <c r="G87" s="104" t="s">
        <v>1386</v>
      </c>
      <c r="H87" s="131"/>
      <c r="I87" s="71" t="s">
        <v>1299</v>
      </c>
      <c r="J87" s="72"/>
      <c r="K87" s="132"/>
      <c r="L87" s="71" t="s">
        <v>2151</v>
      </c>
      <c r="M87" s="133">
        <v>27.16114265397051</v>
      </c>
      <c r="N87" s="76">
        <v>3357.23583984375</v>
      </c>
      <c r="O87" s="76">
        <v>9589.1103515625</v>
      </c>
      <c r="P87" s="77"/>
      <c r="Q87" s="78"/>
      <c r="R87" s="78"/>
      <c r="S87" s="134"/>
      <c r="T87" s="48">
        <v>0</v>
      </c>
      <c r="U87" s="48">
        <v>3</v>
      </c>
      <c r="V87" s="49">
        <v>0</v>
      </c>
      <c r="W87" s="49">
        <v>0.0033</v>
      </c>
      <c r="X87" s="49">
        <v>0.007675</v>
      </c>
      <c r="Y87" s="49">
        <v>0.563971</v>
      </c>
      <c r="Z87" s="49">
        <v>0.6666666666666666</v>
      </c>
      <c r="AA87" s="49">
        <v>0</v>
      </c>
      <c r="AB87" s="73">
        <v>87</v>
      </c>
      <c r="AC87" s="73"/>
      <c r="AD87" s="74"/>
      <c r="AE87" s="81" t="s">
        <v>1763</v>
      </c>
      <c r="AF87" s="81">
        <v>527</v>
      </c>
      <c r="AG87" s="81">
        <v>472</v>
      </c>
      <c r="AH87" s="81">
        <v>2615</v>
      </c>
      <c r="AI87" s="81">
        <v>2678</v>
      </c>
      <c r="AJ87" s="81"/>
      <c r="AK87" s="81" t="s">
        <v>1848</v>
      </c>
      <c r="AL87" s="81" t="s">
        <v>612</v>
      </c>
      <c r="AM87" s="85" t="s">
        <v>1946</v>
      </c>
      <c r="AN87" s="81"/>
      <c r="AO87" s="83">
        <v>42096.73248842593</v>
      </c>
      <c r="AP87" s="85" t="s">
        <v>1979</v>
      </c>
      <c r="AQ87" s="81" t="b">
        <v>0</v>
      </c>
      <c r="AR87" s="81" t="b">
        <v>0</v>
      </c>
      <c r="AS87" s="81" t="b">
        <v>1</v>
      </c>
      <c r="AT87" s="81"/>
      <c r="AU87" s="81">
        <v>27</v>
      </c>
      <c r="AV87" s="85" t="s">
        <v>886</v>
      </c>
      <c r="AW87" s="81" t="b">
        <v>0</v>
      </c>
      <c r="AX87" s="81" t="s">
        <v>904</v>
      </c>
      <c r="AY87" s="85" t="s">
        <v>2053</v>
      </c>
      <c r="AZ87" s="81" t="s">
        <v>66</v>
      </c>
      <c r="BA87" s="80" t="str">
        <f>REPLACE(INDEX(GroupVertices[Group],MATCH(Vertices[[#This Row],[Vertex]],GroupVertices[Vertex],0)),1,1,"")</f>
        <v>1</v>
      </c>
      <c r="BB87" s="48"/>
      <c r="BC87" s="48"/>
      <c r="BD87" s="48"/>
      <c r="BE87" s="48"/>
      <c r="BF87" s="48"/>
      <c r="BG87" s="48"/>
      <c r="BH87" s="118" t="s">
        <v>2245</v>
      </c>
      <c r="BI87" s="118" t="s">
        <v>2245</v>
      </c>
      <c r="BJ87" s="118" t="s">
        <v>2237</v>
      </c>
      <c r="BK87" s="118" t="s">
        <v>2237</v>
      </c>
      <c r="BL87" s="48">
        <v>0</v>
      </c>
      <c r="BM87" s="49">
        <v>0</v>
      </c>
      <c r="BN87" s="48">
        <v>2</v>
      </c>
      <c r="BO87" s="49">
        <v>4.545454545454546</v>
      </c>
      <c r="BP87" s="48">
        <v>0</v>
      </c>
      <c r="BQ87" s="49">
        <v>0</v>
      </c>
      <c r="BR87" s="48">
        <v>42</v>
      </c>
      <c r="BS87" s="49">
        <v>95.45454545454545</v>
      </c>
      <c r="BT87" s="48">
        <v>44</v>
      </c>
    </row>
    <row r="88" spans="1:72" ht="41.45" customHeight="1">
      <c r="A88" s="66" t="s">
        <v>1300</v>
      </c>
      <c r="B88" s="81"/>
      <c r="C88" s="67"/>
      <c r="D88" s="67" t="s">
        <v>64</v>
      </c>
      <c r="E88" s="68">
        <v>167.38949019607844</v>
      </c>
      <c r="F88" s="130">
        <v>99.9863334851835</v>
      </c>
      <c r="G88" s="104" t="s">
        <v>1387</v>
      </c>
      <c r="H88" s="131"/>
      <c r="I88" s="71" t="s">
        <v>1300</v>
      </c>
      <c r="J88" s="72"/>
      <c r="K88" s="132"/>
      <c r="L88" s="71" t="s">
        <v>2152</v>
      </c>
      <c r="M88" s="133">
        <v>5.554593837846246</v>
      </c>
      <c r="N88" s="76">
        <v>3846.703857421875</v>
      </c>
      <c r="O88" s="76">
        <v>1891.9066162109375</v>
      </c>
      <c r="P88" s="77"/>
      <c r="Q88" s="78"/>
      <c r="R88" s="78"/>
      <c r="S88" s="134"/>
      <c r="T88" s="48">
        <v>0</v>
      </c>
      <c r="U88" s="48">
        <v>3</v>
      </c>
      <c r="V88" s="49">
        <v>0</v>
      </c>
      <c r="W88" s="49">
        <v>0.0033</v>
      </c>
      <c r="X88" s="49">
        <v>0.007675</v>
      </c>
      <c r="Y88" s="49">
        <v>0.563971</v>
      </c>
      <c r="Z88" s="49">
        <v>0.6666666666666666</v>
      </c>
      <c r="AA88" s="49">
        <v>0</v>
      </c>
      <c r="AB88" s="73">
        <v>88</v>
      </c>
      <c r="AC88" s="73"/>
      <c r="AD88" s="74"/>
      <c r="AE88" s="81" t="s">
        <v>1764</v>
      </c>
      <c r="AF88" s="81">
        <v>111</v>
      </c>
      <c r="AG88" s="81">
        <v>83</v>
      </c>
      <c r="AH88" s="81">
        <v>6754</v>
      </c>
      <c r="AI88" s="81">
        <v>23562</v>
      </c>
      <c r="AJ88" s="81"/>
      <c r="AK88" s="81" t="s">
        <v>1849</v>
      </c>
      <c r="AL88" s="81" t="s">
        <v>1913</v>
      </c>
      <c r="AM88" s="81"/>
      <c r="AN88" s="81"/>
      <c r="AO88" s="83">
        <v>39969.83798611111</v>
      </c>
      <c r="AP88" s="85" t="s">
        <v>1980</v>
      </c>
      <c r="AQ88" s="81" t="b">
        <v>1</v>
      </c>
      <c r="AR88" s="81" t="b">
        <v>0</v>
      </c>
      <c r="AS88" s="81" t="b">
        <v>1</v>
      </c>
      <c r="AT88" s="81"/>
      <c r="AU88" s="81">
        <v>0</v>
      </c>
      <c r="AV88" s="85" t="s">
        <v>886</v>
      </c>
      <c r="AW88" s="81" t="b">
        <v>0</v>
      </c>
      <c r="AX88" s="81" t="s">
        <v>904</v>
      </c>
      <c r="AY88" s="85" t="s">
        <v>2054</v>
      </c>
      <c r="AZ88" s="81" t="s">
        <v>66</v>
      </c>
      <c r="BA88" s="80" t="str">
        <f>REPLACE(INDEX(GroupVertices[Group],MATCH(Vertices[[#This Row],[Vertex]],GroupVertices[Vertex],0)),1,1,"")</f>
        <v>1</v>
      </c>
      <c r="BB88" s="48"/>
      <c r="BC88" s="48"/>
      <c r="BD88" s="48"/>
      <c r="BE88" s="48"/>
      <c r="BF88" s="48"/>
      <c r="BG88" s="48"/>
      <c r="BH88" s="118" t="s">
        <v>2245</v>
      </c>
      <c r="BI88" s="118" t="s">
        <v>2245</v>
      </c>
      <c r="BJ88" s="118" t="s">
        <v>2237</v>
      </c>
      <c r="BK88" s="118" t="s">
        <v>2237</v>
      </c>
      <c r="BL88" s="48">
        <v>0</v>
      </c>
      <c r="BM88" s="49">
        <v>0</v>
      </c>
      <c r="BN88" s="48">
        <v>2</v>
      </c>
      <c r="BO88" s="49">
        <v>4.545454545454546</v>
      </c>
      <c r="BP88" s="48">
        <v>0</v>
      </c>
      <c r="BQ88" s="49">
        <v>0</v>
      </c>
      <c r="BR88" s="48">
        <v>42</v>
      </c>
      <c r="BS88" s="49">
        <v>95.45454545454545</v>
      </c>
      <c r="BT88" s="48">
        <v>44</v>
      </c>
    </row>
    <row r="89" spans="1:72" ht="41.45" customHeight="1">
      <c r="A89" s="66" t="s">
        <v>1301</v>
      </c>
      <c r="B89" s="81"/>
      <c r="C89" s="67"/>
      <c r="D89" s="67" t="s">
        <v>64</v>
      </c>
      <c r="E89" s="68">
        <v>188.2244705882353</v>
      </c>
      <c r="F89" s="130">
        <v>99.93350073888068</v>
      </c>
      <c r="G89" s="104" t="s">
        <v>1388</v>
      </c>
      <c r="H89" s="131"/>
      <c r="I89" s="71" t="s">
        <v>1301</v>
      </c>
      <c r="J89" s="72"/>
      <c r="K89" s="132"/>
      <c r="L89" s="71" t="s">
        <v>2153</v>
      </c>
      <c r="M89" s="133">
        <v>23.161987089032344</v>
      </c>
      <c r="N89" s="76">
        <v>2625.10205078125</v>
      </c>
      <c r="O89" s="76">
        <v>1107.932373046875</v>
      </c>
      <c r="P89" s="77"/>
      <c r="Q89" s="78"/>
      <c r="R89" s="78"/>
      <c r="S89" s="134"/>
      <c r="T89" s="48">
        <v>0</v>
      </c>
      <c r="U89" s="48">
        <v>3</v>
      </c>
      <c r="V89" s="49">
        <v>0</v>
      </c>
      <c r="W89" s="49">
        <v>0.0033</v>
      </c>
      <c r="X89" s="49">
        <v>0.007675</v>
      </c>
      <c r="Y89" s="49">
        <v>0.563971</v>
      </c>
      <c r="Z89" s="49">
        <v>0.6666666666666666</v>
      </c>
      <c r="AA89" s="49">
        <v>0</v>
      </c>
      <c r="AB89" s="73">
        <v>89</v>
      </c>
      <c r="AC89" s="73"/>
      <c r="AD89" s="74"/>
      <c r="AE89" s="81" t="s">
        <v>1765</v>
      </c>
      <c r="AF89" s="81">
        <v>156</v>
      </c>
      <c r="AG89" s="81">
        <v>400</v>
      </c>
      <c r="AH89" s="81">
        <v>25941</v>
      </c>
      <c r="AI89" s="81">
        <v>34588</v>
      </c>
      <c r="AJ89" s="81"/>
      <c r="AK89" s="81" t="s">
        <v>1850</v>
      </c>
      <c r="AL89" s="81" t="s">
        <v>1914</v>
      </c>
      <c r="AM89" s="81"/>
      <c r="AN89" s="81"/>
      <c r="AO89" s="83">
        <v>41738.42648148148</v>
      </c>
      <c r="AP89" s="85" t="s">
        <v>1981</v>
      </c>
      <c r="AQ89" s="81" t="b">
        <v>0</v>
      </c>
      <c r="AR89" s="81" t="b">
        <v>0</v>
      </c>
      <c r="AS89" s="81" t="b">
        <v>1</v>
      </c>
      <c r="AT89" s="81"/>
      <c r="AU89" s="81">
        <v>13</v>
      </c>
      <c r="AV89" s="85" t="s">
        <v>886</v>
      </c>
      <c r="AW89" s="81" t="b">
        <v>0</v>
      </c>
      <c r="AX89" s="81" t="s">
        <v>904</v>
      </c>
      <c r="AY89" s="85" t="s">
        <v>2055</v>
      </c>
      <c r="AZ89" s="81" t="s">
        <v>66</v>
      </c>
      <c r="BA89" s="80" t="str">
        <f>REPLACE(INDEX(GroupVertices[Group],MATCH(Vertices[[#This Row],[Vertex]],GroupVertices[Vertex],0)),1,1,"")</f>
        <v>1</v>
      </c>
      <c r="BB89" s="48"/>
      <c r="BC89" s="48"/>
      <c r="BD89" s="48"/>
      <c r="BE89" s="48"/>
      <c r="BF89" s="48"/>
      <c r="BG89" s="48"/>
      <c r="BH89" s="118" t="s">
        <v>2245</v>
      </c>
      <c r="BI89" s="118" t="s">
        <v>2245</v>
      </c>
      <c r="BJ89" s="118" t="s">
        <v>2237</v>
      </c>
      <c r="BK89" s="118" t="s">
        <v>2237</v>
      </c>
      <c r="BL89" s="48">
        <v>0</v>
      </c>
      <c r="BM89" s="49">
        <v>0</v>
      </c>
      <c r="BN89" s="48">
        <v>2</v>
      </c>
      <c r="BO89" s="49">
        <v>4.545454545454546</v>
      </c>
      <c r="BP89" s="48">
        <v>0</v>
      </c>
      <c r="BQ89" s="49">
        <v>0</v>
      </c>
      <c r="BR89" s="48">
        <v>42</v>
      </c>
      <c r="BS89" s="49">
        <v>95.45454545454545</v>
      </c>
      <c r="BT89" s="48">
        <v>44</v>
      </c>
    </row>
    <row r="90" spans="1:72" ht="41.45" customHeight="1">
      <c r="A90" s="66" t="s">
        <v>1302</v>
      </c>
      <c r="B90" s="81"/>
      <c r="C90" s="67"/>
      <c r="D90" s="67" t="s">
        <v>64</v>
      </c>
      <c r="E90" s="68">
        <v>167.38949019607844</v>
      </c>
      <c r="F90" s="130">
        <v>99.9863334851835</v>
      </c>
      <c r="G90" s="104" t="s">
        <v>1389</v>
      </c>
      <c r="H90" s="131"/>
      <c r="I90" s="71" t="s">
        <v>1302</v>
      </c>
      <c r="J90" s="72"/>
      <c r="K90" s="132"/>
      <c r="L90" s="71" t="s">
        <v>2154</v>
      </c>
      <c r="M90" s="133">
        <v>5.554593837846246</v>
      </c>
      <c r="N90" s="76">
        <v>5973.39892578125</v>
      </c>
      <c r="O90" s="76">
        <v>6378.60546875</v>
      </c>
      <c r="P90" s="77"/>
      <c r="Q90" s="78"/>
      <c r="R90" s="78"/>
      <c r="S90" s="134"/>
      <c r="T90" s="48">
        <v>0</v>
      </c>
      <c r="U90" s="48">
        <v>3</v>
      </c>
      <c r="V90" s="49">
        <v>0</v>
      </c>
      <c r="W90" s="49">
        <v>0.0033</v>
      </c>
      <c r="X90" s="49">
        <v>0.007675</v>
      </c>
      <c r="Y90" s="49">
        <v>0.563971</v>
      </c>
      <c r="Z90" s="49">
        <v>0.6666666666666666</v>
      </c>
      <c r="AA90" s="49">
        <v>0</v>
      </c>
      <c r="AB90" s="73">
        <v>90</v>
      </c>
      <c r="AC90" s="73"/>
      <c r="AD90" s="74"/>
      <c r="AE90" s="81" t="s">
        <v>1766</v>
      </c>
      <c r="AF90" s="81">
        <v>229</v>
      </c>
      <c r="AG90" s="81">
        <v>83</v>
      </c>
      <c r="AH90" s="81">
        <v>95</v>
      </c>
      <c r="AI90" s="81">
        <v>159</v>
      </c>
      <c r="AJ90" s="81"/>
      <c r="AK90" s="81" t="s">
        <v>1851</v>
      </c>
      <c r="AL90" s="81" t="s">
        <v>796</v>
      </c>
      <c r="AM90" s="81"/>
      <c r="AN90" s="81"/>
      <c r="AO90" s="83">
        <v>42890.547685185185</v>
      </c>
      <c r="AP90" s="85" t="s">
        <v>1982</v>
      </c>
      <c r="AQ90" s="81" t="b">
        <v>0</v>
      </c>
      <c r="AR90" s="81" t="b">
        <v>0</v>
      </c>
      <c r="AS90" s="81" t="b">
        <v>0</v>
      </c>
      <c r="AT90" s="81"/>
      <c r="AU90" s="81">
        <v>0</v>
      </c>
      <c r="AV90" s="85" t="s">
        <v>886</v>
      </c>
      <c r="AW90" s="81" t="b">
        <v>0</v>
      </c>
      <c r="AX90" s="81" t="s">
        <v>904</v>
      </c>
      <c r="AY90" s="85" t="s">
        <v>2056</v>
      </c>
      <c r="AZ90" s="81" t="s">
        <v>66</v>
      </c>
      <c r="BA90" s="80" t="str">
        <f>REPLACE(INDEX(GroupVertices[Group],MATCH(Vertices[[#This Row],[Vertex]],GroupVertices[Vertex],0)),1,1,"")</f>
        <v>1</v>
      </c>
      <c r="BB90" s="48"/>
      <c r="BC90" s="48"/>
      <c r="BD90" s="48"/>
      <c r="BE90" s="48"/>
      <c r="BF90" s="48"/>
      <c r="BG90" s="48"/>
      <c r="BH90" s="118" t="s">
        <v>2245</v>
      </c>
      <c r="BI90" s="118" t="s">
        <v>2245</v>
      </c>
      <c r="BJ90" s="118" t="s">
        <v>2237</v>
      </c>
      <c r="BK90" s="118" t="s">
        <v>2237</v>
      </c>
      <c r="BL90" s="48">
        <v>0</v>
      </c>
      <c r="BM90" s="49">
        <v>0</v>
      </c>
      <c r="BN90" s="48">
        <v>2</v>
      </c>
      <c r="BO90" s="49">
        <v>4.545454545454546</v>
      </c>
      <c r="BP90" s="48">
        <v>0</v>
      </c>
      <c r="BQ90" s="49">
        <v>0</v>
      </c>
      <c r="BR90" s="48">
        <v>42</v>
      </c>
      <c r="BS90" s="49">
        <v>95.45454545454545</v>
      </c>
      <c r="BT90" s="48">
        <v>44</v>
      </c>
    </row>
    <row r="91" spans="1:72" ht="41.45" customHeight="1">
      <c r="A91" s="66" t="s">
        <v>1303</v>
      </c>
      <c r="B91" s="81"/>
      <c r="C91" s="67"/>
      <c r="D91" s="67" t="s">
        <v>64</v>
      </c>
      <c r="E91" s="68">
        <v>178.76</v>
      </c>
      <c r="F91" s="130">
        <v>99.95750047221698</v>
      </c>
      <c r="G91" s="104" t="s">
        <v>1390</v>
      </c>
      <c r="H91" s="131"/>
      <c r="I91" s="71" t="s">
        <v>1303</v>
      </c>
      <c r="J91" s="72"/>
      <c r="K91" s="132"/>
      <c r="L91" s="71" t="s">
        <v>2155</v>
      </c>
      <c r="M91" s="133">
        <v>15.16367595915601</v>
      </c>
      <c r="N91" s="76">
        <v>304.6318359375</v>
      </c>
      <c r="O91" s="76">
        <v>6526.97998046875</v>
      </c>
      <c r="P91" s="77"/>
      <c r="Q91" s="78"/>
      <c r="R91" s="78"/>
      <c r="S91" s="134"/>
      <c r="T91" s="48">
        <v>0</v>
      </c>
      <c r="U91" s="48">
        <v>3</v>
      </c>
      <c r="V91" s="49">
        <v>0</v>
      </c>
      <c r="W91" s="49">
        <v>0.0033</v>
      </c>
      <c r="X91" s="49">
        <v>0.007675</v>
      </c>
      <c r="Y91" s="49">
        <v>0.563971</v>
      </c>
      <c r="Z91" s="49">
        <v>0.6666666666666666</v>
      </c>
      <c r="AA91" s="49">
        <v>0</v>
      </c>
      <c r="AB91" s="73">
        <v>91</v>
      </c>
      <c r="AC91" s="73"/>
      <c r="AD91" s="74"/>
      <c r="AE91" s="81" t="s">
        <v>1767</v>
      </c>
      <c r="AF91" s="81">
        <v>115</v>
      </c>
      <c r="AG91" s="81">
        <v>256</v>
      </c>
      <c r="AH91" s="81">
        <v>1930</v>
      </c>
      <c r="AI91" s="81">
        <v>333</v>
      </c>
      <c r="AJ91" s="81"/>
      <c r="AK91" s="81" t="s">
        <v>1852</v>
      </c>
      <c r="AL91" s="81"/>
      <c r="AM91" s="81"/>
      <c r="AN91" s="81"/>
      <c r="AO91" s="83">
        <v>41049.37415509259</v>
      </c>
      <c r="AP91" s="81"/>
      <c r="AQ91" s="81" t="b">
        <v>1</v>
      </c>
      <c r="AR91" s="81" t="b">
        <v>0</v>
      </c>
      <c r="AS91" s="81" t="b">
        <v>0</v>
      </c>
      <c r="AT91" s="81"/>
      <c r="AU91" s="81">
        <v>7</v>
      </c>
      <c r="AV91" s="85" t="s">
        <v>886</v>
      </c>
      <c r="AW91" s="81" t="b">
        <v>0</v>
      </c>
      <c r="AX91" s="81" t="s">
        <v>904</v>
      </c>
      <c r="AY91" s="85" t="s">
        <v>2057</v>
      </c>
      <c r="AZ91" s="81" t="s">
        <v>66</v>
      </c>
      <c r="BA91" s="80" t="str">
        <f>REPLACE(INDEX(GroupVertices[Group],MATCH(Vertices[[#This Row],[Vertex]],GroupVertices[Vertex],0)),1,1,"")</f>
        <v>1</v>
      </c>
      <c r="BB91" s="48"/>
      <c r="BC91" s="48"/>
      <c r="BD91" s="48"/>
      <c r="BE91" s="48"/>
      <c r="BF91" s="48"/>
      <c r="BG91" s="48"/>
      <c r="BH91" s="118" t="s">
        <v>2245</v>
      </c>
      <c r="BI91" s="118" t="s">
        <v>2245</v>
      </c>
      <c r="BJ91" s="118" t="s">
        <v>2237</v>
      </c>
      <c r="BK91" s="118" t="s">
        <v>2237</v>
      </c>
      <c r="BL91" s="48">
        <v>0</v>
      </c>
      <c r="BM91" s="49">
        <v>0</v>
      </c>
      <c r="BN91" s="48">
        <v>2</v>
      </c>
      <c r="BO91" s="49">
        <v>4.545454545454546</v>
      </c>
      <c r="BP91" s="48">
        <v>0</v>
      </c>
      <c r="BQ91" s="49">
        <v>0</v>
      </c>
      <c r="BR91" s="48">
        <v>42</v>
      </c>
      <c r="BS91" s="49">
        <v>95.45454545454545</v>
      </c>
      <c r="BT91" s="48">
        <v>44</v>
      </c>
    </row>
    <row r="92" spans="1:72" ht="41.45" customHeight="1">
      <c r="A92" s="66" t="s">
        <v>1304</v>
      </c>
      <c r="B92" s="81"/>
      <c r="C92" s="67"/>
      <c r="D92" s="67" t="s">
        <v>64</v>
      </c>
      <c r="E92" s="68">
        <v>203.1441568627451</v>
      </c>
      <c r="F92" s="130">
        <v>99.89566782591305</v>
      </c>
      <c r="G92" s="104" t="s">
        <v>1391</v>
      </c>
      <c r="H92" s="131"/>
      <c r="I92" s="71" t="s">
        <v>1304</v>
      </c>
      <c r="J92" s="72"/>
      <c r="K92" s="132"/>
      <c r="L92" s="71" t="s">
        <v>2156</v>
      </c>
      <c r="M92" s="133">
        <v>35.77043588404573</v>
      </c>
      <c r="N92" s="76">
        <v>2480.818115234375</v>
      </c>
      <c r="O92" s="76">
        <v>9519.185546875</v>
      </c>
      <c r="P92" s="77"/>
      <c r="Q92" s="78"/>
      <c r="R92" s="78"/>
      <c r="S92" s="134"/>
      <c r="T92" s="48">
        <v>0</v>
      </c>
      <c r="U92" s="48">
        <v>3</v>
      </c>
      <c r="V92" s="49">
        <v>0</v>
      </c>
      <c r="W92" s="49">
        <v>0.0033</v>
      </c>
      <c r="X92" s="49">
        <v>0.007675</v>
      </c>
      <c r="Y92" s="49">
        <v>0.563971</v>
      </c>
      <c r="Z92" s="49">
        <v>0.6666666666666666</v>
      </c>
      <c r="AA92" s="49">
        <v>0</v>
      </c>
      <c r="AB92" s="73">
        <v>92</v>
      </c>
      <c r="AC92" s="73"/>
      <c r="AD92" s="74"/>
      <c r="AE92" s="81" t="s">
        <v>1768</v>
      </c>
      <c r="AF92" s="81">
        <v>525</v>
      </c>
      <c r="AG92" s="81">
        <v>627</v>
      </c>
      <c r="AH92" s="81">
        <v>6253</v>
      </c>
      <c r="AI92" s="81">
        <v>5862</v>
      </c>
      <c r="AJ92" s="81"/>
      <c r="AK92" s="81" t="s">
        <v>1853</v>
      </c>
      <c r="AL92" s="81" t="s">
        <v>1915</v>
      </c>
      <c r="AM92" s="85" t="s">
        <v>1947</v>
      </c>
      <c r="AN92" s="81"/>
      <c r="AO92" s="83">
        <v>41198.56932870371</v>
      </c>
      <c r="AP92" s="81"/>
      <c r="AQ92" s="81" t="b">
        <v>1</v>
      </c>
      <c r="AR92" s="81" t="b">
        <v>0</v>
      </c>
      <c r="AS92" s="81" t="b">
        <v>0</v>
      </c>
      <c r="AT92" s="81"/>
      <c r="AU92" s="81">
        <v>21</v>
      </c>
      <c r="AV92" s="85" t="s">
        <v>886</v>
      </c>
      <c r="AW92" s="81" t="b">
        <v>0</v>
      </c>
      <c r="AX92" s="81" t="s">
        <v>904</v>
      </c>
      <c r="AY92" s="85" t="s">
        <v>2058</v>
      </c>
      <c r="AZ92" s="81" t="s">
        <v>66</v>
      </c>
      <c r="BA92" s="80" t="str">
        <f>REPLACE(INDEX(GroupVertices[Group],MATCH(Vertices[[#This Row],[Vertex]],GroupVertices[Vertex],0)),1,1,"")</f>
        <v>1</v>
      </c>
      <c r="BB92" s="48"/>
      <c r="BC92" s="48"/>
      <c r="BD92" s="48"/>
      <c r="BE92" s="48"/>
      <c r="BF92" s="48"/>
      <c r="BG92" s="48"/>
      <c r="BH92" s="118" t="s">
        <v>2245</v>
      </c>
      <c r="BI92" s="118" t="s">
        <v>2245</v>
      </c>
      <c r="BJ92" s="118" t="s">
        <v>2237</v>
      </c>
      <c r="BK92" s="118" t="s">
        <v>2237</v>
      </c>
      <c r="BL92" s="48">
        <v>0</v>
      </c>
      <c r="BM92" s="49">
        <v>0</v>
      </c>
      <c r="BN92" s="48">
        <v>2</v>
      </c>
      <c r="BO92" s="49">
        <v>4.545454545454546</v>
      </c>
      <c r="BP92" s="48">
        <v>0</v>
      </c>
      <c r="BQ92" s="49">
        <v>0</v>
      </c>
      <c r="BR92" s="48">
        <v>42</v>
      </c>
      <c r="BS92" s="49">
        <v>95.45454545454545</v>
      </c>
      <c r="BT92" s="48">
        <v>44</v>
      </c>
    </row>
    <row r="93" spans="1:72" ht="41.45" customHeight="1">
      <c r="A93" s="66" t="s">
        <v>1305</v>
      </c>
      <c r="B93" s="81"/>
      <c r="C93" s="67"/>
      <c r="D93" s="67" t="s">
        <v>64</v>
      </c>
      <c r="E93" s="68">
        <v>217.1436862745098</v>
      </c>
      <c r="F93" s="130">
        <v>99.8601682203531</v>
      </c>
      <c r="G93" s="104" t="s">
        <v>1392</v>
      </c>
      <c r="H93" s="131"/>
      <c r="I93" s="71" t="s">
        <v>1305</v>
      </c>
      <c r="J93" s="72"/>
      <c r="K93" s="132"/>
      <c r="L93" s="71" t="s">
        <v>2157</v>
      </c>
      <c r="M93" s="133">
        <v>47.60127109698781</v>
      </c>
      <c r="N93" s="76">
        <v>4930.36474609375</v>
      </c>
      <c r="O93" s="76">
        <v>2251.102783203125</v>
      </c>
      <c r="P93" s="77"/>
      <c r="Q93" s="78"/>
      <c r="R93" s="78"/>
      <c r="S93" s="134"/>
      <c r="T93" s="48">
        <v>0</v>
      </c>
      <c r="U93" s="48">
        <v>3</v>
      </c>
      <c r="V93" s="49">
        <v>0</v>
      </c>
      <c r="W93" s="49">
        <v>0.0033</v>
      </c>
      <c r="X93" s="49">
        <v>0.007675</v>
      </c>
      <c r="Y93" s="49">
        <v>0.563971</v>
      </c>
      <c r="Z93" s="49">
        <v>0.6666666666666666</v>
      </c>
      <c r="AA93" s="49">
        <v>0</v>
      </c>
      <c r="AB93" s="73">
        <v>93</v>
      </c>
      <c r="AC93" s="73"/>
      <c r="AD93" s="74"/>
      <c r="AE93" s="81" t="s">
        <v>1769</v>
      </c>
      <c r="AF93" s="81">
        <v>313</v>
      </c>
      <c r="AG93" s="81">
        <v>840</v>
      </c>
      <c r="AH93" s="81">
        <v>8122</v>
      </c>
      <c r="AI93" s="81">
        <v>16039</v>
      </c>
      <c r="AJ93" s="81"/>
      <c r="AK93" s="81" t="s">
        <v>1854</v>
      </c>
      <c r="AL93" s="81" t="s">
        <v>1916</v>
      </c>
      <c r="AM93" s="85" t="s">
        <v>1948</v>
      </c>
      <c r="AN93" s="81"/>
      <c r="AO93" s="83">
        <v>41122.627488425926</v>
      </c>
      <c r="AP93" s="85" t="s">
        <v>1983</v>
      </c>
      <c r="AQ93" s="81" t="b">
        <v>0</v>
      </c>
      <c r="AR93" s="81" t="b">
        <v>0</v>
      </c>
      <c r="AS93" s="81" t="b">
        <v>1</v>
      </c>
      <c r="AT93" s="81"/>
      <c r="AU93" s="81">
        <v>26</v>
      </c>
      <c r="AV93" s="85" t="s">
        <v>886</v>
      </c>
      <c r="AW93" s="81" t="b">
        <v>0</v>
      </c>
      <c r="AX93" s="81" t="s">
        <v>904</v>
      </c>
      <c r="AY93" s="85" t="s">
        <v>2059</v>
      </c>
      <c r="AZ93" s="81" t="s">
        <v>66</v>
      </c>
      <c r="BA93" s="80" t="str">
        <f>REPLACE(INDEX(GroupVertices[Group],MATCH(Vertices[[#This Row],[Vertex]],GroupVertices[Vertex],0)),1,1,"")</f>
        <v>1</v>
      </c>
      <c r="BB93" s="48"/>
      <c r="BC93" s="48"/>
      <c r="BD93" s="48"/>
      <c r="BE93" s="48"/>
      <c r="BF93" s="48"/>
      <c r="BG93" s="48"/>
      <c r="BH93" s="118" t="s">
        <v>2245</v>
      </c>
      <c r="BI93" s="118" t="s">
        <v>2245</v>
      </c>
      <c r="BJ93" s="118" t="s">
        <v>2237</v>
      </c>
      <c r="BK93" s="118" t="s">
        <v>2237</v>
      </c>
      <c r="BL93" s="48">
        <v>0</v>
      </c>
      <c r="BM93" s="49">
        <v>0</v>
      </c>
      <c r="BN93" s="48">
        <v>2</v>
      </c>
      <c r="BO93" s="49">
        <v>4.545454545454546</v>
      </c>
      <c r="BP93" s="48">
        <v>0</v>
      </c>
      <c r="BQ93" s="49">
        <v>0</v>
      </c>
      <c r="BR93" s="48">
        <v>42</v>
      </c>
      <c r="BS93" s="49">
        <v>95.45454545454545</v>
      </c>
      <c r="BT93" s="48">
        <v>44</v>
      </c>
    </row>
    <row r="94" spans="1:72" ht="41.45" customHeight="1">
      <c r="A94" s="66" t="s">
        <v>1306</v>
      </c>
      <c r="B94" s="81"/>
      <c r="C94" s="67"/>
      <c r="D94" s="67" t="s">
        <v>64</v>
      </c>
      <c r="E94" s="68">
        <v>186.84423529411765</v>
      </c>
      <c r="F94" s="130">
        <v>99.93700069999223</v>
      </c>
      <c r="G94" s="104" t="s">
        <v>1393</v>
      </c>
      <c r="H94" s="131"/>
      <c r="I94" s="71" t="s">
        <v>1306</v>
      </c>
      <c r="J94" s="72"/>
      <c r="K94" s="132"/>
      <c r="L94" s="71" t="s">
        <v>2158</v>
      </c>
      <c r="M94" s="133">
        <v>21.995566715925378</v>
      </c>
      <c r="N94" s="76">
        <v>4159.09375</v>
      </c>
      <c r="O94" s="76">
        <v>5747.72802734375</v>
      </c>
      <c r="P94" s="77"/>
      <c r="Q94" s="78"/>
      <c r="R94" s="78"/>
      <c r="S94" s="134"/>
      <c r="T94" s="48">
        <v>0</v>
      </c>
      <c r="U94" s="48">
        <v>3</v>
      </c>
      <c r="V94" s="49">
        <v>0</v>
      </c>
      <c r="W94" s="49">
        <v>0.0033</v>
      </c>
      <c r="X94" s="49">
        <v>0.007675</v>
      </c>
      <c r="Y94" s="49">
        <v>0.563971</v>
      </c>
      <c r="Z94" s="49">
        <v>0.6666666666666666</v>
      </c>
      <c r="AA94" s="49">
        <v>0</v>
      </c>
      <c r="AB94" s="73">
        <v>94</v>
      </c>
      <c r="AC94" s="73"/>
      <c r="AD94" s="74"/>
      <c r="AE94" s="81" t="s">
        <v>1770</v>
      </c>
      <c r="AF94" s="81">
        <v>368</v>
      </c>
      <c r="AG94" s="81">
        <v>379</v>
      </c>
      <c r="AH94" s="81">
        <v>1975</v>
      </c>
      <c r="AI94" s="81">
        <v>3619</v>
      </c>
      <c r="AJ94" s="81"/>
      <c r="AK94" s="81" t="s">
        <v>1855</v>
      </c>
      <c r="AL94" s="81" t="s">
        <v>1917</v>
      </c>
      <c r="AM94" s="81"/>
      <c r="AN94" s="81"/>
      <c r="AO94" s="83">
        <v>41585.65707175926</v>
      </c>
      <c r="AP94" s="85" t="s">
        <v>1984</v>
      </c>
      <c r="AQ94" s="81" t="b">
        <v>1</v>
      </c>
      <c r="AR94" s="81" t="b">
        <v>0</v>
      </c>
      <c r="AS94" s="81" t="b">
        <v>1</v>
      </c>
      <c r="AT94" s="81"/>
      <c r="AU94" s="81">
        <v>5</v>
      </c>
      <c r="AV94" s="85" t="s">
        <v>886</v>
      </c>
      <c r="AW94" s="81" t="b">
        <v>0</v>
      </c>
      <c r="AX94" s="81" t="s">
        <v>904</v>
      </c>
      <c r="AY94" s="85" t="s">
        <v>2060</v>
      </c>
      <c r="AZ94" s="81" t="s">
        <v>66</v>
      </c>
      <c r="BA94" s="80" t="str">
        <f>REPLACE(INDEX(GroupVertices[Group],MATCH(Vertices[[#This Row],[Vertex]],GroupVertices[Vertex],0)),1,1,"")</f>
        <v>1</v>
      </c>
      <c r="BB94" s="48"/>
      <c r="BC94" s="48"/>
      <c r="BD94" s="48"/>
      <c r="BE94" s="48"/>
      <c r="BF94" s="48"/>
      <c r="BG94" s="48"/>
      <c r="BH94" s="118" t="s">
        <v>2245</v>
      </c>
      <c r="BI94" s="118" t="s">
        <v>2245</v>
      </c>
      <c r="BJ94" s="118" t="s">
        <v>2237</v>
      </c>
      <c r="BK94" s="118" t="s">
        <v>2237</v>
      </c>
      <c r="BL94" s="48">
        <v>0</v>
      </c>
      <c r="BM94" s="49">
        <v>0</v>
      </c>
      <c r="BN94" s="48">
        <v>2</v>
      </c>
      <c r="BO94" s="49">
        <v>4.545454545454546</v>
      </c>
      <c r="BP94" s="48">
        <v>0</v>
      </c>
      <c r="BQ94" s="49">
        <v>0</v>
      </c>
      <c r="BR94" s="48">
        <v>42</v>
      </c>
      <c r="BS94" s="49">
        <v>95.45454545454545</v>
      </c>
      <c r="BT94" s="48">
        <v>44</v>
      </c>
    </row>
    <row r="95" spans="1:72" ht="41.45" customHeight="1">
      <c r="A95" s="66" t="s">
        <v>1307</v>
      </c>
      <c r="B95" s="81"/>
      <c r="C95" s="67"/>
      <c r="D95" s="67" t="s">
        <v>64</v>
      </c>
      <c r="E95" s="68">
        <v>232.85207843137255</v>
      </c>
      <c r="F95" s="130">
        <v>99.82033532960745</v>
      </c>
      <c r="G95" s="104" t="s">
        <v>1394</v>
      </c>
      <c r="H95" s="131"/>
      <c r="I95" s="71" t="s">
        <v>1307</v>
      </c>
      <c r="J95" s="72"/>
      <c r="K95" s="132"/>
      <c r="L95" s="71" t="s">
        <v>2159</v>
      </c>
      <c r="M95" s="133">
        <v>60.8762458194909</v>
      </c>
      <c r="N95" s="76">
        <v>2880.105712890625</v>
      </c>
      <c r="O95" s="76">
        <v>8913.8935546875</v>
      </c>
      <c r="P95" s="77"/>
      <c r="Q95" s="78"/>
      <c r="R95" s="78"/>
      <c r="S95" s="134"/>
      <c r="T95" s="48">
        <v>0</v>
      </c>
      <c r="U95" s="48">
        <v>3</v>
      </c>
      <c r="V95" s="49">
        <v>0</v>
      </c>
      <c r="W95" s="49">
        <v>0.0033</v>
      </c>
      <c r="X95" s="49">
        <v>0.007675</v>
      </c>
      <c r="Y95" s="49">
        <v>0.563971</v>
      </c>
      <c r="Z95" s="49">
        <v>0.6666666666666666</v>
      </c>
      <c r="AA95" s="49">
        <v>0</v>
      </c>
      <c r="AB95" s="73">
        <v>95</v>
      </c>
      <c r="AC95" s="73"/>
      <c r="AD95" s="74"/>
      <c r="AE95" s="81" t="s">
        <v>1771</v>
      </c>
      <c r="AF95" s="81">
        <v>1901</v>
      </c>
      <c r="AG95" s="81">
        <v>1079</v>
      </c>
      <c r="AH95" s="81">
        <v>11533</v>
      </c>
      <c r="AI95" s="81">
        <v>8397</v>
      </c>
      <c r="AJ95" s="81"/>
      <c r="AK95" s="81" t="s">
        <v>1856</v>
      </c>
      <c r="AL95" s="81" t="s">
        <v>610</v>
      </c>
      <c r="AM95" s="85" t="s">
        <v>1949</v>
      </c>
      <c r="AN95" s="81"/>
      <c r="AO95" s="83">
        <v>39908.36096064815</v>
      </c>
      <c r="AP95" s="85" t="s">
        <v>1985</v>
      </c>
      <c r="AQ95" s="81" t="b">
        <v>0</v>
      </c>
      <c r="AR95" s="81" t="b">
        <v>0</v>
      </c>
      <c r="AS95" s="81" t="b">
        <v>1</v>
      </c>
      <c r="AT95" s="81"/>
      <c r="AU95" s="81">
        <v>34</v>
      </c>
      <c r="AV95" s="85" t="s">
        <v>886</v>
      </c>
      <c r="AW95" s="81" t="b">
        <v>0</v>
      </c>
      <c r="AX95" s="81" t="s">
        <v>904</v>
      </c>
      <c r="AY95" s="85" t="s">
        <v>2061</v>
      </c>
      <c r="AZ95" s="81" t="s">
        <v>66</v>
      </c>
      <c r="BA95" s="80" t="str">
        <f>REPLACE(INDEX(GroupVertices[Group],MATCH(Vertices[[#This Row],[Vertex]],GroupVertices[Vertex],0)),1,1,"")</f>
        <v>1</v>
      </c>
      <c r="BB95" s="48"/>
      <c r="BC95" s="48"/>
      <c r="BD95" s="48"/>
      <c r="BE95" s="48"/>
      <c r="BF95" s="48"/>
      <c r="BG95" s="48"/>
      <c r="BH95" s="118" t="s">
        <v>2245</v>
      </c>
      <c r="BI95" s="118" t="s">
        <v>2245</v>
      </c>
      <c r="BJ95" s="118" t="s">
        <v>2237</v>
      </c>
      <c r="BK95" s="118" t="s">
        <v>2237</v>
      </c>
      <c r="BL95" s="48">
        <v>0</v>
      </c>
      <c r="BM95" s="49">
        <v>0</v>
      </c>
      <c r="BN95" s="48">
        <v>2</v>
      </c>
      <c r="BO95" s="49">
        <v>4.545454545454546</v>
      </c>
      <c r="BP95" s="48">
        <v>0</v>
      </c>
      <c r="BQ95" s="49">
        <v>0</v>
      </c>
      <c r="BR95" s="48">
        <v>42</v>
      </c>
      <c r="BS95" s="49">
        <v>95.45454545454545</v>
      </c>
      <c r="BT95" s="48">
        <v>44</v>
      </c>
    </row>
    <row r="96" spans="1:72" ht="41.45" customHeight="1">
      <c r="A96" s="66" t="s">
        <v>1308</v>
      </c>
      <c r="B96" s="81"/>
      <c r="C96" s="67"/>
      <c r="D96" s="67" t="s">
        <v>64</v>
      </c>
      <c r="E96" s="68">
        <v>176.19670588235294</v>
      </c>
      <c r="F96" s="130">
        <v>99.96400039999556</v>
      </c>
      <c r="G96" s="104" t="s">
        <v>1395</v>
      </c>
      <c r="H96" s="131"/>
      <c r="I96" s="71" t="s">
        <v>1308</v>
      </c>
      <c r="J96" s="72"/>
      <c r="K96" s="132"/>
      <c r="L96" s="71" t="s">
        <v>2160</v>
      </c>
      <c r="M96" s="133">
        <v>12.997466694814502</v>
      </c>
      <c r="N96" s="76">
        <v>3603.3642578125</v>
      </c>
      <c r="O96" s="76">
        <v>7460.76904296875</v>
      </c>
      <c r="P96" s="77"/>
      <c r="Q96" s="78"/>
      <c r="R96" s="78"/>
      <c r="S96" s="134"/>
      <c r="T96" s="48">
        <v>0</v>
      </c>
      <c r="U96" s="48">
        <v>3</v>
      </c>
      <c r="V96" s="49">
        <v>0</v>
      </c>
      <c r="W96" s="49">
        <v>0.0033</v>
      </c>
      <c r="X96" s="49">
        <v>0.007675</v>
      </c>
      <c r="Y96" s="49">
        <v>0.563971</v>
      </c>
      <c r="Z96" s="49">
        <v>0.6666666666666666</v>
      </c>
      <c r="AA96" s="49">
        <v>0</v>
      </c>
      <c r="AB96" s="73">
        <v>96</v>
      </c>
      <c r="AC96" s="73"/>
      <c r="AD96" s="74"/>
      <c r="AE96" s="81" t="s">
        <v>1772</v>
      </c>
      <c r="AF96" s="81">
        <v>387</v>
      </c>
      <c r="AG96" s="81">
        <v>217</v>
      </c>
      <c r="AH96" s="81">
        <v>829</v>
      </c>
      <c r="AI96" s="81">
        <v>1079</v>
      </c>
      <c r="AJ96" s="81"/>
      <c r="AK96" s="81" t="s">
        <v>1857</v>
      </c>
      <c r="AL96" s="81" t="s">
        <v>796</v>
      </c>
      <c r="AM96" s="81"/>
      <c r="AN96" s="81"/>
      <c r="AO96" s="83">
        <v>40389.55788194444</v>
      </c>
      <c r="AP96" s="85" t="s">
        <v>1986</v>
      </c>
      <c r="AQ96" s="81" t="b">
        <v>1</v>
      </c>
      <c r="AR96" s="81" t="b">
        <v>0</v>
      </c>
      <c r="AS96" s="81" t="b">
        <v>0</v>
      </c>
      <c r="AT96" s="81"/>
      <c r="AU96" s="81">
        <v>2</v>
      </c>
      <c r="AV96" s="85" t="s">
        <v>886</v>
      </c>
      <c r="AW96" s="81" t="b">
        <v>0</v>
      </c>
      <c r="AX96" s="81" t="s">
        <v>904</v>
      </c>
      <c r="AY96" s="85" t="s">
        <v>2062</v>
      </c>
      <c r="AZ96" s="81" t="s">
        <v>66</v>
      </c>
      <c r="BA96" s="80" t="str">
        <f>REPLACE(INDEX(GroupVertices[Group],MATCH(Vertices[[#This Row],[Vertex]],GroupVertices[Vertex],0)),1,1,"")</f>
        <v>1</v>
      </c>
      <c r="BB96" s="48"/>
      <c r="BC96" s="48"/>
      <c r="BD96" s="48"/>
      <c r="BE96" s="48"/>
      <c r="BF96" s="48"/>
      <c r="BG96" s="48"/>
      <c r="BH96" s="118" t="s">
        <v>2245</v>
      </c>
      <c r="BI96" s="118" t="s">
        <v>2245</v>
      </c>
      <c r="BJ96" s="118" t="s">
        <v>2237</v>
      </c>
      <c r="BK96" s="118" t="s">
        <v>2237</v>
      </c>
      <c r="BL96" s="48">
        <v>0</v>
      </c>
      <c r="BM96" s="49">
        <v>0</v>
      </c>
      <c r="BN96" s="48">
        <v>2</v>
      </c>
      <c r="BO96" s="49">
        <v>4.545454545454546</v>
      </c>
      <c r="BP96" s="48">
        <v>0</v>
      </c>
      <c r="BQ96" s="49">
        <v>0</v>
      </c>
      <c r="BR96" s="48">
        <v>42</v>
      </c>
      <c r="BS96" s="49">
        <v>95.45454545454545</v>
      </c>
      <c r="BT96" s="48">
        <v>44</v>
      </c>
    </row>
    <row r="97" spans="1:72" ht="41.45" customHeight="1">
      <c r="A97" s="66" t="s">
        <v>1309</v>
      </c>
      <c r="B97" s="81"/>
      <c r="C97" s="67"/>
      <c r="D97" s="67" t="s">
        <v>64</v>
      </c>
      <c r="E97" s="68">
        <v>196.63733333333334</v>
      </c>
      <c r="F97" s="130">
        <v>99.91216764258175</v>
      </c>
      <c r="G97" s="104" t="s">
        <v>1396</v>
      </c>
      <c r="H97" s="131"/>
      <c r="I97" s="71" t="s">
        <v>1309</v>
      </c>
      <c r="J97" s="72"/>
      <c r="K97" s="132"/>
      <c r="L97" s="71" t="s">
        <v>2161</v>
      </c>
      <c r="M97" s="133">
        <v>30.27159698225575</v>
      </c>
      <c r="N97" s="76">
        <v>1798.0792236328125</v>
      </c>
      <c r="O97" s="76">
        <v>2302.17626953125</v>
      </c>
      <c r="P97" s="77"/>
      <c r="Q97" s="78"/>
      <c r="R97" s="78"/>
      <c r="S97" s="134"/>
      <c r="T97" s="48">
        <v>0</v>
      </c>
      <c r="U97" s="48">
        <v>3</v>
      </c>
      <c r="V97" s="49">
        <v>0</v>
      </c>
      <c r="W97" s="49">
        <v>0.0033</v>
      </c>
      <c r="X97" s="49">
        <v>0.007675</v>
      </c>
      <c r="Y97" s="49">
        <v>0.563971</v>
      </c>
      <c r="Z97" s="49">
        <v>0.6666666666666666</v>
      </c>
      <c r="AA97" s="49">
        <v>0</v>
      </c>
      <c r="AB97" s="73">
        <v>97</v>
      </c>
      <c r="AC97" s="73"/>
      <c r="AD97" s="74"/>
      <c r="AE97" s="81" t="s">
        <v>1773</v>
      </c>
      <c r="AF97" s="81">
        <v>1560</v>
      </c>
      <c r="AG97" s="81">
        <v>528</v>
      </c>
      <c r="AH97" s="81">
        <v>5201</v>
      </c>
      <c r="AI97" s="81">
        <v>37168</v>
      </c>
      <c r="AJ97" s="81"/>
      <c r="AK97" s="81" t="s">
        <v>1858</v>
      </c>
      <c r="AL97" s="81" t="s">
        <v>1918</v>
      </c>
      <c r="AM97" s="81"/>
      <c r="AN97" s="81"/>
      <c r="AO97" s="83">
        <v>42662.89796296296</v>
      </c>
      <c r="AP97" s="85" t="s">
        <v>1987</v>
      </c>
      <c r="AQ97" s="81" t="b">
        <v>1</v>
      </c>
      <c r="AR97" s="81" t="b">
        <v>0</v>
      </c>
      <c r="AS97" s="81" t="b">
        <v>0</v>
      </c>
      <c r="AT97" s="81"/>
      <c r="AU97" s="81">
        <v>3</v>
      </c>
      <c r="AV97" s="81"/>
      <c r="AW97" s="81" t="b">
        <v>0</v>
      </c>
      <c r="AX97" s="81" t="s">
        <v>904</v>
      </c>
      <c r="AY97" s="85" t="s">
        <v>2063</v>
      </c>
      <c r="AZ97" s="81" t="s">
        <v>66</v>
      </c>
      <c r="BA97" s="80" t="str">
        <f>REPLACE(INDEX(GroupVertices[Group],MATCH(Vertices[[#This Row],[Vertex]],GroupVertices[Vertex],0)),1,1,"")</f>
        <v>1</v>
      </c>
      <c r="BB97" s="48"/>
      <c r="BC97" s="48"/>
      <c r="BD97" s="48"/>
      <c r="BE97" s="48"/>
      <c r="BF97" s="48"/>
      <c r="BG97" s="48"/>
      <c r="BH97" s="118" t="s">
        <v>2245</v>
      </c>
      <c r="BI97" s="118" t="s">
        <v>2245</v>
      </c>
      <c r="BJ97" s="118" t="s">
        <v>2237</v>
      </c>
      <c r="BK97" s="118" t="s">
        <v>2237</v>
      </c>
      <c r="BL97" s="48">
        <v>0</v>
      </c>
      <c r="BM97" s="49">
        <v>0</v>
      </c>
      <c r="BN97" s="48">
        <v>2</v>
      </c>
      <c r="BO97" s="49">
        <v>4.545454545454546</v>
      </c>
      <c r="BP97" s="48">
        <v>0</v>
      </c>
      <c r="BQ97" s="49">
        <v>0</v>
      </c>
      <c r="BR97" s="48">
        <v>42</v>
      </c>
      <c r="BS97" s="49">
        <v>95.45454545454545</v>
      </c>
      <c r="BT97" s="48">
        <v>44</v>
      </c>
    </row>
    <row r="98" spans="1:72" ht="41.45" customHeight="1">
      <c r="A98" s="66" t="s">
        <v>1310</v>
      </c>
      <c r="B98" s="81"/>
      <c r="C98" s="67"/>
      <c r="D98" s="67" t="s">
        <v>64</v>
      </c>
      <c r="E98" s="68">
        <v>233.04925490196078</v>
      </c>
      <c r="F98" s="130">
        <v>99.81983533516295</v>
      </c>
      <c r="G98" s="104" t="s">
        <v>1397</v>
      </c>
      <c r="H98" s="131"/>
      <c r="I98" s="71" t="s">
        <v>1310</v>
      </c>
      <c r="J98" s="72"/>
      <c r="K98" s="132"/>
      <c r="L98" s="71" t="s">
        <v>2162</v>
      </c>
      <c r="M98" s="133">
        <v>61.04287730136332</v>
      </c>
      <c r="N98" s="76">
        <v>5711.3271484375</v>
      </c>
      <c r="O98" s="76">
        <v>4849.279296875</v>
      </c>
      <c r="P98" s="77"/>
      <c r="Q98" s="78"/>
      <c r="R98" s="78"/>
      <c r="S98" s="134"/>
      <c r="T98" s="48">
        <v>0</v>
      </c>
      <c r="U98" s="48">
        <v>3</v>
      </c>
      <c r="V98" s="49">
        <v>0</v>
      </c>
      <c r="W98" s="49">
        <v>0.0033</v>
      </c>
      <c r="X98" s="49">
        <v>0.007675</v>
      </c>
      <c r="Y98" s="49">
        <v>0.563971</v>
      </c>
      <c r="Z98" s="49">
        <v>0.6666666666666666</v>
      </c>
      <c r="AA98" s="49">
        <v>0</v>
      </c>
      <c r="AB98" s="73">
        <v>98</v>
      </c>
      <c r="AC98" s="73"/>
      <c r="AD98" s="74"/>
      <c r="AE98" s="81" t="s">
        <v>1774</v>
      </c>
      <c r="AF98" s="81">
        <v>757</v>
      </c>
      <c r="AG98" s="81">
        <v>1082</v>
      </c>
      <c r="AH98" s="81">
        <v>3626</v>
      </c>
      <c r="AI98" s="81">
        <v>5781</v>
      </c>
      <c r="AJ98" s="81"/>
      <c r="AK98" s="81" t="s">
        <v>1859</v>
      </c>
      <c r="AL98" s="81"/>
      <c r="AM98" s="81"/>
      <c r="AN98" s="81"/>
      <c r="AO98" s="83">
        <v>40880.8109375</v>
      </c>
      <c r="AP98" s="85" t="s">
        <v>1988</v>
      </c>
      <c r="AQ98" s="81" t="b">
        <v>1</v>
      </c>
      <c r="AR98" s="81" t="b">
        <v>0</v>
      </c>
      <c r="AS98" s="81" t="b">
        <v>1</v>
      </c>
      <c r="AT98" s="81"/>
      <c r="AU98" s="81">
        <v>15</v>
      </c>
      <c r="AV98" s="85" t="s">
        <v>886</v>
      </c>
      <c r="AW98" s="81" t="b">
        <v>0</v>
      </c>
      <c r="AX98" s="81" t="s">
        <v>904</v>
      </c>
      <c r="AY98" s="85" t="s">
        <v>2064</v>
      </c>
      <c r="AZ98" s="81" t="s">
        <v>66</v>
      </c>
      <c r="BA98" s="80" t="str">
        <f>REPLACE(INDEX(GroupVertices[Group],MATCH(Vertices[[#This Row],[Vertex]],GroupVertices[Vertex],0)),1,1,"")</f>
        <v>1</v>
      </c>
      <c r="BB98" s="48"/>
      <c r="BC98" s="48"/>
      <c r="BD98" s="48"/>
      <c r="BE98" s="48"/>
      <c r="BF98" s="48"/>
      <c r="BG98" s="48"/>
      <c r="BH98" s="118" t="s">
        <v>2245</v>
      </c>
      <c r="BI98" s="118" t="s">
        <v>2245</v>
      </c>
      <c r="BJ98" s="118" t="s">
        <v>2237</v>
      </c>
      <c r="BK98" s="118" t="s">
        <v>2237</v>
      </c>
      <c r="BL98" s="48">
        <v>0</v>
      </c>
      <c r="BM98" s="49">
        <v>0</v>
      </c>
      <c r="BN98" s="48">
        <v>2</v>
      </c>
      <c r="BO98" s="49">
        <v>4.545454545454546</v>
      </c>
      <c r="BP98" s="48">
        <v>0</v>
      </c>
      <c r="BQ98" s="49">
        <v>0</v>
      </c>
      <c r="BR98" s="48">
        <v>42</v>
      </c>
      <c r="BS98" s="49">
        <v>95.45454545454545</v>
      </c>
      <c r="BT98" s="48">
        <v>44</v>
      </c>
    </row>
    <row r="99" spans="1:72" ht="41.45" customHeight="1">
      <c r="A99" s="66" t="s">
        <v>1311</v>
      </c>
      <c r="B99" s="81"/>
      <c r="C99" s="67"/>
      <c r="D99" s="67" t="s">
        <v>64</v>
      </c>
      <c r="E99" s="68">
        <v>200.3836862745098</v>
      </c>
      <c r="F99" s="130">
        <v>99.90266774813614</v>
      </c>
      <c r="G99" s="104" t="s">
        <v>1398</v>
      </c>
      <c r="H99" s="131"/>
      <c r="I99" s="71" t="s">
        <v>1311</v>
      </c>
      <c r="J99" s="72"/>
      <c r="K99" s="132"/>
      <c r="L99" s="71" t="s">
        <v>2163</v>
      </c>
      <c r="M99" s="133">
        <v>33.4375951378318</v>
      </c>
      <c r="N99" s="76">
        <v>3593.049560546875</v>
      </c>
      <c r="O99" s="76">
        <v>1021.2323608398438</v>
      </c>
      <c r="P99" s="77"/>
      <c r="Q99" s="78"/>
      <c r="R99" s="78"/>
      <c r="S99" s="134"/>
      <c r="T99" s="48">
        <v>0</v>
      </c>
      <c r="U99" s="48">
        <v>3</v>
      </c>
      <c r="V99" s="49">
        <v>0</v>
      </c>
      <c r="W99" s="49">
        <v>0.0033</v>
      </c>
      <c r="X99" s="49">
        <v>0.007675</v>
      </c>
      <c r="Y99" s="49">
        <v>0.563971</v>
      </c>
      <c r="Z99" s="49">
        <v>0.6666666666666666</v>
      </c>
      <c r="AA99" s="49">
        <v>0</v>
      </c>
      <c r="AB99" s="73">
        <v>99</v>
      </c>
      <c r="AC99" s="73"/>
      <c r="AD99" s="74"/>
      <c r="AE99" s="81" t="s">
        <v>1775</v>
      </c>
      <c r="AF99" s="81">
        <v>661</v>
      </c>
      <c r="AG99" s="81">
        <v>585</v>
      </c>
      <c r="AH99" s="81">
        <v>14737</v>
      </c>
      <c r="AI99" s="81">
        <v>5307</v>
      </c>
      <c r="AJ99" s="81"/>
      <c r="AK99" s="81" t="s">
        <v>1860</v>
      </c>
      <c r="AL99" s="81" t="s">
        <v>1919</v>
      </c>
      <c r="AM99" s="81"/>
      <c r="AN99" s="81"/>
      <c r="AO99" s="83">
        <v>41256.904375</v>
      </c>
      <c r="AP99" s="85" t="s">
        <v>1989</v>
      </c>
      <c r="AQ99" s="81" t="b">
        <v>1</v>
      </c>
      <c r="AR99" s="81" t="b">
        <v>0</v>
      </c>
      <c r="AS99" s="81" t="b">
        <v>0</v>
      </c>
      <c r="AT99" s="81"/>
      <c r="AU99" s="81">
        <v>23</v>
      </c>
      <c r="AV99" s="85" t="s">
        <v>886</v>
      </c>
      <c r="AW99" s="81" t="b">
        <v>0</v>
      </c>
      <c r="AX99" s="81" t="s">
        <v>904</v>
      </c>
      <c r="AY99" s="85" t="s">
        <v>2065</v>
      </c>
      <c r="AZ99" s="81" t="s">
        <v>66</v>
      </c>
      <c r="BA99" s="80" t="str">
        <f>REPLACE(INDEX(GroupVertices[Group],MATCH(Vertices[[#This Row],[Vertex]],GroupVertices[Vertex],0)),1,1,"")</f>
        <v>1</v>
      </c>
      <c r="BB99" s="48"/>
      <c r="BC99" s="48"/>
      <c r="BD99" s="48"/>
      <c r="BE99" s="48"/>
      <c r="BF99" s="48"/>
      <c r="BG99" s="48"/>
      <c r="BH99" s="118" t="s">
        <v>2245</v>
      </c>
      <c r="BI99" s="118" t="s">
        <v>2245</v>
      </c>
      <c r="BJ99" s="118" t="s">
        <v>2237</v>
      </c>
      <c r="BK99" s="118" t="s">
        <v>2237</v>
      </c>
      <c r="BL99" s="48">
        <v>0</v>
      </c>
      <c r="BM99" s="49">
        <v>0</v>
      </c>
      <c r="BN99" s="48">
        <v>2</v>
      </c>
      <c r="BO99" s="49">
        <v>4.545454545454546</v>
      </c>
      <c r="BP99" s="48">
        <v>0</v>
      </c>
      <c r="BQ99" s="49">
        <v>0</v>
      </c>
      <c r="BR99" s="48">
        <v>42</v>
      </c>
      <c r="BS99" s="49">
        <v>95.45454545454545</v>
      </c>
      <c r="BT99" s="48">
        <v>44</v>
      </c>
    </row>
    <row r="100" spans="1:72" ht="41.45" customHeight="1">
      <c r="A100" s="66" t="s">
        <v>1312</v>
      </c>
      <c r="B100" s="81"/>
      <c r="C100" s="67"/>
      <c r="D100" s="67" t="s">
        <v>64</v>
      </c>
      <c r="E100" s="68">
        <v>184.5438431372549</v>
      </c>
      <c r="F100" s="130">
        <v>99.94283396851147</v>
      </c>
      <c r="G100" s="104" t="s">
        <v>1399</v>
      </c>
      <c r="H100" s="131"/>
      <c r="I100" s="71" t="s">
        <v>1312</v>
      </c>
      <c r="J100" s="72"/>
      <c r="K100" s="132"/>
      <c r="L100" s="71" t="s">
        <v>2164</v>
      </c>
      <c r="M100" s="133">
        <v>20.051532760747104</v>
      </c>
      <c r="N100" s="76">
        <v>1703.719970703125</v>
      </c>
      <c r="O100" s="76">
        <v>913.8560180664062</v>
      </c>
      <c r="P100" s="77"/>
      <c r="Q100" s="78"/>
      <c r="R100" s="78"/>
      <c r="S100" s="134"/>
      <c r="T100" s="48">
        <v>0</v>
      </c>
      <c r="U100" s="48">
        <v>3</v>
      </c>
      <c r="V100" s="49">
        <v>0</v>
      </c>
      <c r="W100" s="49">
        <v>0.0033</v>
      </c>
      <c r="X100" s="49">
        <v>0.007675</v>
      </c>
      <c r="Y100" s="49">
        <v>0.563971</v>
      </c>
      <c r="Z100" s="49">
        <v>0.6666666666666666</v>
      </c>
      <c r="AA100" s="49">
        <v>0</v>
      </c>
      <c r="AB100" s="73">
        <v>100</v>
      </c>
      <c r="AC100" s="73"/>
      <c r="AD100" s="74"/>
      <c r="AE100" s="81" t="s">
        <v>1776</v>
      </c>
      <c r="AF100" s="81">
        <v>342</v>
      </c>
      <c r="AG100" s="81">
        <v>344</v>
      </c>
      <c r="AH100" s="81">
        <v>2976</v>
      </c>
      <c r="AI100" s="81">
        <v>1971</v>
      </c>
      <c r="AJ100" s="81"/>
      <c r="AK100" s="81" t="s">
        <v>1861</v>
      </c>
      <c r="AL100" s="81" t="s">
        <v>612</v>
      </c>
      <c r="AM100" s="81"/>
      <c r="AN100" s="81"/>
      <c r="AO100" s="83">
        <v>40668.90505787037</v>
      </c>
      <c r="AP100" s="81"/>
      <c r="AQ100" s="81" t="b">
        <v>1</v>
      </c>
      <c r="AR100" s="81" t="b">
        <v>0</v>
      </c>
      <c r="AS100" s="81" t="b">
        <v>1</v>
      </c>
      <c r="AT100" s="81"/>
      <c r="AU100" s="81">
        <v>16</v>
      </c>
      <c r="AV100" s="85" t="s">
        <v>886</v>
      </c>
      <c r="AW100" s="81" t="b">
        <v>0</v>
      </c>
      <c r="AX100" s="81" t="s">
        <v>904</v>
      </c>
      <c r="AY100" s="85" t="s">
        <v>2066</v>
      </c>
      <c r="AZ100" s="81" t="s">
        <v>66</v>
      </c>
      <c r="BA100" s="80" t="str">
        <f>REPLACE(INDEX(GroupVertices[Group],MATCH(Vertices[[#This Row],[Vertex]],GroupVertices[Vertex],0)),1,1,"")</f>
        <v>1</v>
      </c>
      <c r="BB100" s="48"/>
      <c r="BC100" s="48"/>
      <c r="BD100" s="48"/>
      <c r="BE100" s="48"/>
      <c r="BF100" s="48"/>
      <c r="BG100" s="48"/>
      <c r="BH100" s="118" t="s">
        <v>2245</v>
      </c>
      <c r="BI100" s="118" t="s">
        <v>2245</v>
      </c>
      <c r="BJ100" s="118" t="s">
        <v>2237</v>
      </c>
      <c r="BK100" s="118" t="s">
        <v>2237</v>
      </c>
      <c r="BL100" s="48">
        <v>0</v>
      </c>
      <c r="BM100" s="49">
        <v>0</v>
      </c>
      <c r="BN100" s="48">
        <v>2</v>
      </c>
      <c r="BO100" s="49">
        <v>4.545454545454546</v>
      </c>
      <c r="BP100" s="48">
        <v>0</v>
      </c>
      <c r="BQ100" s="49">
        <v>0</v>
      </c>
      <c r="BR100" s="48">
        <v>42</v>
      </c>
      <c r="BS100" s="49">
        <v>95.45454545454545</v>
      </c>
      <c r="BT100" s="48">
        <v>44</v>
      </c>
    </row>
    <row r="101" spans="1:72" ht="41.45" customHeight="1">
      <c r="A101" s="66" t="s">
        <v>1313</v>
      </c>
      <c r="B101" s="81"/>
      <c r="C101" s="67"/>
      <c r="D101" s="67" t="s">
        <v>64</v>
      </c>
      <c r="E101" s="68">
        <v>249.4806274509804</v>
      </c>
      <c r="F101" s="130">
        <v>99.77816913145409</v>
      </c>
      <c r="G101" s="104" t="s">
        <v>1400</v>
      </c>
      <c r="H101" s="131"/>
      <c r="I101" s="71" t="s">
        <v>1313</v>
      </c>
      <c r="J101" s="72"/>
      <c r="K101" s="132"/>
      <c r="L101" s="71" t="s">
        <v>2165</v>
      </c>
      <c r="M101" s="133">
        <v>74.92883412406529</v>
      </c>
      <c r="N101" s="76">
        <v>3029</v>
      </c>
      <c r="O101" s="76">
        <v>435.49102783203125</v>
      </c>
      <c r="P101" s="77"/>
      <c r="Q101" s="78"/>
      <c r="R101" s="78"/>
      <c r="S101" s="134"/>
      <c r="T101" s="48">
        <v>0</v>
      </c>
      <c r="U101" s="48">
        <v>3</v>
      </c>
      <c r="V101" s="49">
        <v>0</v>
      </c>
      <c r="W101" s="49">
        <v>0.0033</v>
      </c>
      <c r="X101" s="49">
        <v>0.007675</v>
      </c>
      <c r="Y101" s="49">
        <v>0.563971</v>
      </c>
      <c r="Z101" s="49">
        <v>0.6666666666666666</v>
      </c>
      <c r="AA101" s="49">
        <v>0</v>
      </c>
      <c r="AB101" s="73">
        <v>101</v>
      </c>
      <c r="AC101" s="73"/>
      <c r="AD101" s="74"/>
      <c r="AE101" s="81" t="s">
        <v>1777</v>
      </c>
      <c r="AF101" s="81">
        <v>1783</v>
      </c>
      <c r="AG101" s="81">
        <v>1332</v>
      </c>
      <c r="AH101" s="81">
        <v>38126</v>
      </c>
      <c r="AI101" s="81">
        <v>35995</v>
      </c>
      <c r="AJ101" s="81"/>
      <c r="AK101" s="81" t="s">
        <v>1862</v>
      </c>
      <c r="AL101" s="81" t="s">
        <v>612</v>
      </c>
      <c r="AM101" s="85" t="s">
        <v>1950</v>
      </c>
      <c r="AN101" s="81"/>
      <c r="AO101" s="83">
        <v>40814.49402777778</v>
      </c>
      <c r="AP101" s="85" t="s">
        <v>1990</v>
      </c>
      <c r="AQ101" s="81" t="b">
        <v>1</v>
      </c>
      <c r="AR101" s="81" t="b">
        <v>0</v>
      </c>
      <c r="AS101" s="81" t="b">
        <v>0</v>
      </c>
      <c r="AT101" s="81"/>
      <c r="AU101" s="81">
        <v>52</v>
      </c>
      <c r="AV101" s="85" t="s">
        <v>886</v>
      </c>
      <c r="AW101" s="81" t="b">
        <v>0</v>
      </c>
      <c r="AX101" s="81" t="s">
        <v>904</v>
      </c>
      <c r="AY101" s="85" t="s">
        <v>2067</v>
      </c>
      <c r="AZ101" s="81" t="s">
        <v>66</v>
      </c>
      <c r="BA101" s="80" t="str">
        <f>REPLACE(INDEX(GroupVertices[Group],MATCH(Vertices[[#This Row],[Vertex]],GroupVertices[Vertex],0)),1,1,"")</f>
        <v>1</v>
      </c>
      <c r="BB101" s="48"/>
      <c r="BC101" s="48"/>
      <c r="BD101" s="48"/>
      <c r="BE101" s="48"/>
      <c r="BF101" s="48"/>
      <c r="BG101" s="48"/>
      <c r="BH101" s="118" t="s">
        <v>2245</v>
      </c>
      <c r="BI101" s="118" t="s">
        <v>2245</v>
      </c>
      <c r="BJ101" s="118" t="s">
        <v>2237</v>
      </c>
      <c r="BK101" s="118" t="s">
        <v>2237</v>
      </c>
      <c r="BL101" s="48">
        <v>0</v>
      </c>
      <c r="BM101" s="49">
        <v>0</v>
      </c>
      <c r="BN101" s="48">
        <v>2</v>
      </c>
      <c r="BO101" s="49">
        <v>4.545454545454546</v>
      </c>
      <c r="BP101" s="48">
        <v>0</v>
      </c>
      <c r="BQ101" s="49">
        <v>0</v>
      </c>
      <c r="BR101" s="48">
        <v>42</v>
      </c>
      <c r="BS101" s="49">
        <v>95.45454545454545</v>
      </c>
      <c r="BT101" s="48">
        <v>44</v>
      </c>
    </row>
    <row r="102" spans="1:72" ht="41.45" customHeight="1">
      <c r="A102" s="66" t="s">
        <v>1314</v>
      </c>
      <c r="B102" s="81"/>
      <c r="C102" s="67"/>
      <c r="D102" s="67" t="s">
        <v>64</v>
      </c>
      <c r="E102" s="68">
        <v>177.8398431372549</v>
      </c>
      <c r="F102" s="130">
        <v>99.95983377962467</v>
      </c>
      <c r="G102" s="104" t="s">
        <v>1401</v>
      </c>
      <c r="H102" s="131"/>
      <c r="I102" s="71" t="s">
        <v>1314</v>
      </c>
      <c r="J102" s="72"/>
      <c r="K102" s="132"/>
      <c r="L102" s="71" t="s">
        <v>2166</v>
      </c>
      <c r="M102" s="133">
        <v>14.386062377084698</v>
      </c>
      <c r="N102" s="76">
        <v>615.5001220703125</v>
      </c>
      <c r="O102" s="76">
        <v>4794.4990234375</v>
      </c>
      <c r="P102" s="77"/>
      <c r="Q102" s="78"/>
      <c r="R102" s="78"/>
      <c r="S102" s="134"/>
      <c r="T102" s="48">
        <v>0</v>
      </c>
      <c r="U102" s="48">
        <v>3</v>
      </c>
      <c r="V102" s="49">
        <v>0</v>
      </c>
      <c r="W102" s="49">
        <v>0.0033</v>
      </c>
      <c r="X102" s="49">
        <v>0.007675</v>
      </c>
      <c r="Y102" s="49">
        <v>0.563971</v>
      </c>
      <c r="Z102" s="49">
        <v>0.6666666666666666</v>
      </c>
      <c r="AA102" s="49">
        <v>0</v>
      </c>
      <c r="AB102" s="73">
        <v>102</v>
      </c>
      <c r="AC102" s="73"/>
      <c r="AD102" s="74"/>
      <c r="AE102" s="81" t="s">
        <v>1778</v>
      </c>
      <c r="AF102" s="81">
        <v>137</v>
      </c>
      <c r="AG102" s="81">
        <v>242</v>
      </c>
      <c r="AH102" s="81">
        <v>1939</v>
      </c>
      <c r="AI102" s="81">
        <v>1767</v>
      </c>
      <c r="AJ102" s="81"/>
      <c r="AK102" s="81" t="s">
        <v>1863</v>
      </c>
      <c r="AL102" s="81"/>
      <c r="AM102" s="85" t="s">
        <v>1951</v>
      </c>
      <c r="AN102" s="81"/>
      <c r="AO102" s="83">
        <v>40828.36523148148</v>
      </c>
      <c r="AP102" s="85" t="s">
        <v>1991</v>
      </c>
      <c r="AQ102" s="81" t="b">
        <v>0</v>
      </c>
      <c r="AR102" s="81" t="b">
        <v>0</v>
      </c>
      <c r="AS102" s="81" t="b">
        <v>0</v>
      </c>
      <c r="AT102" s="81"/>
      <c r="AU102" s="81">
        <v>7</v>
      </c>
      <c r="AV102" s="85" t="s">
        <v>886</v>
      </c>
      <c r="AW102" s="81" t="b">
        <v>0</v>
      </c>
      <c r="AX102" s="81" t="s">
        <v>904</v>
      </c>
      <c r="AY102" s="85" t="s">
        <v>2068</v>
      </c>
      <c r="AZ102" s="81" t="s">
        <v>66</v>
      </c>
      <c r="BA102" s="80" t="str">
        <f>REPLACE(INDEX(GroupVertices[Group],MATCH(Vertices[[#This Row],[Vertex]],GroupVertices[Vertex],0)),1,1,"")</f>
        <v>1</v>
      </c>
      <c r="BB102" s="48"/>
      <c r="BC102" s="48"/>
      <c r="BD102" s="48"/>
      <c r="BE102" s="48"/>
      <c r="BF102" s="48"/>
      <c r="BG102" s="48"/>
      <c r="BH102" s="118" t="s">
        <v>2245</v>
      </c>
      <c r="BI102" s="118" t="s">
        <v>2245</v>
      </c>
      <c r="BJ102" s="118" t="s">
        <v>2237</v>
      </c>
      <c r="BK102" s="118" t="s">
        <v>2237</v>
      </c>
      <c r="BL102" s="48">
        <v>0</v>
      </c>
      <c r="BM102" s="49">
        <v>0</v>
      </c>
      <c r="BN102" s="48">
        <v>2</v>
      </c>
      <c r="BO102" s="49">
        <v>4.545454545454546</v>
      </c>
      <c r="BP102" s="48">
        <v>0</v>
      </c>
      <c r="BQ102" s="49">
        <v>0</v>
      </c>
      <c r="BR102" s="48">
        <v>42</v>
      </c>
      <c r="BS102" s="49">
        <v>95.45454545454545</v>
      </c>
      <c r="BT102" s="48">
        <v>44</v>
      </c>
    </row>
    <row r="103" spans="1:72" ht="41.45" customHeight="1">
      <c r="A103" s="66" t="s">
        <v>1315</v>
      </c>
      <c r="B103" s="81"/>
      <c r="C103" s="67"/>
      <c r="D103" s="67" t="s">
        <v>64</v>
      </c>
      <c r="E103" s="68">
        <v>174.29066666666665</v>
      </c>
      <c r="F103" s="130">
        <v>99.96883367962579</v>
      </c>
      <c r="G103" s="104" t="s">
        <v>1402</v>
      </c>
      <c r="H103" s="131"/>
      <c r="I103" s="71" t="s">
        <v>1315</v>
      </c>
      <c r="J103" s="72"/>
      <c r="K103" s="132"/>
      <c r="L103" s="71" t="s">
        <v>2167</v>
      </c>
      <c r="M103" s="133">
        <v>11.386695703381074</v>
      </c>
      <c r="N103" s="76">
        <v>4232.62939453125</v>
      </c>
      <c r="O103" s="76">
        <v>4304.98291015625</v>
      </c>
      <c r="P103" s="77"/>
      <c r="Q103" s="78"/>
      <c r="R103" s="78"/>
      <c r="S103" s="134"/>
      <c r="T103" s="48">
        <v>0</v>
      </c>
      <c r="U103" s="48">
        <v>3</v>
      </c>
      <c r="V103" s="49">
        <v>0</v>
      </c>
      <c r="W103" s="49">
        <v>0.0033</v>
      </c>
      <c r="X103" s="49">
        <v>0.007675</v>
      </c>
      <c r="Y103" s="49">
        <v>0.563971</v>
      </c>
      <c r="Z103" s="49">
        <v>0.6666666666666666</v>
      </c>
      <c r="AA103" s="49">
        <v>0</v>
      </c>
      <c r="AB103" s="73">
        <v>103</v>
      </c>
      <c r="AC103" s="73"/>
      <c r="AD103" s="74"/>
      <c r="AE103" s="81" t="s">
        <v>1779</v>
      </c>
      <c r="AF103" s="81">
        <v>241</v>
      </c>
      <c r="AG103" s="81">
        <v>188</v>
      </c>
      <c r="AH103" s="81">
        <v>618</v>
      </c>
      <c r="AI103" s="81">
        <v>1489</v>
      </c>
      <c r="AJ103" s="81"/>
      <c r="AK103" s="81" t="s">
        <v>1864</v>
      </c>
      <c r="AL103" s="81" t="s">
        <v>768</v>
      </c>
      <c r="AM103" s="85" t="s">
        <v>1952</v>
      </c>
      <c r="AN103" s="81"/>
      <c r="AO103" s="83">
        <v>42256.78915509259</v>
      </c>
      <c r="AP103" s="85" t="s">
        <v>1992</v>
      </c>
      <c r="AQ103" s="81" t="b">
        <v>1</v>
      </c>
      <c r="AR103" s="81" t="b">
        <v>0</v>
      </c>
      <c r="AS103" s="81" t="b">
        <v>0</v>
      </c>
      <c r="AT103" s="81"/>
      <c r="AU103" s="81">
        <v>1</v>
      </c>
      <c r="AV103" s="85" t="s">
        <v>886</v>
      </c>
      <c r="AW103" s="81" t="b">
        <v>0</v>
      </c>
      <c r="AX103" s="81" t="s">
        <v>904</v>
      </c>
      <c r="AY103" s="85" t="s">
        <v>2069</v>
      </c>
      <c r="AZ103" s="81" t="s">
        <v>66</v>
      </c>
      <c r="BA103" s="80" t="str">
        <f>REPLACE(INDEX(GroupVertices[Group],MATCH(Vertices[[#This Row],[Vertex]],GroupVertices[Vertex],0)),1,1,"")</f>
        <v>1</v>
      </c>
      <c r="BB103" s="48"/>
      <c r="BC103" s="48"/>
      <c r="BD103" s="48"/>
      <c r="BE103" s="48"/>
      <c r="BF103" s="48"/>
      <c r="BG103" s="48"/>
      <c r="BH103" s="118" t="s">
        <v>2245</v>
      </c>
      <c r="BI103" s="118" t="s">
        <v>2245</v>
      </c>
      <c r="BJ103" s="118" t="s">
        <v>2237</v>
      </c>
      <c r="BK103" s="118" t="s">
        <v>2237</v>
      </c>
      <c r="BL103" s="48">
        <v>0</v>
      </c>
      <c r="BM103" s="49">
        <v>0</v>
      </c>
      <c r="BN103" s="48">
        <v>2</v>
      </c>
      <c r="BO103" s="49">
        <v>4.545454545454546</v>
      </c>
      <c r="BP103" s="48">
        <v>0</v>
      </c>
      <c r="BQ103" s="49">
        <v>0</v>
      </c>
      <c r="BR103" s="48">
        <v>42</v>
      </c>
      <c r="BS103" s="49">
        <v>95.45454545454545</v>
      </c>
      <c r="BT103" s="48">
        <v>44</v>
      </c>
    </row>
    <row r="104" spans="1:72" ht="41.45" customHeight="1">
      <c r="A104" s="66" t="s">
        <v>1316</v>
      </c>
      <c r="B104" s="81"/>
      <c r="C104" s="67"/>
      <c r="D104" s="67" t="s">
        <v>64</v>
      </c>
      <c r="E104" s="68">
        <v>397.4287058823529</v>
      </c>
      <c r="F104" s="130">
        <v>99.40300663325964</v>
      </c>
      <c r="G104" s="104" t="s">
        <v>1403</v>
      </c>
      <c r="H104" s="131"/>
      <c r="I104" s="71" t="s">
        <v>1316</v>
      </c>
      <c r="J104" s="72"/>
      <c r="K104" s="132"/>
      <c r="L104" s="71" t="s">
        <v>2168</v>
      </c>
      <c r="M104" s="133">
        <v>199.95798935567382</v>
      </c>
      <c r="N104" s="76">
        <v>2565.928955078125</v>
      </c>
      <c r="O104" s="76">
        <v>2362.0078125</v>
      </c>
      <c r="P104" s="77"/>
      <c r="Q104" s="78"/>
      <c r="R104" s="78"/>
      <c r="S104" s="134"/>
      <c r="T104" s="48">
        <v>0</v>
      </c>
      <c r="U104" s="48">
        <v>3</v>
      </c>
      <c r="V104" s="49">
        <v>0</v>
      </c>
      <c r="W104" s="49">
        <v>0.0033</v>
      </c>
      <c r="X104" s="49">
        <v>0.007675</v>
      </c>
      <c r="Y104" s="49">
        <v>0.563971</v>
      </c>
      <c r="Z104" s="49">
        <v>0.6666666666666666</v>
      </c>
      <c r="AA104" s="49">
        <v>0</v>
      </c>
      <c r="AB104" s="73">
        <v>104</v>
      </c>
      <c r="AC104" s="73"/>
      <c r="AD104" s="74"/>
      <c r="AE104" s="81" t="s">
        <v>1780</v>
      </c>
      <c r="AF104" s="81">
        <v>1868</v>
      </c>
      <c r="AG104" s="81">
        <v>3583</v>
      </c>
      <c r="AH104" s="81">
        <v>76476</v>
      </c>
      <c r="AI104" s="81">
        <v>917</v>
      </c>
      <c r="AJ104" s="81"/>
      <c r="AK104" s="81" t="s">
        <v>1865</v>
      </c>
      <c r="AL104" s="81" t="s">
        <v>1920</v>
      </c>
      <c r="AM104" s="85" t="s">
        <v>1953</v>
      </c>
      <c r="AN104" s="81"/>
      <c r="AO104" s="83">
        <v>40170.82476851852</v>
      </c>
      <c r="AP104" s="85" t="s">
        <v>1993</v>
      </c>
      <c r="AQ104" s="81" t="b">
        <v>0</v>
      </c>
      <c r="AR104" s="81" t="b">
        <v>0</v>
      </c>
      <c r="AS104" s="81" t="b">
        <v>1</v>
      </c>
      <c r="AT104" s="81"/>
      <c r="AU104" s="81">
        <v>97</v>
      </c>
      <c r="AV104" s="85" t="s">
        <v>887</v>
      </c>
      <c r="AW104" s="81" t="b">
        <v>0</v>
      </c>
      <c r="AX104" s="81" t="s">
        <v>904</v>
      </c>
      <c r="AY104" s="85" t="s">
        <v>2070</v>
      </c>
      <c r="AZ104" s="81" t="s">
        <v>66</v>
      </c>
      <c r="BA104" s="80" t="str">
        <f>REPLACE(INDEX(GroupVertices[Group],MATCH(Vertices[[#This Row],[Vertex]],GroupVertices[Vertex],0)),1,1,"")</f>
        <v>1</v>
      </c>
      <c r="BB104" s="48"/>
      <c r="BC104" s="48"/>
      <c r="BD104" s="48"/>
      <c r="BE104" s="48"/>
      <c r="BF104" s="48"/>
      <c r="BG104" s="48"/>
      <c r="BH104" s="118" t="s">
        <v>2245</v>
      </c>
      <c r="BI104" s="118" t="s">
        <v>2245</v>
      </c>
      <c r="BJ104" s="118" t="s">
        <v>2237</v>
      </c>
      <c r="BK104" s="118" t="s">
        <v>2237</v>
      </c>
      <c r="BL104" s="48">
        <v>0</v>
      </c>
      <c r="BM104" s="49">
        <v>0</v>
      </c>
      <c r="BN104" s="48">
        <v>2</v>
      </c>
      <c r="BO104" s="49">
        <v>4.545454545454546</v>
      </c>
      <c r="BP104" s="48">
        <v>0</v>
      </c>
      <c r="BQ104" s="49">
        <v>0</v>
      </c>
      <c r="BR104" s="48">
        <v>42</v>
      </c>
      <c r="BS104" s="49">
        <v>95.45454545454545</v>
      </c>
      <c r="BT104" s="48">
        <v>44</v>
      </c>
    </row>
    <row r="105" spans="1:72" ht="41.45" customHeight="1">
      <c r="A105" s="66" t="s">
        <v>1317</v>
      </c>
      <c r="B105" s="81"/>
      <c r="C105" s="67"/>
      <c r="D105" s="67" t="s">
        <v>64</v>
      </c>
      <c r="E105" s="68">
        <v>163.38023529411765</v>
      </c>
      <c r="F105" s="130">
        <v>99.99650003888846</v>
      </c>
      <c r="G105" s="104" t="s">
        <v>1404</v>
      </c>
      <c r="H105" s="131"/>
      <c r="I105" s="71" t="s">
        <v>1317</v>
      </c>
      <c r="J105" s="72"/>
      <c r="K105" s="132"/>
      <c r="L105" s="71" t="s">
        <v>2169</v>
      </c>
      <c r="M105" s="133">
        <v>2.1664203731069653</v>
      </c>
      <c r="N105" s="76">
        <v>4594.77099609375</v>
      </c>
      <c r="O105" s="76">
        <v>883.7640991210938</v>
      </c>
      <c r="P105" s="77"/>
      <c r="Q105" s="78"/>
      <c r="R105" s="78"/>
      <c r="S105" s="134"/>
      <c r="T105" s="48">
        <v>0</v>
      </c>
      <c r="U105" s="48">
        <v>3</v>
      </c>
      <c r="V105" s="49">
        <v>0</v>
      </c>
      <c r="W105" s="49">
        <v>0.0033</v>
      </c>
      <c r="X105" s="49">
        <v>0.007675</v>
      </c>
      <c r="Y105" s="49">
        <v>0.563971</v>
      </c>
      <c r="Z105" s="49">
        <v>0.6666666666666666</v>
      </c>
      <c r="AA105" s="49">
        <v>0</v>
      </c>
      <c r="AB105" s="73">
        <v>105</v>
      </c>
      <c r="AC105" s="73"/>
      <c r="AD105" s="74"/>
      <c r="AE105" s="81" t="s">
        <v>1781</v>
      </c>
      <c r="AF105" s="81">
        <v>228</v>
      </c>
      <c r="AG105" s="81">
        <v>22</v>
      </c>
      <c r="AH105" s="81">
        <v>1676</v>
      </c>
      <c r="AI105" s="81">
        <v>10052</v>
      </c>
      <c r="AJ105" s="81"/>
      <c r="AK105" s="81"/>
      <c r="AL105" s="81"/>
      <c r="AM105" s="81"/>
      <c r="AN105" s="81"/>
      <c r="AO105" s="83">
        <v>41217.55060185185</v>
      </c>
      <c r="AP105" s="81"/>
      <c r="AQ105" s="81" t="b">
        <v>1</v>
      </c>
      <c r="AR105" s="81" t="b">
        <v>1</v>
      </c>
      <c r="AS105" s="81" t="b">
        <v>0</v>
      </c>
      <c r="AT105" s="81"/>
      <c r="AU105" s="81">
        <v>1</v>
      </c>
      <c r="AV105" s="85" t="s">
        <v>886</v>
      </c>
      <c r="AW105" s="81" t="b">
        <v>0</v>
      </c>
      <c r="AX105" s="81" t="s">
        <v>904</v>
      </c>
      <c r="AY105" s="85" t="s">
        <v>2071</v>
      </c>
      <c r="AZ105" s="81" t="s">
        <v>66</v>
      </c>
      <c r="BA105" s="80" t="str">
        <f>REPLACE(INDEX(GroupVertices[Group],MATCH(Vertices[[#This Row],[Vertex]],GroupVertices[Vertex],0)),1,1,"")</f>
        <v>1</v>
      </c>
      <c r="BB105" s="48"/>
      <c r="BC105" s="48"/>
      <c r="BD105" s="48"/>
      <c r="BE105" s="48"/>
      <c r="BF105" s="48"/>
      <c r="BG105" s="48"/>
      <c r="BH105" s="118" t="s">
        <v>2245</v>
      </c>
      <c r="BI105" s="118" t="s">
        <v>2245</v>
      </c>
      <c r="BJ105" s="118" t="s">
        <v>2237</v>
      </c>
      <c r="BK105" s="118" t="s">
        <v>2237</v>
      </c>
      <c r="BL105" s="48">
        <v>0</v>
      </c>
      <c r="BM105" s="49">
        <v>0</v>
      </c>
      <c r="BN105" s="48">
        <v>2</v>
      </c>
      <c r="BO105" s="49">
        <v>4.545454545454546</v>
      </c>
      <c r="BP105" s="48">
        <v>0</v>
      </c>
      <c r="BQ105" s="49">
        <v>0</v>
      </c>
      <c r="BR105" s="48">
        <v>42</v>
      </c>
      <c r="BS105" s="49">
        <v>95.45454545454545</v>
      </c>
      <c r="BT105" s="48">
        <v>44</v>
      </c>
    </row>
    <row r="106" spans="1:72" ht="41.45" customHeight="1">
      <c r="A106" s="66" t="s">
        <v>1318</v>
      </c>
      <c r="B106" s="81"/>
      <c r="C106" s="67"/>
      <c r="D106" s="67" t="s">
        <v>64</v>
      </c>
      <c r="E106" s="68">
        <v>174.55356862745097</v>
      </c>
      <c r="F106" s="130">
        <v>99.96816702036644</v>
      </c>
      <c r="G106" s="104" t="s">
        <v>1405</v>
      </c>
      <c r="H106" s="131"/>
      <c r="I106" s="71" t="s">
        <v>1318</v>
      </c>
      <c r="J106" s="72"/>
      <c r="K106" s="132"/>
      <c r="L106" s="71" t="s">
        <v>2170</v>
      </c>
      <c r="M106" s="133">
        <v>11.608871012544306</v>
      </c>
      <c r="N106" s="76">
        <v>749.6136474609375</v>
      </c>
      <c r="O106" s="76">
        <v>2380.905517578125</v>
      </c>
      <c r="P106" s="77"/>
      <c r="Q106" s="78"/>
      <c r="R106" s="78"/>
      <c r="S106" s="134"/>
      <c r="T106" s="48">
        <v>0</v>
      </c>
      <c r="U106" s="48">
        <v>3</v>
      </c>
      <c r="V106" s="49">
        <v>0</v>
      </c>
      <c r="W106" s="49">
        <v>0.0033</v>
      </c>
      <c r="X106" s="49">
        <v>0.007675</v>
      </c>
      <c r="Y106" s="49">
        <v>0.563971</v>
      </c>
      <c r="Z106" s="49">
        <v>0.6666666666666666</v>
      </c>
      <c r="AA106" s="49">
        <v>0</v>
      </c>
      <c r="AB106" s="73">
        <v>106</v>
      </c>
      <c r="AC106" s="73"/>
      <c r="AD106" s="74"/>
      <c r="AE106" s="81" t="s">
        <v>1782</v>
      </c>
      <c r="AF106" s="81">
        <v>1695</v>
      </c>
      <c r="AG106" s="81">
        <v>192</v>
      </c>
      <c r="AH106" s="81">
        <v>16874</v>
      </c>
      <c r="AI106" s="81">
        <v>1358</v>
      </c>
      <c r="AJ106" s="81"/>
      <c r="AK106" s="81" t="s">
        <v>1866</v>
      </c>
      <c r="AL106" s="81" t="s">
        <v>1921</v>
      </c>
      <c r="AM106" s="81"/>
      <c r="AN106" s="81"/>
      <c r="AO106" s="83">
        <v>41071.738541666666</v>
      </c>
      <c r="AP106" s="81"/>
      <c r="AQ106" s="81" t="b">
        <v>1</v>
      </c>
      <c r="AR106" s="81" t="b">
        <v>0</v>
      </c>
      <c r="AS106" s="81" t="b">
        <v>1</v>
      </c>
      <c r="AT106" s="81"/>
      <c r="AU106" s="81">
        <v>33</v>
      </c>
      <c r="AV106" s="85" t="s">
        <v>886</v>
      </c>
      <c r="AW106" s="81" t="b">
        <v>0</v>
      </c>
      <c r="AX106" s="81" t="s">
        <v>904</v>
      </c>
      <c r="AY106" s="85" t="s">
        <v>2072</v>
      </c>
      <c r="AZ106" s="81" t="s">
        <v>66</v>
      </c>
      <c r="BA106" s="80" t="str">
        <f>REPLACE(INDEX(GroupVertices[Group],MATCH(Vertices[[#This Row],[Vertex]],GroupVertices[Vertex],0)),1,1,"")</f>
        <v>1</v>
      </c>
      <c r="BB106" s="48"/>
      <c r="BC106" s="48"/>
      <c r="BD106" s="48"/>
      <c r="BE106" s="48"/>
      <c r="BF106" s="48"/>
      <c r="BG106" s="48"/>
      <c r="BH106" s="118" t="s">
        <v>2245</v>
      </c>
      <c r="BI106" s="118" t="s">
        <v>2245</v>
      </c>
      <c r="BJ106" s="118" t="s">
        <v>2237</v>
      </c>
      <c r="BK106" s="118" t="s">
        <v>2237</v>
      </c>
      <c r="BL106" s="48">
        <v>0</v>
      </c>
      <c r="BM106" s="49">
        <v>0</v>
      </c>
      <c r="BN106" s="48">
        <v>2</v>
      </c>
      <c r="BO106" s="49">
        <v>4.545454545454546</v>
      </c>
      <c r="BP106" s="48">
        <v>0</v>
      </c>
      <c r="BQ106" s="49">
        <v>0</v>
      </c>
      <c r="BR106" s="48">
        <v>42</v>
      </c>
      <c r="BS106" s="49">
        <v>95.45454545454545</v>
      </c>
      <c r="BT106" s="48">
        <v>44</v>
      </c>
    </row>
    <row r="107" spans="1:72" ht="41.45" customHeight="1">
      <c r="A107" s="66" t="s">
        <v>1319</v>
      </c>
      <c r="B107" s="81"/>
      <c r="C107" s="67"/>
      <c r="D107" s="67" t="s">
        <v>64</v>
      </c>
      <c r="E107" s="68">
        <v>166.33788235294116</v>
      </c>
      <c r="F107" s="130">
        <v>99.98900012222086</v>
      </c>
      <c r="G107" s="104" t="s">
        <v>1406</v>
      </c>
      <c r="H107" s="131"/>
      <c r="I107" s="71" t="s">
        <v>1319</v>
      </c>
      <c r="J107" s="72"/>
      <c r="K107" s="132"/>
      <c r="L107" s="71" t="s">
        <v>2171</v>
      </c>
      <c r="M107" s="133">
        <v>4.66589260119332</v>
      </c>
      <c r="N107" s="76">
        <v>166.3481903076172</v>
      </c>
      <c r="O107" s="76">
        <v>5606.65185546875</v>
      </c>
      <c r="P107" s="77"/>
      <c r="Q107" s="78"/>
      <c r="R107" s="78"/>
      <c r="S107" s="134"/>
      <c r="T107" s="48">
        <v>0</v>
      </c>
      <c r="U107" s="48">
        <v>3</v>
      </c>
      <c r="V107" s="49">
        <v>0</v>
      </c>
      <c r="W107" s="49">
        <v>0.0033</v>
      </c>
      <c r="X107" s="49">
        <v>0.007675</v>
      </c>
      <c r="Y107" s="49">
        <v>0.563971</v>
      </c>
      <c r="Z107" s="49">
        <v>0.6666666666666666</v>
      </c>
      <c r="AA107" s="49">
        <v>0</v>
      </c>
      <c r="AB107" s="73">
        <v>107</v>
      </c>
      <c r="AC107" s="73"/>
      <c r="AD107" s="74"/>
      <c r="AE107" s="81" t="s">
        <v>1783</v>
      </c>
      <c r="AF107" s="81">
        <v>247</v>
      </c>
      <c r="AG107" s="81">
        <v>67</v>
      </c>
      <c r="AH107" s="81">
        <v>619</v>
      </c>
      <c r="AI107" s="81">
        <v>618</v>
      </c>
      <c r="AJ107" s="81"/>
      <c r="AK107" s="81" t="s">
        <v>1867</v>
      </c>
      <c r="AL107" s="81" t="s">
        <v>612</v>
      </c>
      <c r="AM107" s="81"/>
      <c r="AN107" s="81"/>
      <c r="AO107" s="83">
        <v>40290.28947916667</v>
      </c>
      <c r="AP107" s="85" t="s">
        <v>1994</v>
      </c>
      <c r="AQ107" s="81" t="b">
        <v>1</v>
      </c>
      <c r="AR107" s="81" t="b">
        <v>0</v>
      </c>
      <c r="AS107" s="81" t="b">
        <v>1</v>
      </c>
      <c r="AT107" s="81"/>
      <c r="AU107" s="81">
        <v>1</v>
      </c>
      <c r="AV107" s="85" t="s">
        <v>886</v>
      </c>
      <c r="AW107" s="81" t="b">
        <v>0</v>
      </c>
      <c r="AX107" s="81" t="s">
        <v>904</v>
      </c>
      <c r="AY107" s="85" t="s">
        <v>2073</v>
      </c>
      <c r="AZ107" s="81" t="s">
        <v>66</v>
      </c>
      <c r="BA107" s="80" t="str">
        <f>REPLACE(INDEX(GroupVertices[Group],MATCH(Vertices[[#This Row],[Vertex]],GroupVertices[Vertex],0)),1,1,"")</f>
        <v>1</v>
      </c>
      <c r="BB107" s="48"/>
      <c r="BC107" s="48"/>
      <c r="BD107" s="48"/>
      <c r="BE107" s="48"/>
      <c r="BF107" s="48"/>
      <c r="BG107" s="48"/>
      <c r="BH107" s="118" t="s">
        <v>2245</v>
      </c>
      <c r="BI107" s="118" t="s">
        <v>2245</v>
      </c>
      <c r="BJ107" s="118" t="s">
        <v>2237</v>
      </c>
      <c r="BK107" s="118" t="s">
        <v>2237</v>
      </c>
      <c r="BL107" s="48">
        <v>0</v>
      </c>
      <c r="BM107" s="49">
        <v>0</v>
      </c>
      <c r="BN107" s="48">
        <v>2</v>
      </c>
      <c r="BO107" s="49">
        <v>4.545454545454546</v>
      </c>
      <c r="BP107" s="48">
        <v>0</v>
      </c>
      <c r="BQ107" s="49">
        <v>0</v>
      </c>
      <c r="BR107" s="48">
        <v>42</v>
      </c>
      <c r="BS107" s="49">
        <v>95.45454545454545</v>
      </c>
      <c r="BT107" s="48">
        <v>44</v>
      </c>
    </row>
    <row r="108" spans="1:72" ht="41.45" customHeight="1">
      <c r="A108" s="66" t="s">
        <v>1320</v>
      </c>
      <c r="B108" s="81"/>
      <c r="C108" s="67"/>
      <c r="D108" s="67" t="s">
        <v>64</v>
      </c>
      <c r="E108" s="68">
        <v>345.505568627451</v>
      </c>
      <c r="F108" s="130">
        <v>99.53467183697958</v>
      </c>
      <c r="G108" s="104" t="s">
        <v>1407</v>
      </c>
      <c r="H108" s="131"/>
      <c r="I108" s="71" t="s">
        <v>1320</v>
      </c>
      <c r="J108" s="72"/>
      <c r="K108" s="132"/>
      <c r="L108" s="71" t="s">
        <v>2172</v>
      </c>
      <c r="M108" s="133">
        <v>156.0783657959356</v>
      </c>
      <c r="N108" s="76">
        <v>4225.43212890625</v>
      </c>
      <c r="O108" s="76">
        <v>931.2919921875</v>
      </c>
      <c r="P108" s="77"/>
      <c r="Q108" s="78"/>
      <c r="R108" s="78"/>
      <c r="S108" s="134"/>
      <c r="T108" s="48">
        <v>0</v>
      </c>
      <c r="U108" s="48">
        <v>3</v>
      </c>
      <c r="V108" s="49">
        <v>0</v>
      </c>
      <c r="W108" s="49">
        <v>0.0033</v>
      </c>
      <c r="X108" s="49">
        <v>0.007675</v>
      </c>
      <c r="Y108" s="49">
        <v>0.563971</v>
      </c>
      <c r="Z108" s="49">
        <v>0.6666666666666666</v>
      </c>
      <c r="AA108" s="49">
        <v>0</v>
      </c>
      <c r="AB108" s="73">
        <v>108</v>
      </c>
      <c r="AC108" s="73"/>
      <c r="AD108" s="74"/>
      <c r="AE108" s="81" t="s">
        <v>1784</v>
      </c>
      <c r="AF108" s="81">
        <v>1284</v>
      </c>
      <c r="AG108" s="81">
        <v>2793</v>
      </c>
      <c r="AH108" s="81">
        <v>35216</v>
      </c>
      <c r="AI108" s="81">
        <v>1571</v>
      </c>
      <c r="AJ108" s="81"/>
      <c r="AK108" s="81" t="s">
        <v>1868</v>
      </c>
      <c r="AL108" s="81" t="s">
        <v>1922</v>
      </c>
      <c r="AM108" s="85" t="s">
        <v>1954</v>
      </c>
      <c r="AN108" s="81"/>
      <c r="AO108" s="83">
        <v>40034.76527777778</v>
      </c>
      <c r="AP108" s="81"/>
      <c r="AQ108" s="81" t="b">
        <v>1</v>
      </c>
      <c r="AR108" s="81" t="b">
        <v>0</v>
      </c>
      <c r="AS108" s="81" t="b">
        <v>0</v>
      </c>
      <c r="AT108" s="81"/>
      <c r="AU108" s="81">
        <v>145</v>
      </c>
      <c r="AV108" s="85" t="s">
        <v>886</v>
      </c>
      <c r="AW108" s="81" t="b">
        <v>0</v>
      </c>
      <c r="AX108" s="81" t="s">
        <v>904</v>
      </c>
      <c r="AY108" s="85" t="s">
        <v>2074</v>
      </c>
      <c r="AZ108" s="81" t="s">
        <v>66</v>
      </c>
      <c r="BA108" s="80" t="str">
        <f>REPLACE(INDEX(GroupVertices[Group],MATCH(Vertices[[#This Row],[Vertex]],GroupVertices[Vertex],0)),1,1,"")</f>
        <v>1</v>
      </c>
      <c r="BB108" s="48"/>
      <c r="BC108" s="48"/>
      <c r="BD108" s="48"/>
      <c r="BE108" s="48"/>
      <c r="BF108" s="48"/>
      <c r="BG108" s="48"/>
      <c r="BH108" s="118" t="s">
        <v>2245</v>
      </c>
      <c r="BI108" s="118" t="s">
        <v>2245</v>
      </c>
      <c r="BJ108" s="118" t="s">
        <v>2237</v>
      </c>
      <c r="BK108" s="118" t="s">
        <v>2237</v>
      </c>
      <c r="BL108" s="48">
        <v>0</v>
      </c>
      <c r="BM108" s="49">
        <v>0</v>
      </c>
      <c r="BN108" s="48">
        <v>2</v>
      </c>
      <c r="BO108" s="49">
        <v>4.545454545454546</v>
      </c>
      <c r="BP108" s="48">
        <v>0</v>
      </c>
      <c r="BQ108" s="49">
        <v>0</v>
      </c>
      <c r="BR108" s="48">
        <v>42</v>
      </c>
      <c r="BS108" s="49">
        <v>95.45454545454545</v>
      </c>
      <c r="BT108" s="48">
        <v>44</v>
      </c>
    </row>
    <row r="109" spans="1:72" ht="41.45" customHeight="1">
      <c r="A109" s="66" t="s">
        <v>1321</v>
      </c>
      <c r="B109" s="81"/>
      <c r="C109" s="67"/>
      <c r="D109" s="67" t="s">
        <v>64</v>
      </c>
      <c r="E109" s="68">
        <v>195.05992156862746</v>
      </c>
      <c r="F109" s="130">
        <v>99.9161675981378</v>
      </c>
      <c r="G109" s="104" t="s">
        <v>1408</v>
      </c>
      <c r="H109" s="131"/>
      <c r="I109" s="71" t="s">
        <v>1321</v>
      </c>
      <c r="J109" s="72"/>
      <c r="K109" s="132"/>
      <c r="L109" s="71" t="s">
        <v>2173</v>
      </c>
      <c r="M109" s="133">
        <v>28.938545127276363</v>
      </c>
      <c r="N109" s="76">
        <v>2129.12548828125</v>
      </c>
      <c r="O109" s="76">
        <v>596.5790405273438</v>
      </c>
      <c r="P109" s="77"/>
      <c r="Q109" s="78"/>
      <c r="R109" s="78"/>
      <c r="S109" s="134"/>
      <c r="T109" s="48">
        <v>0</v>
      </c>
      <c r="U109" s="48">
        <v>3</v>
      </c>
      <c r="V109" s="49">
        <v>0</v>
      </c>
      <c r="W109" s="49">
        <v>0.0033</v>
      </c>
      <c r="X109" s="49">
        <v>0.007675</v>
      </c>
      <c r="Y109" s="49">
        <v>0.563971</v>
      </c>
      <c r="Z109" s="49">
        <v>0.6666666666666666</v>
      </c>
      <c r="AA109" s="49">
        <v>0</v>
      </c>
      <c r="AB109" s="73">
        <v>109</v>
      </c>
      <c r="AC109" s="73"/>
      <c r="AD109" s="74"/>
      <c r="AE109" s="81" t="s">
        <v>1785</v>
      </c>
      <c r="AF109" s="81">
        <v>1591</v>
      </c>
      <c r="AG109" s="81">
        <v>504</v>
      </c>
      <c r="AH109" s="81">
        <v>2195</v>
      </c>
      <c r="AI109" s="81">
        <v>1102</v>
      </c>
      <c r="AJ109" s="81"/>
      <c r="AK109" s="81" t="s">
        <v>1869</v>
      </c>
      <c r="AL109" s="81" t="s">
        <v>766</v>
      </c>
      <c r="AM109" s="81"/>
      <c r="AN109" s="81"/>
      <c r="AO109" s="83">
        <v>40818.98693287037</v>
      </c>
      <c r="AP109" s="85" t="s">
        <v>1995</v>
      </c>
      <c r="AQ109" s="81" t="b">
        <v>1</v>
      </c>
      <c r="AR109" s="81" t="b">
        <v>0</v>
      </c>
      <c r="AS109" s="81" t="b">
        <v>0</v>
      </c>
      <c r="AT109" s="81"/>
      <c r="AU109" s="81">
        <v>16</v>
      </c>
      <c r="AV109" s="85" t="s">
        <v>886</v>
      </c>
      <c r="AW109" s="81" t="b">
        <v>0</v>
      </c>
      <c r="AX109" s="81" t="s">
        <v>904</v>
      </c>
      <c r="AY109" s="85" t="s">
        <v>2075</v>
      </c>
      <c r="AZ109" s="81" t="s">
        <v>66</v>
      </c>
      <c r="BA109" s="80" t="str">
        <f>REPLACE(INDEX(GroupVertices[Group],MATCH(Vertices[[#This Row],[Vertex]],GroupVertices[Vertex],0)),1,1,"")</f>
        <v>1</v>
      </c>
      <c r="BB109" s="48"/>
      <c r="BC109" s="48"/>
      <c r="BD109" s="48"/>
      <c r="BE109" s="48"/>
      <c r="BF109" s="48"/>
      <c r="BG109" s="48"/>
      <c r="BH109" s="118" t="s">
        <v>2245</v>
      </c>
      <c r="BI109" s="118" t="s">
        <v>2245</v>
      </c>
      <c r="BJ109" s="118" t="s">
        <v>2237</v>
      </c>
      <c r="BK109" s="118" t="s">
        <v>2237</v>
      </c>
      <c r="BL109" s="48">
        <v>0</v>
      </c>
      <c r="BM109" s="49">
        <v>0</v>
      </c>
      <c r="BN109" s="48">
        <v>2</v>
      </c>
      <c r="BO109" s="49">
        <v>4.545454545454546</v>
      </c>
      <c r="BP109" s="48">
        <v>0</v>
      </c>
      <c r="BQ109" s="49">
        <v>0</v>
      </c>
      <c r="BR109" s="48">
        <v>42</v>
      </c>
      <c r="BS109" s="49">
        <v>95.45454545454545</v>
      </c>
      <c r="BT109" s="48">
        <v>44</v>
      </c>
    </row>
    <row r="110" spans="1:72" ht="41.45" customHeight="1">
      <c r="A110" s="66" t="s">
        <v>1322</v>
      </c>
      <c r="B110" s="81"/>
      <c r="C110" s="67"/>
      <c r="D110" s="67" t="s">
        <v>64</v>
      </c>
      <c r="E110" s="68">
        <v>187.10713725490197</v>
      </c>
      <c r="F110" s="130">
        <v>99.93633404073289</v>
      </c>
      <c r="G110" s="104" t="s">
        <v>1409</v>
      </c>
      <c r="H110" s="131"/>
      <c r="I110" s="71" t="s">
        <v>1322</v>
      </c>
      <c r="J110" s="72"/>
      <c r="K110" s="132"/>
      <c r="L110" s="71" t="s">
        <v>2174</v>
      </c>
      <c r="M110" s="133">
        <v>22.21774202508861</v>
      </c>
      <c r="N110" s="76">
        <v>5769.51611328125</v>
      </c>
      <c r="O110" s="76">
        <v>6948.6982421875</v>
      </c>
      <c r="P110" s="77"/>
      <c r="Q110" s="78"/>
      <c r="R110" s="78"/>
      <c r="S110" s="134"/>
      <c r="T110" s="48">
        <v>0</v>
      </c>
      <c r="U110" s="48">
        <v>3</v>
      </c>
      <c r="V110" s="49">
        <v>0</v>
      </c>
      <c r="W110" s="49">
        <v>0.0033</v>
      </c>
      <c r="X110" s="49">
        <v>0.007675</v>
      </c>
      <c r="Y110" s="49">
        <v>0.563971</v>
      </c>
      <c r="Z110" s="49">
        <v>0.6666666666666666</v>
      </c>
      <c r="AA110" s="49">
        <v>0</v>
      </c>
      <c r="AB110" s="73">
        <v>110</v>
      </c>
      <c r="AC110" s="73"/>
      <c r="AD110" s="74"/>
      <c r="AE110" s="81" t="s">
        <v>1786</v>
      </c>
      <c r="AF110" s="81">
        <v>502</v>
      </c>
      <c r="AG110" s="81">
        <v>383</v>
      </c>
      <c r="AH110" s="81">
        <v>2590</v>
      </c>
      <c r="AI110" s="81">
        <v>4405</v>
      </c>
      <c r="AJ110" s="81"/>
      <c r="AK110" s="81" t="s">
        <v>1870</v>
      </c>
      <c r="AL110" s="81" t="s">
        <v>612</v>
      </c>
      <c r="AM110" s="81"/>
      <c r="AN110" s="81"/>
      <c r="AO110" s="83">
        <v>40183.65741898148</v>
      </c>
      <c r="AP110" s="85" t="s">
        <v>1996</v>
      </c>
      <c r="AQ110" s="81" t="b">
        <v>0</v>
      </c>
      <c r="AR110" s="81" t="b">
        <v>0</v>
      </c>
      <c r="AS110" s="81" t="b">
        <v>1</v>
      </c>
      <c r="AT110" s="81"/>
      <c r="AU110" s="81">
        <v>6</v>
      </c>
      <c r="AV110" s="85" t="s">
        <v>893</v>
      </c>
      <c r="AW110" s="81" t="b">
        <v>0</v>
      </c>
      <c r="AX110" s="81" t="s">
        <v>904</v>
      </c>
      <c r="AY110" s="85" t="s">
        <v>2076</v>
      </c>
      <c r="AZ110" s="81" t="s">
        <v>66</v>
      </c>
      <c r="BA110" s="80" t="str">
        <f>REPLACE(INDEX(GroupVertices[Group],MATCH(Vertices[[#This Row],[Vertex]],GroupVertices[Vertex],0)),1,1,"")</f>
        <v>1</v>
      </c>
      <c r="BB110" s="48"/>
      <c r="BC110" s="48"/>
      <c r="BD110" s="48"/>
      <c r="BE110" s="48"/>
      <c r="BF110" s="48"/>
      <c r="BG110" s="48"/>
      <c r="BH110" s="118" t="s">
        <v>2245</v>
      </c>
      <c r="BI110" s="118" t="s">
        <v>2245</v>
      </c>
      <c r="BJ110" s="118" t="s">
        <v>2237</v>
      </c>
      <c r="BK110" s="118" t="s">
        <v>2237</v>
      </c>
      <c r="BL110" s="48">
        <v>0</v>
      </c>
      <c r="BM110" s="49">
        <v>0</v>
      </c>
      <c r="BN110" s="48">
        <v>2</v>
      </c>
      <c r="BO110" s="49">
        <v>4.545454545454546</v>
      </c>
      <c r="BP110" s="48">
        <v>0</v>
      </c>
      <c r="BQ110" s="49">
        <v>0</v>
      </c>
      <c r="BR110" s="48">
        <v>42</v>
      </c>
      <c r="BS110" s="49">
        <v>95.45454545454545</v>
      </c>
      <c r="BT110" s="48">
        <v>44</v>
      </c>
    </row>
    <row r="111" spans="1:72" ht="41.45" customHeight="1">
      <c r="A111" s="66" t="s">
        <v>1323</v>
      </c>
      <c r="B111" s="81"/>
      <c r="C111" s="67"/>
      <c r="D111" s="67" t="s">
        <v>64</v>
      </c>
      <c r="E111" s="68">
        <v>507.19027450980394</v>
      </c>
      <c r="F111" s="130">
        <v>99.12467639248453</v>
      </c>
      <c r="G111" s="104" t="s">
        <v>1410</v>
      </c>
      <c r="H111" s="131"/>
      <c r="I111" s="71" t="s">
        <v>1323</v>
      </c>
      <c r="J111" s="72"/>
      <c r="K111" s="132"/>
      <c r="L111" s="71" t="s">
        <v>2175</v>
      </c>
      <c r="M111" s="133">
        <v>292.716180931323</v>
      </c>
      <c r="N111" s="76">
        <v>2596.904541015625</v>
      </c>
      <c r="O111" s="76">
        <v>371.62152099609375</v>
      </c>
      <c r="P111" s="77"/>
      <c r="Q111" s="78"/>
      <c r="R111" s="78"/>
      <c r="S111" s="134"/>
      <c r="T111" s="48">
        <v>0</v>
      </c>
      <c r="U111" s="48">
        <v>3</v>
      </c>
      <c r="V111" s="49">
        <v>0</v>
      </c>
      <c r="W111" s="49">
        <v>0.0033</v>
      </c>
      <c r="X111" s="49">
        <v>0.007675</v>
      </c>
      <c r="Y111" s="49">
        <v>0.563971</v>
      </c>
      <c r="Z111" s="49">
        <v>0.6666666666666666</v>
      </c>
      <c r="AA111" s="49">
        <v>0</v>
      </c>
      <c r="AB111" s="73">
        <v>111</v>
      </c>
      <c r="AC111" s="73"/>
      <c r="AD111" s="74"/>
      <c r="AE111" s="81" t="s">
        <v>1787</v>
      </c>
      <c r="AF111" s="81">
        <v>4186</v>
      </c>
      <c r="AG111" s="81">
        <v>5253</v>
      </c>
      <c r="AH111" s="81">
        <v>46838</v>
      </c>
      <c r="AI111" s="81">
        <v>3106</v>
      </c>
      <c r="AJ111" s="81"/>
      <c r="AK111" s="81" t="s">
        <v>1871</v>
      </c>
      <c r="AL111" s="81" t="s">
        <v>1923</v>
      </c>
      <c r="AM111" s="85" t="s">
        <v>1955</v>
      </c>
      <c r="AN111" s="81"/>
      <c r="AO111" s="83">
        <v>40996.78224537037</v>
      </c>
      <c r="AP111" s="85" t="s">
        <v>1997</v>
      </c>
      <c r="AQ111" s="81" t="b">
        <v>0</v>
      </c>
      <c r="AR111" s="81" t="b">
        <v>0</v>
      </c>
      <c r="AS111" s="81" t="b">
        <v>1</v>
      </c>
      <c r="AT111" s="81"/>
      <c r="AU111" s="81">
        <v>853</v>
      </c>
      <c r="AV111" s="85" t="s">
        <v>2030</v>
      </c>
      <c r="AW111" s="81" t="b">
        <v>0</v>
      </c>
      <c r="AX111" s="81" t="s">
        <v>904</v>
      </c>
      <c r="AY111" s="85" t="s">
        <v>2077</v>
      </c>
      <c r="AZ111" s="81" t="s">
        <v>66</v>
      </c>
      <c r="BA111" s="80" t="str">
        <f>REPLACE(INDEX(GroupVertices[Group],MATCH(Vertices[[#This Row],[Vertex]],GroupVertices[Vertex],0)),1,1,"")</f>
        <v>1</v>
      </c>
      <c r="BB111" s="48"/>
      <c r="BC111" s="48"/>
      <c r="BD111" s="48"/>
      <c r="BE111" s="48"/>
      <c r="BF111" s="48"/>
      <c r="BG111" s="48"/>
      <c r="BH111" s="118" t="s">
        <v>2245</v>
      </c>
      <c r="BI111" s="118" t="s">
        <v>2245</v>
      </c>
      <c r="BJ111" s="118" t="s">
        <v>2237</v>
      </c>
      <c r="BK111" s="118" t="s">
        <v>2237</v>
      </c>
      <c r="BL111" s="48">
        <v>0</v>
      </c>
      <c r="BM111" s="49">
        <v>0</v>
      </c>
      <c r="BN111" s="48">
        <v>2</v>
      </c>
      <c r="BO111" s="49">
        <v>4.545454545454546</v>
      </c>
      <c r="BP111" s="48">
        <v>0</v>
      </c>
      <c r="BQ111" s="49">
        <v>0</v>
      </c>
      <c r="BR111" s="48">
        <v>42</v>
      </c>
      <c r="BS111" s="49">
        <v>95.45454545454545</v>
      </c>
      <c r="BT111" s="48">
        <v>44</v>
      </c>
    </row>
    <row r="112" spans="1:72" ht="41.45" customHeight="1">
      <c r="A112" s="66" t="s">
        <v>1324</v>
      </c>
      <c r="B112" s="81"/>
      <c r="C112" s="67"/>
      <c r="D112" s="67" t="s">
        <v>64</v>
      </c>
      <c r="E112" s="68">
        <v>163.77458823529412</v>
      </c>
      <c r="F112" s="130">
        <v>99.99550004999945</v>
      </c>
      <c r="G112" s="104" t="s">
        <v>1411</v>
      </c>
      <c r="H112" s="131"/>
      <c r="I112" s="71" t="s">
        <v>1324</v>
      </c>
      <c r="J112" s="72"/>
      <c r="K112" s="132"/>
      <c r="L112" s="71" t="s">
        <v>2176</v>
      </c>
      <c r="M112" s="133">
        <v>2.4996833368518128</v>
      </c>
      <c r="N112" s="76">
        <v>2234.978515625</v>
      </c>
      <c r="O112" s="76">
        <v>6227.921875</v>
      </c>
      <c r="P112" s="77"/>
      <c r="Q112" s="78"/>
      <c r="R112" s="78"/>
      <c r="S112" s="134"/>
      <c r="T112" s="48">
        <v>0</v>
      </c>
      <c r="U112" s="48">
        <v>3</v>
      </c>
      <c r="V112" s="49">
        <v>0</v>
      </c>
      <c r="W112" s="49">
        <v>0.0033</v>
      </c>
      <c r="X112" s="49">
        <v>0.007675</v>
      </c>
      <c r="Y112" s="49">
        <v>0.563971</v>
      </c>
      <c r="Z112" s="49">
        <v>0.6666666666666666</v>
      </c>
      <c r="AA112" s="49">
        <v>0</v>
      </c>
      <c r="AB112" s="73">
        <v>112</v>
      </c>
      <c r="AC112" s="73"/>
      <c r="AD112" s="74"/>
      <c r="AE112" s="81" t="s">
        <v>1788</v>
      </c>
      <c r="AF112" s="81">
        <v>473</v>
      </c>
      <c r="AG112" s="81">
        <v>28</v>
      </c>
      <c r="AH112" s="81">
        <v>576</v>
      </c>
      <c r="AI112" s="81">
        <v>1568</v>
      </c>
      <c r="AJ112" s="81"/>
      <c r="AK112" s="81"/>
      <c r="AL112" s="81" t="s">
        <v>765</v>
      </c>
      <c r="AM112" s="81"/>
      <c r="AN112" s="81"/>
      <c r="AO112" s="83">
        <v>40134.80068287037</v>
      </c>
      <c r="AP112" s="81"/>
      <c r="AQ112" s="81" t="b">
        <v>1</v>
      </c>
      <c r="AR112" s="81" t="b">
        <v>0</v>
      </c>
      <c r="AS112" s="81" t="b">
        <v>1</v>
      </c>
      <c r="AT112" s="81"/>
      <c r="AU112" s="81">
        <v>0</v>
      </c>
      <c r="AV112" s="85" t="s">
        <v>886</v>
      </c>
      <c r="AW112" s="81" t="b">
        <v>0</v>
      </c>
      <c r="AX112" s="81" t="s">
        <v>904</v>
      </c>
      <c r="AY112" s="85" t="s">
        <v>2078</v>
      </c>
      <c r="AZ112" s="81" t="s">
        <v>66</v>
      </c>
      <c r="BA112" s="80" t="str">
        <f>REPLACE(INDEX(GroupVertices[Group],MATCH(Vertices[[#This Row],[Vertex]],GroupVertices[Vertex],0)),1,1,"")</f>
        <v>1</v>
      </c>
      <c r="BB112" s="48"/>
      <c r="BC112" s="48"/>
      <c r="BD112" s="48"/>
      <c r="BE112" s="48"/>
      <c r="BF112" s="48"/>
      <c r="BG112" s="48"/>
      <c r="BH112" s="118" t="s">
        <v>2245</v>
      </c>
      <c r="BI112" s="118" t="s">
        <v>2245</v>
      </c>
      <c r="BJ112" s="118" t="s">
        <v>2237</v>
      </c>
      <c r="BK112" s="118" t="s">
        <v>2237</v>
      </c>
      <c r="BL112" s="48">
        <v>0</v>
      </c>
      <c r="BM112" s="49">
        <v>0</v>
      </c>
      <c r="BN112" s="48">
        <v>2</v>
      </c>
      <c r="BO112" s="49">
        <v>4.545454545454546</v>
      </c>
      <c r="BP112" s="48">
        <v>0</v>
      </c>
      <c r="BQ112" s="49">
        <v>0</v>
      </c>
      <c r="BR112" s="48">
        <v>42</v>
      </c>
      <c r="BS112" s="49">
        <v>95.45454545454545</v>
      </c>
      <c r="BT112" s="48">
        <v>44</v>
      </c>
    </row>
    <row r="113" spans="1:72" ht="41.45" customHeight="1">
      <c r="A113" s="66" t="s">
        <v>1325</v>
      </c>
      <c r="B113" s="81"/>
      <c r="C113" s="67"/>
      <c r="D113" s="67" t="s">
        <v>64</v>
      </c>
      <c r="E113" s="68">
        <v>192.89098039215685</v>
      </c>
      <c r="F113" s="130">
        <v>99.92166753702736</v>
      </c>
      <c r="G113" s="104" t="s">
        <v>1412</v>
      </c>
      <c r="H113" s="131"/>
      <c r="I113" s="71" t="s">
        <v>1325</v>
      </c>
      <c r="J113" s="72"/>
      <c r="K113" s="132"/>
      <c r="L113" s="71" t="s">
        <v>2177</v>
      </c>
      <c r="M113" s="133">
        <v>27.105598826679703</v>
      </c>
      <c r="N113" s="76">
        <v>4857.73974609375</v>
      </c>
      <c r="O113" s="76">
        <v>5441.0546875</v>
      </c>
      <c r="P113" s="77"/>
      <c r="Q113" s="78"/>
      <c r="R113" s="78"/>
      <c r="S113" s="134"/>
      <c r="T113" s="48">
        <v>0</v>
      </c>
      <c r="U113" s="48">
        <v>3</v>
      </c>
      <c r="V113" s="49">
        <v>0</v>
      </c>
      <c r="W113" s="49">
        <v>0.0033</v>
      </c>
      <c r="X113" s="49">
        <v>0.007675</v>
      </c>
      <c r="Y113" s="49">
        <v>0.563971</v>
      </c>
      <c r="Z113" s="49">
        <v>0.6666666666666666</v>
      </c>
      <c r="AA113" s="49">
        <v>0</v>
      </c>
      <c r="AB113" s="73">
        <v>113</v>
      </c>
      <c r="AC113" s="73"/>
      <c r="AD113" s="74"/>
      <c r="AE113" s="81" t="s">
        <v>1789</v>
      </c>
      <c r="AF113" s="81">
        <v>320</v>
      </c>
      <c r="AG113" s="81">
        <v>471</v>
      </c>
      <c r="AH113" s="81">
        <v>2517</v>
      </c>
      <c r="AI113" s="81">
        <v>11162</v>
      </c>
      <c r="AJ113" s="81"/>
      <c r="AK113" s="81" t="s">
        <v>1872</v>
      </c>
      <c r="AL113" s="81" t="s">
        <v>1924</v>
      </c>
      <c r="AM113" s="85" t="s">
        <v>1956</v>
      </c>
      <c r="AN113" s="81"/>
      <c r="AO113" s="83">
        <v>40692.67790509259</v>
      </c>
      <c r="AP113" s="85" t="s">
        <v>1998</v>
      </c>
      <c r="AQ113" s="81" t="b">
        <v>0</v>
      </c>
      <c r="AR113" s="81" t="b">
        <v>0</v>
      </c>
      <c r="AS113" s="81" t="b">
        <v>1</v>
      </c>
      <c r="AT113" s="81"/>
      <c r="AU113" s="81">
        <v>14</v>
      </c>
      <c r="AV113" s="85" t="s">
        <v>888</v>
      </c>
      <c r="AW113" s="81" t="b">
        <v>0</v>
      </c>
      <c r="AX113" s="81" t="s">
        <v>904</v>
      </c>
      <c r="AY113" s="85" t="s">
        <v>2079</v>
      </c>
      <c r="AZ113" s="81" t="s">
        <v>66</v>
      </c>
      <c r="BA113" s="80" t="str">
        <f>REPLACE(INDEX(GroupVertices[Group],MATCH(Vertices[[#This Row],[Vertex]],GroupVertices[Vertex],0)),1,1,"")</f>
        <v>1</v>
      </c>
      <c r="BB113" s="48"/>
      <c r="BC113" s="48"/>
      <c r="BD113" s="48"/>
      <c r="BE113" s="48"/>
      <c r="BF113" s="48"/>
      <c r="BG113" s="48"/>
      <c r="BH113" s="118" t="s">
        <v>2245</v>
      </c>
      <c r="BI113" s="118" t="s">
        <v>2245</v>
      </c>
      <c r="BJ113" s="118" t="s">
        <v>2237</v>
      </c>
      <c r="BK113" s="118" t="s">
        <v>2237</v>
      </c>
      <c r="BL113" s="48">
        <v>0</v>
      </c>
      <c r="BM113" s="49">
        <v>0</v>
      </c>
      <c r="BN113" s="48">
        <v>2</v>
      </c>
      <c r="BO113" s="49">
        <v>4.545454545454546</v>
      </c>
      <c r="BP113" s="48">
        <v>0</v>
      </c>
      <c r="BQ113" s="49">
        <v>0</v>
      </c>
      <c r="BR113" s="48">
        <v>42</v>
      </c>
      <c r="BS113" s="49">
        <v>95.45454545454545</v>
      </c>
      <c r="BT113" s="48">
        <v>44</v>
      </c>
    </row>
    <row r="114" spans="1:72" ht="41.45" customHeight="1">
      <c r="A114" s="66" t="s">
        <v>1326</v>
      </c>
      <c r="B114" s="81"/>
      <c r="C114" s="67"/>
      <c r="D114" s="67" t="s">
        <v>64</v>
      </c>
      <c r="E114" s="68">
        <v>172.25317647058824</v>
      </c>
      <c r="F114" s="130">
        <v>99.97400028888568</v>
      </c>
      <c r="G114" s="104" t="s">
        <v>1413</v>
      </c>
      <c r="H114" s="131"/>
      <c r="I114" s="71" t="s">
        <v>1326</v>
      </c>
      <c r="J114" s="72"/>
      <c r="K114" s="132"/>
      <c r="L114" s="71" t="s">
        <v>2178</v>
      </c>
      <c r="M114" s="133">
        <v>9.664837057366029</v>
      </c>
      <c r="N114" s="76">
        <v>4767.51318359375</v>
      </c>
      <c r="O114" s="76">
        <v>8828.5380859375</v>
      </c>
      <c r="P114" s="77"/>
      <c r="Q114" s="78"/>
      <c r="R114" s="78"/>
      <c r="S114" s="134"/>
      <c r="T114" s="48">
        <v>0</v>
      </c>
      <c r="U114" s="48">
        <v>3</v>
      </c>
      <c r="V114" s="49">
        <v>0</v>
      </c>
      <c r="W114" s="49">
        <v>0.0033</v>
      </c>
      <c r="X114" s="49">
        <v>0.007675</v>
      </c>
      <c r="Y114" s="49">
        <v>0.563971</v>
      </c>
      <c r="Z114" s="49">
        <v>0.6666666666666666</v>
      </c>
      <c r="AA114" s="49">
        <v>0</v>
      </c>
      <c r="AB114" s="73">
        <v>114</v>
      </c>
      <c r="AC114" s="73"/>
      <c r="AD114" s="74"/>
      <c r="AE114" s="81" t="s">
        <v>1790</v>
      </c>
      <c r="AF114" s="81">
        <v>175</v>
      </c>
      <c r="AG114" s="81">
        <v>157</v>
      </c>
      <c r="AH114" s="81">
        <v>998</v>
      </c>
      <c r="AI114" s="81">
        <v>2086</v>
      </c>
      <c r="AJ114" s="81"/>
      <c r="AK114" s="81" t="s">
        <v>1873</v>
      </c>
      <c r="AL114" s="81"/>
      <c r="AM114" s="81"/>
      <c r="AN114" s="81"/>
      <c r="AO114" s="83">
        <v>43820.94631944445</v>
      </c>
      <c r="AP114" s="85" t="s">
        <v>1999</v>
      </c>
      <c r="AQ114" s="81" t="b">
        <v>1</v>
      </c>
      <c r="AR114" s="81" t="b">
        <v>0</v>
      </c>
      <c r="AS114" s="81" t="b">
        <v>0</v>
      </c>
      <c r="AT114" s="81"/>
      <c r="AU114" s="81">
        <v>0</v>
      </c>
      <c r="AV114" s="81"/>
      <c r="AW114" s="81" t="b">
        <v>0</v>
      </c>
      <c r="AX114" s="81" t="s">
        <v>904</v>
      </c>
      <c r="AY114" s="85" t="s">
        <v>2080</v>
      </c>
      <c r="AZ114" s="81" t="s">
        <v>66</v>
      </c>
      <c r="BA114" s="80" t="str">
        <f>REPLACE(INDEX(GroupVertices[Group],MATCH(Vertices[[#This Row],[Vertex]],GroupVertices[Vertex],0)),1,1,"")</f>
        <v>1</v>
      </c>
      <c r="BB114" s="48"/>
      <c r="BC114" s="48"/>
      <c r="BD114" s="48"/>
      <c r="BE114" s="48"/>
      <c r="BF114" s="48"/>
      <c r="BG114" s="48"/>
      <c r="BH114" s="118" t="s">
        <v>2245</v>
      </c>
      <c r="BI114" s="118" t="s">
        <v>2245</v>
      </c>
      <c r="BJ114" s="118" t="s">
        <v>2237</v>
      </c>
      <c r="BK114" s="118" t="s">
        <v>2237</v>
      </c>
      <c r="BL114" s="48">
        <v>0</v>
      </c>
      <c r="BM114" s="49">
        <v>0</v>
      </c>
      <c r="BN114" s="48">
        <v>2</v>
      </c>
      <c r="BO114" s="49">
        <v>4.545454545454546</v>
      </c>
      <c r="BP114" s="48">
        <v>0</v>
      </c>
      <c r="BQ114" s="49">
        <v>0</v>
      </c>
      <c r="BR114" s="48">
        <v>42</v>
      </c>
      <c r="BS114" s="49">
        <v>95.45454545454545</v>
      </c>
      <c r="BT114" s="48">
        <v>44</v>
      </c>
    </row>
    <row r="115" spans="1:72" ht="41.45" customHeight="1">
      <c r="A115" s="66" t="s">
        <v>1327</v>
      </c>
      <c r="B115" s="81"/>
      <c r="C115" s="67"/>
      <c r="D115" s="67" t="s">
        <v>64</v>
      </c>
      <c r="E115" s="68">
        <v>204.52439215686275</v>
      </c>
      <c r="F115" s="130">
        <v>99.89216786480151</v>
      </c>
      <c r="G115" s="104" t="s">
        <v>1414</v>
      </c>
      <c r="H115" s="131"/>
      <c r="I115" s="71" t="s">
        <v>1327</v>
      </c>
      <c r="J115" s="72"/>
      <c r="K115" s="132"/>
      <c r="L115" s="71" t="s">
        <v>2179</v>
      </c>
      <c r="M115" s="133">
        <v>36.9368562571527</v>
      </c>
      <c r="N115" s="76">
        <v>865.3207397460938</v>
      </c>
      <c r="O115" s="76">
        <v>6575.71435546875</v>
      </c>
      <c r="P115" s="77"/>
      <c r="Q115" s="78"/>
      <c r="R115" s="78"/>
      <c r="S115" s="134"/>
      <c r="T115" s="48">
        <v>0</v>
      </c>
      <c r="U115" s="48">
        <v>3</v>
      </c>
      <c r="V115" s="49">
        <v>0</v>
      </c>
      <c r="W115" s="49">
        <v>0.0033</v>
      </c>
      <c r="X115" s="49">
        <v>0.007675</v>
      </c>
      <c r="Y115" s="49">
        <v>0.563971</v>
      </c>
      <c r="Z115" s="49">
        <v>0.6666666666666666</v>
      </c>
      <c r="AA115" s="49">
        <v>0</v>
      </c>
      <c r="AB115" s="73">
        <v>115</v>
      </c>
      <c r="AC115" s="73"/>
      <c r="AD115" s="74"/>
      <c r="AE115" s="81" t="s">
        <v>1791</v>
      </c>
      <c r="AF115" s="81">
        <v>1624</v>
      </c>
      <c r="AG115" s="81">
        <v>648</v>
      </c>
      <c r="AH115" s="81">
        <v>40968</v>
      </c>
      <c r="AI115" s="81">
        <v>2221</v>
      </c>
      <c r="AJ115" s="81"/>
      <c r="AK115" s="81"/>
      <c r="AL115" s="81"/>
      <c r="AM115" s="81"/>
      <c r="AN115" s="81"/>
      <c r="AO115" s="83">
        <v>41944.7749537037</v>
      </c>
      <c r="AP115" s="81"/>
      <c r="AQ115" s="81" t="b">
        <v>1</v>
      </c>
      <c r="AR115" s="81" t="b">
        <v>0</v>
      </c>
      <c r="AS115" s="81" t="b">
        <v>1</v>
      </c>
      <c r="AT115" s="81"/>
      <c r="AU115" s="81">
        <v>49</v>
      </c>
      <c r="AV115" s="85" t="s">
        <v>886</v>
      </c>
      <c r="AW115" s="81" t="b">
        <v>0</v>
      </c>
      <c r="AX115" s="81" t="s">
        <v>904</v>
      </c>
      <c r="AY115" s="85" t="s">
        <v>2081</v>
      </c>
      <c r="AZ115" s="81" t="s">
        <v>66</v>
      </c>
      <c r="BA115" s="80" t="str">
        <f>REPLACE(INDEX(GroupVertices[Group],MATCH(Vertices[[#This Row],[Vertex]],GroupVertices[Vertex],0)),1,1,"")</f>
        <v>1</v>
      </c>
      <c r="BB115" s="48"/>
      <c r="BC115" s="48"/>
      <c r="BD115" s="48"/>
      <c r="BE115" s="48"/>
      <c r="BF115" s="48"/>
      <c r="BG115" s="48"/>
      <c r="BH115" s="118" t="s">
        <v>2245</v>
      </c>
      <c r="BI115" s="118" t="s">
        <v>2245</v>
      </c>
      <c r="BJ115" s="118" t="s">
        <v>2237</v>
      </c>
      <c r="BK115" s="118" t="s">
        <v>2237</v>
      </c>
      <c r="BL115" s="48">
        <v>0</v>
      </c>
      <c r="BM115" s="49">
        <v>0</v>
      </c>
      <c r="BN115" s="48">
        <v>2</v>
      </c>
      <c r="BO115" s="49">
        <v>4.545454545454546</v>
      </c>
      <c r="BP115" s="48">
        <v>0</v>
      </c>
      <c r="BQ115" s="49">
        <v>0</v>
      </c>
      <c r="BR115" s="48">
        <v>42</v>
      </c>
      <c r="BS115" s="49">
        <v>95.45454545454545</v>
      </c>
      <c r="BT115" s="48">
        <v>44</v>
      </c>
    </row>
    <row r="116" spans="1:72" ht="41.45" customHeight="1">
      <c r="A116" s="66" t="s">
        <v>1328</v>
      </c>
      <c r="B116" s="81"/>
      <c r="C116" s="67"/>
      <c r="D116" s="67" t="s">
        <v>64</v>
      </c>
      <c r="E116" s="68">
        <v>235.54682352941177</v>
      </c>
      <c r="F116" s="130">
        <v>99.8135020721992</v>
      </c>
      <c r="G116" s="104" t="s">
        <v>1415</v>
      </c>
      <c r="H116" s="131"/>
      <c r="I116" s="71" t="s">
        <v>1328</v>
      </c>
      <c r="J116" s="72"/>
      <c r="K116" s="132"/>
      <c r="L116" s="71" t="s">
        <v>2180</v>
      </c>
      <c r="M116" s="133">
        <v>63.15354273841402</v>
      </c>
      <c r="N116" s="76">
        <v>2926.19580078125</v>
      </c>
      <c r="O116" s="76">
        <v>9670.8056640625</v>
      </c>
      <c r="P116" s="77"/>
      <c r="Q116" s="78"/>
      <c r="R116" s="78"/>
      <c r="S116" s="134"/>
      <c r="T116" s="48">
        <v>0</v>
      </c>
      <c r="U116" s="48">
        <v>3</v>
      </c>
      <c r="V116" s="49">
        <v>0</v>
      </c>
      <c r="W116" s="49">
        <v>0.0033</v>
      </c>
      <c r="X116" s="49">
        <v>0.007675</v>
      </c>
      <c r="Y116" s="49">
        <v>0.563971</v>
      </c>
      <c r="Z116" s="49">
        <v>0.6666666666666666</v>
      </c>
      <c r="AA116" s="49">
        <v>0</v>
      </c>
      <c r="AB116" s="73">
        <v>116</v>
      </c>
      <c r="AC116" s="73"/>
      <c r="AD116" s="74"/>
      <c r="AE116" s="81" t="s">
        <v>1792</v>
      </c>
      <c r="AF116" s="81">
        <v>665</v>
      </c>
      <c r="AG116" s="81">
        <v>1120</v>
      </c>
      <c r="AH116" s="81">
        <v>50306</v>
      </c>
      <c r="AI116" s="81">
        <v>12457</v>
      </c>
      <c r="AJ116" s="81"/>
      <c r="AK116" s="81" t="s">
        <v>1874</v>
      </c>
      <c r="AL116" s="81" t="s">
        <v>779</v>
      </c>
      <c r="AM116" s="81"/>
      <c r="AN116" s="81"/>
      <c r="AO116" s="83">
        <v>41337.82163194445</v>
      </c>
      <c r="AP116" s="85" t="s">
        <v>2000</v>
      </c>
      <c r="AQ116" s="81" t="b">
        <v>0</v>
      </c>
      <c r="AR116" s="81" t="b">
        <v>0</v>
      </c>
      <c r="AS116" s="81" t="b">
        <v>0</v>
      </c>
      <c r="AT116" s="81"/>
      <c r="AU116" s="81">
        <v>85</v>
      </c>
      <c r="AV116" s="85" t="s">
        <v>886</v>
      </c>
      <c r="AW116" s="81" t="b">
        <v>0</v>
      </c>
      <c r="AX116" s="81" t="s">
        <v>904</v>
      </c>
      <c r="AY116" s="85" t="s">
        <v>2082</v>
      </c>
      <c r="AZ116" s="81" t="s">
        <v>66</v>
      </c>
      <c r="BA116" s="80" t="str">
        <f>REPLACE(INDEX(GroupVertices[Group],MATCH(Vertices[[#This Row],[Vertex]],GroupVertices[Vertex],0)),1,1,"")</f>
        <v>1</v>
      </c>
      <c r="BB116" s="48"/>
      <c r="BC116" s="48"/>
      <c r="BD116" s="48"/>
      <c r="BE116" s="48"/>
      <c r="BF116" s="48"/>
      <c r="BG116" s="48"/>
      <c r="BH116" s="118" t="s">
        <v>2245</v>
      </c>
      <c r="BI116" s="118" t="s">
        <v>2245</v>
      </c>
      <c r="BJ116" s="118" t="s">
        <v>2237</v>
      </c>
      <c r="BK116" s="118" t="s">
        <v>2237</v>
      </c>
      <c r="BL116" s="48">
        <v>0</v>
      </c>
      <c r="BM116" s="49">
        <v>0</v>
      </c>
      <c r="BN116" s="48">
        <v>2</v>
      </c>
      <c r="BO116" s="49">
        <v>4.545454545454546</v>
      </c>
      <c r="BP116" s="48">
        <v>0</v>
      </c>
      <c r="BQ116" s="49">
        <v>0</v>
      </c>
      <c r="BR116" s="48">
        <v>42</v>
      </c>
      <c r="BS116" s="49">
        <v>95.45454545454545</v>
      </c>
      <c r="BT116" s="48">
        <v>44</v>
      </c>
    </row>
    <row r="117" spans="1:72" ht="41.45" customHeight="1">
      <c r="A117" s="66" t="s">
        <v>1329</v>
      </c>
      <c r="B117" s="81"/>
      <c r="C117" s="67"/>
      <c r="D117" s="67" t="s">
        <v>64</v>
      </c>
      <c r="E117" s="68">
        <v>181.4547450980392</v>
      </c>
      <c r="F117" s="130">
        <v>99.95066721480872</v>
      </c>
      <c r="G117" s="104" t="s">
        <v>1416</v>
      </c>
      <c r="H117" s="131"/>
      <c r="I117" s="71" t="s">
        <v>1329</v>
      </c>
      <c r="J117" s="72"/>
      <c r="K117" s="132"/>
      <c r="L117" s="71" t="s">
        <v>2181</v>
      </c>
      <c r="M117" s="133">
        <v>17.440972878079133</v>
      </c>
      <c r="N117" s="76">
        <v>4189.52685546875</v>
      </c>
      <c r="O117" s="76">
        <v>6884.33349609375</v>
      </c>
      <c r="P117" s="77"/>
      <c r="Q117" s="78"/>
      <c r="R117" s="78"/>
      <c r="S117" s="134"/>
      <c r="T117" s="48">
        <v>0</v>
      </c>
      <c r="U117" s="48">
        <v>3</v>
      </c>
      <c r="V117" s="49">
        <v>0</v>
      </c>
      <c r="W117" s="49">
        <v>0.0033</v>
      </c>
      <c r="X117" s="49">
        <v>0.007675</v>
      </c>
      <c r="Y117" s="49">
        <v>0.563971</v>
      </c>
      <c r="Z117" s="49">
        <v>0.6666666666666666</v>
      </c>
      <c r="AA117" s="49">
        <v>0</v>
      </c>
      <c r="AB117" s="73">
        <v>117</v>
      </c>
      <c r="AC117" s="73"/>
      <c r="AD117" s="74"/>
      <c r="AE117" s="81" t="s">
        <v>1793</v>
      </c>
      <c r="AF117" s="81">
        <v>394</v>
      </c>
      <c r="AG117" s="81">
        <v>297</v>
      </c>
      <c r="AH117" s="81">
        <v>461</v>
      </c>
      <c r="AI117" s="81">
        <v>5220</v>
      </c>
      <c r="AJ117" s="81"/>
      <c r="AK117" s="81" t="s">
        <v>1875</v>
      </c>
      <c r="AL117" s="81" t="s">
        <v>1925</v>
      </c>
      <c r="AM117" s="81"/>
      <c r="AN117" s="81"/>
      <c r="AO117" s="83">
        <v>41206.84621527778</v>
      </c>
      <c r="AP117" s="81"/>
      <c r="AQ117" s="81" t="b">
        <v>1</v>
      </c>
      <c r="AR117" s="81" t="b">
        <v>0</v>
      </c>
      <c r="AS117" s="81" t="b">
        <v>1</v>
      </c>
      <c r="AT117" s="81"/>
      <c r="AU117" s="81">
        <v>0</v>
      </c>
      <c r="AV117" s="85" t="s">
        <v>886</v>
      </c>
      <c r="AW117" s="81" t="b">
        <v>0</v>
      </c>
      <c r="AX117" s="81" t="s">
        <v>904</v>
      </c>
      <c r="AY117" s="85" t="s">
        <v>2083</v>
      </c>
      <c r="AZ117" s="81" t="s">
        <v>66</v>
      </c>
      <c r="BA117" s="80" t="str">
        <f>REPLACE(INDEX(GroupVertices[Group],MATCH(Vertices[[#This Row],[Vertex]],GroupVertices[Vertex],0)),1,1,"")</f>
        <v>1</v>
      </c>
      <c r="BB117" s="48"/>
      <c r="BC117" s="48"/>
      <c r="BD117" s="48"/>
      <c r="BE117" s="48"/>
      <c r="BF117" s="48"/>
      <c r="BG117" s="48"/>
      <c r="BH117" s="118" t="s">
        <v>2245</v>
      </c>
      <c r="BI117" s="118" t="s">
        <v>2245</v>
      </c>
      <c r="BJ117" s="118" t="s">
        <v>2237</v>
      </c>
      <c r="BK117" s="118" t="s">
        <v>2237</v>
      </c>
      <c r="BL117" s="48">
        <v>0</v>
      </c>
      <c r="BM117" s="49">
        <v>0</v>
      </c>
      <c r="BN117" s="48">
        <v>2</v>
      </c>
      <c r="BO117" s="49">
        <v>4.545454545454546</v>
      </c>
      <c r="BP117" s="48">
        <v>0</v>
      </c>
      <c r="BQ117" s="49">
        <v>0</v>
      </c>
      <c r="BR117" s="48">
        <v>42</v>
      </c>
      <c r="BS117" s="49">
        <v>95.45454545454545</v>
      </c>
      <c r="BT117" s="48">
        <v>44</v>
      </c>
    </row>
    <row r="118" spans="1:72" ht="41.45" customHeight="1">
      <c r="A118" s="66" t="s">
        <v>1330</v>
      </c>
      <c r="B118" s="81"/>
      <c r="C118" s="67"/>
      <c r="D118" s="67" t="s">
        <v>64</v>
      </c>
      <c r="E118" s="68">
        <v>163.4459607843137</v>
      </c>
      <c r="F118" s="130">
        <v>99.99633337407361</v>
      </c>
      <c r="G118" s="104" t="s">
        <v>1417</v>
      </c>
      <c r="H118" s="131"/>
      <c r="I118" s="71" t="s">
        <v>1330</v>
      </c>
      <c r="J118" s="72"/>
      <c r="K118" s="132"/>
      <c r="L118" s="71" t="s">
        <v>2182</v>
      </c>
      <c r="M118" s="133">
        <v>2.2219642003977733</v>
      </c>
      <c r="N118" s="76">
        <v>3146.259521484375</v>
      </c>
      <c r="O118" s="76">
        <v>6606.22802734375</v>
      </c>
      <c r="P118" s="77"/>
      <c r="Q118" s="78"/>
      <c r="R118" s="78"/>
      <c r="S118" s="134"/>
      <c r="T118" s="48">
        <v>0</v>
      </c>
      <c r="U118" s="48">
        <v>3</v>
      </c>
      <c r="V118" s="49">
        <v>0</v>
      </c>
      <c r="W118" s="49">
        <v>0.0033</v>
      </c>
      <c r="X118" s="49">
        <v>0.007675</v>
      </c>
      <c r="Y118" s="49">
        <v>0.563971</v>
      </c>
      <c r="Z118" s="49">
        <v>0.6666666666666666</v>
      </c>
      <c r="AA118" s="49">
        <v>0</v>
      </c>
      <c r="AB118" s="73">
        <v>118</v>
      </c>
      <c r="AC118" s="73"/>
      <c r="AD118" s="74"/>
      <c r="AE118" s="81" t="s">
        <v>1794</v>
      </c>
      <c r="AF118" s="81">
        <v>129</v>
      </c>
      <c r="AG118" s="81">
        <v>23</v>
      </c>
      <c r="AH118" s="81">
        <v>4125</v>
      </c>
      <c r="AI118" s="81">
        <v>3867</v>
      </c>
      <c r="AJ118" s="81"/>
      <c r="AK118" s="81" t="s">
        <v>1876</v>
      </c>
      <c r="AL118" s="81" t="s">
        <v>1926</v>
      </c>
      <c r="AM118" s="81"/>
      <c r="AN118" s="81"/>
      <c r="AO118" s="83">
        <v>43726.68208333333</v>
      </c>
      <c r="AP118" s="85" t="s">
        <v>2001</v>
      </c>
      <c r="AQ118" s="81" t="b">
        <v>1</v>
      </c>
      <c r="AR118" s="81" t="b">
        <v>0</v>
      </c>
      <c r="AS118" s="81" t="b">
        <v>0</v>
      </c>
      <c r="AT118" s="81"/>
      <c r="AU118" s="81">
        <v>1</v>
      </c>
      <c r="AV118" s="81"/>
      <c r="AW118" s="81" t="b">
        <v>0</v>
      </c>
      <c r="AX118" s="81" t="s">
        <v>904</v>
      </c>
      <c r="AY118" s="85" t="s">
        <v>2084</v>
      </c>
      <c r="AZ118" s="81" t="s">
        <v>66</v>
      </c>
      <c r="BA118" s="80" t="str">
        <f>REPLACE(INDEX(GroupVertices[Group],MATCH(Vertices[[#This Row],[Vertex]],GroupVertices[Vertex],0)),1,1,"")</f>
        <v>1</v>
      </c>
      <c r="BB118" s="48"/>
      <c r="BC118" s="48"/>
      <c r="BD118" s="48"/>
      <c r="BE118" s="48"/>
      <c r="BF118" s="48"/>
      <c r="BG118" s="48"/>
      <c r="BH118" s="118" t="s">
        <v>2245</v>
      </c>
      <c r="BI118" s="118" t="s">
        <v>2245</v>
      </c>
      <c r="BJ118" s="118" t="s">
        <v>2237</v>
      </c>
      <c r="BK118" s="118" t="s">
        <v>2237</v>
      </c>
      <c r="BL118" s="48">
        <v>0</v>
      </c>
      <c r="BM118" s="49">
        <v>0</v>
      </c>
      <c r="BN118" s="48">
        <v>2</v>
      </c>
      <c r="BO118" s="49">
        <v>4.545454545454546</v>
      </c>
      <c r="BP118" s="48">
        <v>0</v>
      </c>
      <c r="BQ118" s="49">
        <v>0</v>
      </c>
      <c r="BR118" s="48">
        <v>42</v>
      </c>
      <c r="BS118" s="49">
        <v>95.45454545454545</v>
      </c>
      <c r="BT118" s="48">
        <v>44</v>
      </c>
    </row>
    <row r="119" spans="1:72" ht="41.45" customHeight="1">
      <c r="A119" s="66" t="s">
        <v>1331</v>
      </c>
      <c r="B119" s="81"/>
      <c r="C119" s="67"/>
      <c r="D119" s="67" t="s">
        <v>64</v>
      </c>
      <c r="E119" s="68">
        <v>192.89098039215685</v>
      </c>
      <c r="F119" s="130">
        <v>99.92166753702736</v>
      </c>
      <c r="G119" s="104" t="s">
        <v>1418</v>
      </c>
      <c r="H119" s="131"/>
      <c r="I119" s="71" t="s">
        <v>1331</v>
      </c>
      <c r="J119" s="72"/>
      <c r="K119" s="132"/>
      <c r="L119" s="71" t="s">
        <v>2183</v>
      </c>
      <c r="M119" s="133">
        <v>27.105598826679703</v>
      </c>
      <c r="N119" s="76">
        <v>5989.35986328125</v>
      </c>
      <c r="O119" s="76">
        <v>3511.838134765625</v>
      </c>
      <c r="P119" s="77"/>
      <c r="Q119" s="78"/>
      <c r="R119" s="78"/>
      <c r="S119" s="134"/>
      <c r="T119" s="48">
        <v>0</v>
      </c>
      <c r="U119" s="48">
        <v>3</v>
      </c>
      <c r="V119" s="49">
        <v>0</v>
      </c>
      <c r="W119" s="49">
        <v>0.0033</v>
      </c>
      <c r="X119" s="49">
        <v>0.007675</v>
      </c>
      <c r="Y119" s="49">
        <v>0.563971</v>
      </c>
      <c r="Z119" s="49">
        <v>0.6666666666666666</v>
      </c>
      <c r="AA119" s="49">
        <v>0</v>
      </c>
      <c r="AB119" s="73">
        <v>119</v>
      </c>
      <c r="AC119" s="73"/>
      <c r="AD119" s="74"/>
      <c r="AE119" s="81" t="s">
        <v>1795</v>
      </c>
      <c r="AF119" s="81">
        <v>983</v>
      </c>
      <c r="AG119" s="81">
        <v>471</v>
      </c>
      <c r="AH119" s="81">
        <v>6962</v>
      </c>
      <c r="AI119" s="81">
        <v>6980</v>
      </c>
      <c r="AJ119" s="81"/>
      <c r="AK119" s="81" t="s">
        <v>1877</v>
      </c>
      <c r="AL119" s="81" t="s">
        <v>1927</v>
      </c>
      <c r="AM119" s="81"/>
      <c r="AN119" s="81"/>
      <c r="AO119" s="83">
        <v>39869.54744212963</v>
      </c>
      <c r="AP119" s="85" t="s">
        <v>2002</v>
      </c>
      <c r="AQ119" s="81" t="b">
        <v>0</v>
      </c>
      <c r="AR119" s="81" t="b">
        <v>0</v>
      </c>
      <c r="AS119" s="81" t="b">
        <v>1</v>
      </c>
      <c r="AT119" s="81"/>
      <c r="AU119" s="81">
        <v>19</v>
      </c>
      <c r="AV119" s="85" t="s">
        <v>894</v>
      </c>
      <c r="AW119" s="81" t="b">
        <v>0</v>
      </c>
      <c r="AX119" s="81" t="s">
        <v>904</v>
      </c>
      <c r="AY119" s="85" t="s">
        <v>2085</v>
      </c>
      <c r="AZ119" s="81" t="s">
        <v>66</v>
      </c>
      <c r="BA119" s="80" t="str">
        <f>REPLACE(INDEX(GroupVertices[Group],MATCH(Vertices[[#This Row],[Vertex]],GroupVertices[Vertex],0)),1,1,"")</f>
        <v>1</v>
      </c>
      <c r="BB119" s="48"/>
      <c r="BC119" s="48"/>
      <c r="BD119" s="48"/>
      <c r="BE119" s="48"/>
      <c r="BF119" s="48"/>
      <c r="BG119" s="48"/>
      <c r="BH119" s="118" t="s">
        <v>2245</v>
      </c>
      <c r="BI119" s="118" t="s">
        <v>2245</v>
      </c>
      <c r="BJ119" s="118" t="s">
        <v>2237</v>
      </c>
      <c r="BK119" s="118" t="s">
        <v>2237</v>
      </c>
      <c r="BL119" s="48">
        <v>0</v>
      </c>
      <c r="BM119" s="49">
        <v>0</v>
      </c>
      <c r="BN119" s="48">
        <v>2</v>
      </c>
      <c r="BO119" s="49">
        <v>4.545454545454546</v>
      </c>
      <c r="BP119" s="48">
        <v>0</v>
      </c>
      <c r="BQ119" s="49">
        <v>0</v>
      </c>
      <c r="BR119" s="48">
        <v>42</v>
      </c>
      <c r="BS119" s="49">
        <v>95.45454545454545</v>
      </c>
      <c r="BT119" s="48">
        <v>44</v>
      </c>
    </row>
    <row r="120" spans="1:72" ht="41.45" customHeight="1">
      <c r="A120" s="66" t="s">
        <v>1332</v>
      </c>
      <c r="B120" s="81"/>
      <c r="C120" s="67"/>
      <c r="D120" s="67" t="s">
        <v>64</v>
      </c>
      <c r="E120" s="68">
        <v>281.817568627451</v>
      </c>
      <c r="F120" s="130">
        <v>99.69617004255508</v>
      </c>
      <c r="G120" s="104" t="s">
        <v>1419</v>
      </c>
      <c r="H120" s="131"/>
      <c r="I120" s="71" t="s">
        <v>1332</v>
      </c>
      <c r="J120" s="72"/>
      <c r="K120" s="132"/>
      <c r="L120" s="71" t="s">
        <v>2184</v>
      </c>
      <c r="M120" s="133">
        <v>102.25639715114276</v>
      </c>
      <c r="N120" s="76">
        <v>5554.1298828125</v>
      </c>
      <c r="O120" s="76">
        <v>3828.048583984375</v>
      </c>
      <c r="P120" s="77"/>
      <c r="Q120" s="78"/>
      <c r="R120" s="78"/>
      <c r="S120" s="134"/>
      <c r="T120" s="48">
        <v>0</v>
      </c>
      <c r="U120" s="48">
        <v>3</v>
      </c>
      <c r="V120" s="49">
        <v>0</v>
      </c>
      <c r="W120" s="49">
        <v>0.0033</v>
      </c>
      <c r="X120" s="49">
        <v>0.007675</v>
      </c>
      <c r="Y120" s="49">
        <v>0.563971</v>
      </c>
      <c r="Z120" s="49">
        <v>0.6666666666666666</v>
      </c>
      <c r="AA120" s="49">
        <v>0</v>
      </c>
      <c r="AB120" s="73">
        <v>120</v>
      </c>
      <c r="AC120" s="73"/>
      <c r="AD120" s="74"/>
      <c r="AE120" s="81" t="s">
        <v>1796</v>
      </c>
      <c r="AF120" s="81">
        <v>4972</v>
      </c>
      <c r="AG120" s="81">
        <v>1824</v>
      </c>
      <c r="AH120" s="81">
        <v>8733</v>
      </c>
      <c r="AI120" s="81">
        <v>15116</v>
      </c>
      <c r="AJ120" s="81"/>
      <c r="AK120" s="81" t="s">
        <v>1878</v>
      </c>
      <c r="AL120" s="81" t="s">
        <v>610</v>
      </c>
      <c r="AM120" s="81"/>
      <c r="AN120" s="81"/>
      <c r="AO120" s="83">
        <v>42700.21822916667</v>
      </c>
      <c r="AP120" s="85" t="s">
        <v>2003</v>
      </c>
      <c r="AQ120" s="81" t="b">
        <v>1</v>
      </c>
      <c r="AR120" s="81" t="b">
        <v>0</v>
      </c>
      <c r="AS120" s="81" t="b">
        <v>0</v>
      </c>
      <c r="AT120" s="81"/>
      <c r="AU120" s="81">
        <v>15</v>
      </c>
      <c r="AV120" s="81"/>
      <c r="AW120" s="81" t="b">
        <v>0</v>
      </c>
      <c r="AX120" s="81" t="s">
        <v>904</v>
      </c>
      <c r="AY120" s="85" t="s">
        <v>2086</v>
      </c>
      <c r="AZ120" s="81" t="s">
        <v>66</v>
      </c>
      <c r="BA120" s="80" t="str">
        <f>REPLACE(INDEX(GroupVertices[Group],MATCH(Vertices[[#This Row],[Vertex]],GroupVertices[Vertex],0)),1,1,"")</f>
        <v>1</v>
      </c>
      <c r="BB120" s="48"/>
      <c r="BC120" s="48"/>
      <c r="BD120" s="48"/>
      <c r="BE120" s="48"/>
      <c r="BF120" s="48"/>
      <c r="BG120" s="48"/>
      <c r="BH120" s="118" t="s">
        <v>2245</v>
      </c>
      <c r="BI120" s="118" t="s">
        <v>2245</v>
      </c>
      <c r="BJ120" s="118" t="s">
        <v>2237</v>
      </c>
      <c r="BK120" s="118" t="s">
        <v>2237</v>
      </c>
      <c r="BL120" s="48">
        <v>0</v>
      </c>
      <c r="BM120" s="49">
        <v>0</v>
      </c>
      <c r="BN120" s="48">
        <v>2</v>
      </c>
      <c r="BO120" s="49">
        <v>4.545454545454546</v>
      </c>
      <c r="BP120" s="48">
        <v>0</v>
      </c>
      <c r="BQ120" s="49">
        <v>0</v>
      </c>
      <c r="BR120" s="48">
        <v>42</v>
      </c>
      <c r="BS120" s="49">
        <v>95.45454545454545</v>
      </c>
      <c r="BT120" s="48">
        <v>44</v>
      </c>
    </row>
    <row r="121" spans="1:72" ht="41.45" customHeight="1">
      <c r="A121" s="66" t="s">
        <v>1333</v>
      </c>
      <c r="B121" s="81"/>
      <c r="C121" s="67"/>
      <c r="D121" s="67" t="s">
        <v>64</v>
      </c>
      <c r="E121" s="68">
        <v>261.9684705882353</v>
      </c>
      <c r="F121" s="130">
        <v>99.74650281663537</v>
      </c>
      <c r="G121" s="104" t="s">
        <v>1420</v>
      </c>
      <c r="H121" s="131"/>
      <c r="I121" s="71" t="s">
        <v>1333</v>
      </c>
      <c r="J121" s="72"/>
      <c r="K121" s="132"/>
      <c r="L121" s="71" t="s">
        <v>2185</v>
      </c>
      <c r="M121" s="133">
        <v>85.48216130931878</v>
      </c>
      <c r="N121" s="76">
        <v>5229.298828125</v>
      </c>
      <c r="O121" s="76">
        <v>1598.82568359375</v>
      </c>
      <c r="P121" s="77"/>
      <c r="Q121" s="78"/>
      <c r="R121" s="78"/>
      <c r="S121" s="134"/>
      <c r="T121" s="48">
        <v>0</v>
      </c>
      <c r="U121" s="48">
        <v>3</v>
      </c>
      <c r="V121" s="49">
        <v>0</v>
      </c>
      <c r="W121" s="49">
        <v>0.0033</v>
      </c>
      <c r="X121" s="49">
        <v>0.007675</v>
      </c>
      <c r="Y121" s="49">
        <v>0.563971</v>
      </c>
      <c r="Z121" s="49">
        <v>0.6666666666666666</v>
      </c>
      <c r="AA121" s="49">
        <v>0</v>
      </c>
      <c r="AB121" s="73">
        <v>121</v>
      </c>
      <c r="AC121" s="73"/>
      <c r="AD121" s="74"/>
      <c r="AE121" s="81" t="s">
        <v>1797</v>
      </c>
      <c r="AF121" s="81">
        <v>1716</v>
      </c>
      <c r="AG121" s="81">
        <v>1522</v>
      </c>
      <c r="AH121" s="81">
        <v>12429</v>
      </c>
      <c r="AI121" s="81">
        <v>4340</v>
      </c>
      <c r="AJ121" s="81"/>
      <c r="AK121" s="81" t="s">
        <v>1879</v>
      </c>
      <c r="AL121" s="81" t="s">
        <v>1928</v>
      </c>
      <c r="AM121" s="81"/>
      <c r="AN121" s="81"/>
      <c r="AO121" s="83">
        <v>40925.707291666666</v>
      </c>
      <c r="AP121" s="85" t="s">
        <v>2004</v>
      </c>
      <c r="AQ121" s="81" t="b">
        <v>0</v>
      </c>
      <c r="AR121" s="81" t="b">
        <v>0</v>
      </c>
      <c r="AS121" s="81" t="b">
        <v>0</v>
      </c>
      <c r="AT121" s="81"/>
      <c r="AU121" s="81">
        <v>44</v>
      </c>
      <c r="AV121" s="85" t="s">
        <v>886</v>
      </c>
      <c r="AW121" s="81" t="b">
        <v>0</v>
      </c>
      <c r="AX121" s="81" t="s">
        <v>904</v>
      </c>
      <c r="AY121" s="85" t="s">
        <v>2087</v>
      </c>
      <c r="AZ121" s="81" t="s">
        <v>66</v>
      </c>
      <c r="BA121" s="80" t="str">
        <f>REPLACE(INDEX(GroupVertices[Group],MATCH(Vertices[[#This Row],[Vertex]],GroupVertices[Vertex],0)),1,1,"")</f>
        <v>1</v>
      </c>
      <c r="BB121" s="48"/>
      <c r="BC121" s="48"/>
      <c r="BD121" s="48"/>
      <c r="BE121" s="48"/>
      <c r="BF121" s="48"/>
      <c r="BG121" s="48"/>
      <c r="BH121" s="118" t="s">
        <v>2245</v>
      </c>
      <c r="BI121" s="118" t="s">
        <v>2245</v>
      </c>
      <c r="BJ121" s="118" t="s">
        <v>2237</v>
      </c>
      <c r="BK121" s="118" t="s">
        <v>2237</v>
      </c>
      <c r="BL121" s="48">
        <v>0</v>
      </c>
      <c r="BM121" s="49">
        <v>0</v>
      </c>
      <c r="BN121" s="48">
        <v>2</v>
      </c>
      <c r="BO121" s="49">
        <v>4.545454545454546</v>
      </c>
      <c r="BP121" s="48">
        <v>0</v>
      </c>
      <c r="BQ121" s="49">
        <v>0</v>
      </c>
      <c r="BR121" s="48">
        <v>42</v>
      </c>
      <c r="BS121" s="49">
        <v>95.45454545454545</v>
      </c>
      <c r="BT121" s="48">
        <v>44</v>
      </c>
    </row>
    <row r="122" spans="1:72" ht="41.45" customHeight="1">
      <c r="A122" s="66" t="s">
        <v>1334</v>
      </c>
      <c r="B122" s="81"/>
      <c r="C122" s="67"/>
      <c r="D122" s="67" t="s">
        <v>64</v>
      </c>
      <c r="E122" s="68">
        <v>163.8403137254902</v>
      </c>
      <c r="F122" s="130">
        <v>99.99533338518461</v>
      </c>
      <c r="G122" s="104" t="s">
        <v>1421</v>
      </c>
      <c r="H122" s="131"/>
      <c r="I122" s="71" t="s">
        <v>1334</v>
      </c>
      <c r="J122" s="72"/>
      <c r="K122" s="132"/>
      <c r="L122" s="71" t="s">
        <v>2186</v>
      </c>
      <c r="M122" s="133">
        <v>2.5552271641426207</v>
      </c>
      <c r="N122" s="76">
        <v>1354.3056640625</v>
      </c>
      <c r="O122" s="76">
        <v>8348.826171875</v>
      </c>
      <c r="P122" s="77"/>
      <c r="Q122" s="78"/>
      <c r="R122" s="78"/>
      <c r="S122" s="134"/>
      <c r="T122" s="48">
        <v>0</v>
      </c>
      <c r="U122" s="48">
        <v>3</v>
      </c>
      <c r="V122" s="49">
        <v>0</v>
      </c>
      <c r="W122" s="49">
        <v>0.0033</v>
      </c>
      <c r="X122" s="49">
        <v>0.007675</v>
      </c>
      <c r="Y122" s="49">
        <v>0.563971</v>
      </c>
      <c r="Z122" s="49">
        <v>0.6666666666666666</v>
      </c>
      <c r="AA122" s="49">
        <v>0</v>
      </c>
      <c r="AB122" s="73">
        <v>122</v>
      </c>
      <c r="AC122" s="73"/>
      <c r="AD122" s="74"/>
      <c r="AE122" s="81" t="s">
        <v>1798</v>
      </c>
      <c r="AF122" s="81">
        <v>156</v>
      </c>
      <c r="AG122" s="81">
        <v>29</v>
      </c>
      <c r="AH122" s="81">
        <v>329</v>
      </c>
      <c r="AI122" s="81">
        <v>1173</v>
      </c>
      <c r="AJ122" s="81"/>
      <c r="AK122" s="81"/>
      <c r="AL122" s="81" t="s">
        <v>612</v>
      </c>
      <c r="AM122" s="81"/>
      <c r="AN122" s="81"/>
      <c r="AO122" s="83">
        <v>40471.81564814815</v>
      </c>
      <c r="AP122" s="81"/>
      <c r="AQ122" s="81" t="b">
        <v>1</v>
      </c>
      <c r="AR122" s="81" t="b">
        <v>0</v>
      </c>
      <c r="AS122" s="81" t="b">
        <v>0</v>
      </c>
      <c r="AT122" s="81"/>
      <c r="AU122" s="81">
        <v>1</v>
      </c>
      <c r="AV122" s="85" t="s">
        <v>886</v>
      </c>
      <c r="AW122" s="81" t="b">
        <v>0</v>
      </c>
      <c r="AX122" s="81" t="s">
        <v>904</v>
      </c>
      <c r="AY122" s="85" t="s">
        <v>2088</v>
      </c>
      <c r="AZ122" s="81" t="s">
        <v>66</v>
      </c>
      <c r="BA122" s="80" t="str">
        <f>REPLACE(INDEX(GroupVertices[Group],MATCH(Vertices[[#This Row],[Vertex]],GroupVertices[Vertex],0)),1,1,"")</f>
        <v>1</v>
      </c>
      <c r="BB122" s="48"/>
      <c r="BC122" s="48"/>
      <c r="BD122" s="48"/>
      <c r="BE122" s="48"/>
      <c r="BF122" s="48"/>
      <c r="BG122" s="48"/>
      <c r="BH122" s="118" t="s">
        <v>2245</v>
      </c>
      <c r="BI122" s="118" t="s">
        <v>2245</v>
      </c>
      <c r="BJ122" s="118" t="s">
        <v>2237</v>
      </c>
      <c r="BK122" s="118" t="s">
        <v>2237</v>
      </c>
      <c r="BL122" s="48">
        <v>0</v>
      </c>
      <c r="BM122" s="49">
        <v>0</v>
      </c>
      <c r="BN122" s="48">
        <v>2</v>
      </c>
      <c r="BO122" s="49">
        <v>4.545454545454546</v>
      </c>
      <c r="BP122" s="48">
        <v>0</v>
      </c>
      <c r="BQ122" s="49">
        <v>0</v>
      </c>
      <c r="BR122" s="48">
        <v>42</v>
      </c>
      <c r="BS122" s="49">
        <v>95.45454545454545</v>
      </c>
      <c r="BT122" s="48">
        <v>44</v>
      </c>
    </row>
    <row r="123" spans="1:72" ht="41.45" customHeight="1">
      <c r="A123" s="66" t="s">
        <v>1335</v>
      </c>
      <c r="B123" s="81"/>
      <c r="C123" s="67"/>
      <c r="D123" s="67" t="s">
        <v>64</v>
      </c>
      <c r="E123" s="68">
        <v>166.40360784313725</v>
      </c>
      <c r="F123" s="130">
        <v>99.98883345740603</v>
      </c>
      <c r="G123" s="104" t="s">
        <v>1422</v>
      </c>
      <c r="H123" s="131"/>
      <c r="I123" s="71" t="s">
        <v>1335</v>
      </c>
      <c r="J123" s="72"/>
      <c r="K123" s="132"/>
      <c r="L123" s="71" t="s">
        <v>2187</v>
      </c>
      <c r="M123" s="133">
        <v>4.721436428484128</v>
      </c>
      <c r="N123" s="76">
        <v>1044.783935546875</v>
      </c>
      <c r="O123" s="76">
        <v>4259.52734375</v>
      </c>
      <c r="P123" s="77"/>
      <c r="Q123" s="78"/>
      <c r="R123" s="78"/>
      <c r="S123" s="134"/>
      <c r="T123" s="48">
        <v>0</v>
      </c>
      <c r="U123" s="48">
        <v>3</v>
      </c>
      <c r="V123" s="49">
        <v>0</v>
      </c>
      <c r="W123" s="49">
        <v>0.0033</v>
      </c>
      <c r="X123" s="49">
        <v>0.007675</v>
      </c>
      <c r="Y123" s="49">
        <v>0.563971</v>
      </c>
      <c r="Z123" s="49">
        <v>0.6666666666666666</v>
      </c>
      <c r="AA123" s="49">
        <v>0</v>
      </c>
      <c r="AB123" s="73">
        <v>123</v>
      </c>
      <c r="AC123" s="73"/>
      <c r="AD123" s="74"/>
      <c r="AE123" s="81" t="s">
        <v>1799</v>
      </c>
      <c r="AF123" s="81">
        <v>190</v>
      </c>
      <c r="AG123" s="81">
        <v>68</v>
      </c>
      <c r="AH123" s="81">
        <v>6699</v>
      </c>
      <c r="AI123" s="81">
        <v>16333</v>
      </c>
      <c r="AJ123" s="81"/>
      <c r="AK123" s="81"/>
      <c r="AL123" s="81"/>
      <c r="AM123" s="81"/>
      <c r="AN123" s="81"/>
      <c r="AO123" s="83">
        <v>40781.756319444445</v>
      </c>
      <c r="AP123" s="81"/>
      <c r="AQ123" s="81" t="b">
        <v>1</v>
      </c>
      <c r="AR123" s="81" t="b">
        <v>0</v>
      </c>
      <c r="AS123" s="81" t="b">
        <v>1</v>
      </c>
      <c r="AT123" s="81"/>
      <c r="AU123" s="81">
        <v>3</v>
      </c>
      <c r="AV123" s="85" t="s">
        <v>886</v>
      </c>
      <c r="AW123" s="81" t="b">
        <v>0</v>
      </c>
      <c r="AX123" s="81" t="s">
        <v>904</v>
      </c>
      <c r="AY123" s="85" t="s">
        <v>2089</v>
      </c>
      <c r="AZ123" s="81" t="s">
        <v>66</v>
      </c>
      <c r="BA123" s="80" t="str">
        <f>REPLACE(INDEX(GroupVertices[Group],MATCH(Vertices[[#This Row],[Vertex]],GroupVertices[Vertex],0)),1,1,"")</f>
        <v>1</v>
      </c>
      <c r="BB123" s="48"/>
      <c r="BC123" s="48"/>
      <c r="BD123" s="48"/>
      <c r="BE123" s="48"/>
      <c r="BF123" s="48"/>
      <c r="BG123" s="48"/>
      <c r="BH123" s="118" t="s">
        <v>2245</v>
      </c>
      <c r="BI123" s="118" t="s">
        <v>2245</v>
      </c>
      <c r="BJ123" s="118" t="s">
        <v>2237</v>
      </c>
      <c r="BK123" s="118" t="s">
        <v>2237</v>
      </c>
      <c r="BL123" s="48">
        <v>0</v>
      </c>
      <c r="BM123" s="49">
        <v>0</v>
      </c>
      <c r="BN123" s="48">
        <v>2</v>
      </c>
      <c r="BO123" s="49">
        <v>4.545454545454546</v>
      </c>
      <c r="BP123" s="48">
        <v>0</v>
      </c>
      <c r="BQ123" s="49">
        <v>0</v>
      </c>
      <c r="BR123" s="48">
        <v>42</v>
      </c>
      <c r="BS123" s="49">
        <v>95.45454545454545</v>
      </c>
      <c r="BT123" s="48">
        <v>44</v>
      </c>
    </row>
    <row r="124" spans="1:72" ht="41.45" customHeight="1">
      <c r="A124" s="66" t="s">
        <v>1336</v>
      </c>
      <c r="B124" s="81"/>
      <c r="C124" s="67"/>
      <c r="D124" s="67" t="s">
        <v>64</v>
      </c>
      <c r="E124" s="68">
        <v>166.20643137254902</v>
      </c>
      <c r="F124" s="130">
        <v>99.98933345185054</v>
      </c>
      <c r="G124" s="104" t="s">
        <v>1423</v>
      </c>
      <c r="H124" s="131"/>
      <c r="I124" s="71" t="s">
        <v>1336</v>
      </c>
      <c r="J124" s="72"/>
      <c r="K124" s="132"/>
      <c r="L124" s="71" t="s">
        <v>2188</v>
      </c>
      <c r="M124" s="133">
        <v>4.554804946611704</v>
      </c>
      <c r="N124" s="76">
        <v>2254.11279296875</v>
      </c>
      <c r="O124" s="76">
        <v>7286.44970703125</v>
      </c>
      <c r="P124" s="77"/>
      <c r="Q124" s="78"/>
      <c r="R124" s="78"/>
      <c r="S124" s="134"/>
      <c r="T124" s="48">
        <v>0</v>
      </c>
      <c r="U124" s="48">
        <v>3</v>
      </c>
      <c r="V124" s="49">
        <v>0</v>
      </c>
      <c r="W124" s="49">
        <v>0.0033</v>
      </c>
      <c r="X124" s="49">
        <v>0.007675</v>
      </c>
      <c r="Y124" s="49">
        <v>0.563971</v>
      </c>
      <c r="Z124" s="49">
        <v>0.6666666666666666</v>
      </c>
      <c r="AA124" s="49">
        <v>0</v>
      </c>
      <c r="AB124" s="73">
        <v>124</v>
      </c>
      <c r="AC124" s="73"/>
      <c r="AD124" s="74"/>
      <c r="AE124" s="81" t="s">
        <v>1800</v>
      </c>
      <c r="AF124" s="81">
        <v>466</v>
      </c>
      <c r="AG124" s="81">
        <v>65</v>
      </c>
      <c r="AH124" s="81">
        <v>2248</v>
      </c>
      <c r="AI124" s="81">
        <v>3961</v>
      </c>
      <c r="AJ124" s="81"/>
      <c r="AK124" s="81" t="s">
        <v>1880</v>
      </c>
      <c r="AL124" s="81"/>
      <c r="AM124" s="81"/>
      <c r="AN124" s="81"/>
      <c r="AO124" s="83">
        <v>41691.55949074074</v>
      </c>
      <c r="AP124" s="85" t="s">
        <v>2005</v>
      </c>
      <c r="AQ124" s="81" t="b">
        <v>1</v>
      </c>
      <c r="AR124" s="81" t="b">
        <v>0</v>
      </c>
      <c r="AS124" s="81" t="b">
        <v>0</v>
      </c>
      <c r="AT124" s="81"/>
      <c r="AU124" s="81">
        <v>3</v>
      </c>
      <c r="AV124" s="85" t="s">
        <v>886</v>
      </c>
      <c r="AW124" s="81" t="b">
        <v>0</v>
      </c>
      <c r="AX124" s="81" t="s">
        <v>904</v>
      </c>
      <c r="AY124" s="85" t="s">
        <v>2090</v>
      </c>
      <c r="AZ124" s="81" t="s">
        <v>66</v>
      </c>
      <c r="BA124" s="80" t="str">
        <f>REPLACE(INDEX(GroupVertices[Group],MATCH(Vertices[[#This Row],[Vertex]],GroupVertices[Vertex],0)),1,1,"")</f>
        <v>1</v>
      </c>
      <c r="BB124" s="48"/>
      <c r="BC124" s="48"/>
      <c r="BD124" s="48"/>
      <c r="BE124" s="48"/>
      <c r="BF124" s="48"/>
      <c r="BG124" s="48"/>
      <c r="BH124" s="118" t="s">
        <v>2245</v>
      </c>
      <c r="BI124" s="118" t="s">
        <v>2245</v>
      </c>
      <c r="BJ124" s="118" t="s">
        <v>2237</v>
      </c>
      <c r="BK124" s="118" t="s">
        <v>2237</v>
      </c>
      <c r="BL124" s="48">
        <v>0</v>
      </c>
      <c r="BM124" s="49">
        <v>0</v>
      </c>
      <c r="BN124" s="48">
        <v>2</v>
      </c>
      <c r="BO124" s="49">
        <v>4.545454545454546</v>
      </c>
      <c r="BP124" s="48">
        <v>0</v>
      </c>
      <c r="BQ124" s="49">
        <v>0</v>
      </c>
      <c r="BR124" s="48">
        <v>42</v>
      </c>
      <c r="BS124" s="49">
        <v>95.45454545454545</v>
      </c>
      <c r="BT124" s="48">
        <v>44</v>
      </c>
    </row>
    <row r="125" spans="1:72" ht="41.45" customHeight="1">
      <c r="A125" s="66" t="s">
        <v>1337</v>
      </c>
      <c r="B125" s="81"/>
      <c r="C125" s="67"/>
      <c r="D125" s="67" t="s">
        <v>64</v>
      </c>
      <c r="E125" s="68">
        <v>185.3982745098039</v>
      </c>
      <c r="F125" s="130">
        <v>99.9406673259186</v>
      </c>
      <c r="G125" s="104" t="s">
        <v>1424</v>
      </c>
      <c r="H125" s="131"/>
      <c r="I125" s="71" t="s">
        <v>1337</v>
      </c>
      <c r="J125" s="72"/>
      <c r="K125" s="132"/>
      <c r="L125" s="71" t="s">
        <v>2189</v>
      </c>
      <c r="M125" s="133">
        <v>20.773602515527607</v>
      </c>
      <c r="N125" s="76">
        <v>4834.46923828125</v>
      </c>
      <c r="O125" s="76">
        <v>1350.833984375</v>
      </c>
      <c r="P125" s="77"/>
      <c r="Q125" s="78"/>
      <c r="R125" s="78"/>
      <c r="S125" s="134"/>
      <c r="T125" s="48">
        <v>0</v>
      </c>
      <c r="U125" s="48">
        <v>3</v>
      </c>
      <c r="V125" s="49">
        <v>0</v>
      </c>
      <c r="W125" s="49">
        <v>0.0033</v>
      </c>
      <c r="X125" s="49">
        <v>0.007675</v>
      </c>
      <c r="Y125" s="49">
        <v>0.563971</v>
      </c>
      <c r="Z125" s="49">
        <v>0.6666666666666666</v>
      </c>
      <c r="AA125" s="49">
        <v>0</v>
      </c>
      <c r="AB125" s="73">
        <v>125</v>
      </c>
      <c r="AC125" s="73"/>
      <c r="AD125" s="74"/>
      <c r="AE125" s="81" t="s">
        <v>1801</v>
      </c>
      <c r="AF125" s="81">
        <v>1123</v>
      </c>
      <c r="AG125" s="81">
        <v>357</v>
      </c>
      <c r="AH125" s="81">
        <v>453</v>
      </c>
      <c r="AI125" s="81">
        <v>3055</v>
      </c>
      <c r="AJ125" s="81"/>
      <c r="AK125" s="81" t="s">
        <v>1881</v>
      </c>
      <c r="AL125" s="81" t="s">
        <v>610</v>
      </c>
      <c r="AM125" s="81"/>
      <c r="AN125" s="81"/>
      <c r="AO125" s="83">
        <v>41229.970185185186</v>
      </c>
      <c r="AP125" s="85" t="s">
        <v>2006</v>
      </c>
      <c r="AQ125" s="81" t="b">
        <v>1</v>
      </c>
      <c r="AR125" s="81" t="b">
        <v>0</v>
      </c>
      <c r="AS125" s="81" t="b">
        <v>0</v>
      </c>
      <c r="AT125" s="81"/>
      <c r="AU125" s="81">
        <v>3</v>
      </c>
      <c r="AV125" s="85" t="s">
        <v>886</v>
      </c>
      <c r="AW125" s="81" t="b">
        <v>0</v>
      </c>
      <c r="AX125" s="81" t="s">
        <v>904</v>
      </c>
      <c r="AY125" s="85" t="s">
        <v>2091</v>
      </c>
      <c r="AZ125" s="81" t="s">
        <v>66</v>
      </c>
      <c r="BA125" s="80" t="str">
        <f>REPLACE(INDEX(GroupVertices[Group],MATCH(Vertices[[#This Row],[Vertex]],GroupVertices[Vertex],0)),1,1,"")</f>
        <v>1</v>
      </c>
      <c r="BB125" s="48"/>
      <c r="BC125" s="48"/>
      <c r="BD125" s="48"/>
      <c r="BE125" s="48"/>
      <c r="BF125" s="48"/>
      <c r="BG125" s="48"/>
      <c r="BH125" s="118" t="s">
        <v>2245</v>
      </c>
      <c r="BI125" s="118" t="s">
        <v>2245</v>
      </c>
      <c r="BJ125" s="118" t="s">
        <v>2237</v>
      </c>
      <c r="BK125" s="118" t="s">
        <v>2237</v>
      </c>
      <c r="BL125" s="48">
        <v>0</v>
      </c>
      <c r="BM125" s="49">
        <v>0</v>
      </c>
      <c r="BN125" s="48">
        <v>2</v>
      </c>
      <c r="BO125" s="49">
        <v>4.545454545454546</v>
      </c>
      <c r="BP125" s="48">
        <v>0</v>
      </c>
      <c r="BQ125" s="49">
        <v>0</v>
      </c>
      <c r="BR125" s="48">
        <v>42</v>
      </c>
      <c r="BS125" s="49">
        <v>95.45454545454545</v>
      </c>
      <c r="BT125" s="48">
        <v>44</v>
      </c>
    </row>
    <row r="126" spans="1:72" ht="41.45" customHeight="1">
      <c r="A126" s="66" t="s">
        <v>1338</v>
      </c>
      <c r="B126" s="81"/>
      <c r="C126" s="67"/>
      <c r="D126" s="67" t="s">
        <v>64</v>
      </c>
      <c r="E126" s="68">
        <v>248.36329411764706</v>
      </c>
      <c r="F126" s="130">
        <v>99.7810024333063</v>
      </c>
      <c r="G126" s="104" t="s">
        <v>1425</v>
      </c>
      <c r="H126" s="131"/>
      <c r="I126" s="71" t="s">
        <v>1338</v>
      </c>
      <c r="J126" s="72"/>
      <c r="K126" s="132"/>
      <c r="L126" s="71" t="s">
        <v>2190</v>
      </c>
      <c r="M126" s="133">
        <v>73.98458906012155</v>
      </c>
      <c r="N126" s="76">
        <v>3486.17236328125</v>
      </c>
      <c r="O126" s="76">
        <v>8610.9140625</v>
      </c>
      <c r="P126" s="77"/>
      <c r="Q126" s="78"/>
      <c r="R126" s="78"/>
      <c r="S126" s="134"/>
      <c r="T126" s="48">
        <v>0</v>
      </c>
      <c r="U126" s="48">
        <v>3</v>
      </c>
      <c r="V126" s="49">
        <v>0</v>
      </c>
      <c r="W126" s="49">
        <v>0.0033</v>
      </c>
      <c r="X126" s="49">
        <v>0.007675</v>
      </c>
      <c r="Y126" s="49">
        <v>0.563971</v>
      </c>
      <c r="Z126" s="49">
        <v>0.6666666666666666</v>
      </c>
      <c r="AA126" s="49">
        <v>0</v>
      </c>
      <c r="AB126" s="73">
        <v>126</v>
      </c>
      <c r="AC126" s="73"/>
      <c r="AD126" s="74"/>
      <c r="AE126" s="81" t="s">
        <v>1802</v>
      </c>
      <c r="AF126" s="81">
        <v>1235</v>
      </c>
      <c r="AG126" s="81">
        <v>1315</v>
      </c>
      <c r="AH126" s="81">
        <v>83999</v>
      </c>
      <c r="AI126" s="81">
        <v>53264</v>
      </c>
      <c r="AJ126" s="81"/>
      <c r="AK126" s="81" t="s">
        <v>1882</v>
      </c>
      <c r="AL126" s="81" t="s">
        <v>1929</v>
      </c>
      <c r="AM126" s="81"/>
      <c r="AN126" s="81"/>
      <c r="AO126" s="83">
        <v>41499.513553240744</v>
      </c>
      <c r="AP126" s="85" t="s">
        <v>2007</v>
      </c>
      <c r="AQ126" s="81" t="b">
        <v>1</v>
      </c>
      <c r="AR126" s="81" t="b">
        <v>0</v>
      </c>
      <c r="AS126" s="81" t="b">
        <v>0</v>
      </c>
      <c r="AT126" s="81"/>
      <c r="AU126" s="81">
        <v>55</v>
      </c>
      <c r="AV126" s="85" t="s">
        <v>886</v>
      </c>
      <c r="AW126" s="81" t="b">
        <v>0</v>
      </c>
      <c r="AX126" s="81" t="s">
        <v>904</v>
      </c>
      <c r="AY126" s="85" t="s">
        <v>2092</v>
      </c>
      <c r="AZ126" s="81" t="s">
        <v>66</v>
      </c>
      <c r="BA126" s="80" t="str">
        <f>REPLACE(INDEX(GroupVertices[Group],MATCH(Vertices[[#This Row],[Vertex]],GroupVertices[Vertex],0)),1,1,"")</f>
        <v>1</v>
      </c>
      <c r="BB126" s="48"/>
      <c r="BC126" s="48"/>
      <c r="BD126" s="48"/>
      <c r="BE126" s="48"/>
      <c r="BF126" s="48"/>
      <c r="BG126" s="48"/>
      <c r="BH126" s="118" t="s">
        <v>2245</v>
      </c>
      <c r="BI126" s="118" t="s">
        <v>2245</v>
      </c>
      <c r="BJ126" s="118" t="s">
        <v>2237</v>
      </c>
      <c r="BK126" s="118" t="s">
        <v>2237</v>
      </c>
      <c r="BL126" s="48">
        <v>0</v>
      </c>
      <c r="BM126" s="49">
        <v>0</v>
      </c>
      <c r="BN126" s="48">
        <v>2</v>
      </c>
      <c r="BO126" s="49">
        <v>4.545454545454546</v>
      </c>
      <c r="BP126" s="48">
        <v>0</v>
      </c>
      <c r="BQ126" s="49">
        <v>0</v>
      </c>
      <c r="BR126" s="48">
        <v>42</v>
      </c>
      <c r="BS126" s="49">
        <v>95.45454545454545</v>
      </c>
      <c r="BT126" s="48">
        <v>44</v>
      </c>
    </row>
    <row r="127" spans="1:72" ht="41.45" customHeight="1">
      <c r="A127" s="66" t="s">
        <v>1339</v>
      </c>
      <c r="B127" s="81"/>
      <c r="C127" s="67"/>
      <c r="D127" s="67" t="s">
        <v>64</v>
      </c>
      <c r="E127" s="68">
        <v>185.3982745098039</v>
      </c>
      <c r="F127" s="130">
        <v>99.9406673259186</v>
      </c>
      <c r="G127" s="104" t="s">
        <v>1426</v>
      </c>
      <c r="H127" s="131"/>
      <c r="I127" s="71" t="s">
        <v>1339</v>
      </c>
      <c r="J127" s="72"/>
      <c r="K127" s="132"/>
      <c r="L127" s="71" t="s">
        <v>2191</v>
      </c>
      <c r="M127" s="133">
        <v>20.773602515527607</v>
      </c>
      <c r="N127" s="76">
        <v>1397.3731689453125</v>
      </c>
      <c r="O127" s="76">
        <v>1421.5897216796875</v>
      </c>
      <c r="P127" s="77"/>
      <c r="Q127" s="78"/>
      <c r="R127" s="78"/>
      <c r="S127" s="134"/>
      <c r="T127" s="48">
        <v>0</v>
      </c>
      <c r="U127" s="48">
        <v>3</v>
      </c>
      <c r="V127" s="49">
        <v>0</v>
      </c>
      <c r="W127" s="49">
        <v>0.0033</v>
      </c>
      <c r="X127" s="49">
        <v>0.007675</v>
      </c>
      <c r="Y127" s="49">
        <v>0.563971</v>
      </c>
      <c r="Z127" s="49">
        <v>0.6666666666666666</v>
      </c>
      <c r="AA127" s="49">
        <v>0</v>
      </c>
      <c r="AB127" s="73">
        <v>127</v>
      </c>
      <c r="AC127" s="73"/>
      <c r="AD127" s="74"/>
      <c r="AE127" s="81" t="s">
        <v>1803</v>
      </c>
      <c r="AF127" s="81">
        <v>1633</v>
      </c>
      <c r="AG127" s="81">
        <v>357</v>
      </c>
      <c r="AH127" s="81">
        <v>4930</v>
      </c>
      <c r="AI127" s="81">
        <v>8179</v>
      </c>
      <c r="AJ127" s="81"/>
      <c r="AK127" s="81" t="s">
        <v>1883</v>
      </c>
      <c r="AL127" s="81" t="s">
        <v>610</v>
      </c>
      <c r="AM127" s="85" t="s">
        <v>1957</v>
      </c>
      <c r="AN127" s="81"/>
      <c r="AO127" s="83">
        <v>43615.5024537037</v>
      </c>
      <c r="AP127" s="85" t="s">
        <v>2008</v>
      </c>
      <c r="AQ127" s="81" t="b">
        <v>1</v>
      </c>
      <c r="AR127" s="81" t="b">
        <v>0</v>
      </c>
      <c r="AS127" s="81" t="b">
        <v>0</v>
      </c>
      <c r="AT127" s="81"/>
      <c r="AU127" s="81">
        <v>3</v>
      </c>
      <c r="AV127" s="81"/>
      <c r="AW127" s="81" t="b">
        <v>0</v>
      </c>
      <c r="AX127" s="81" t="s">
        <v>904</v>
      </c>
      <c r="AY127" s="85" t="s">
        <v>2093</v>
      </c>
      <c r="AZ127" s="81" t="s">
        <v>66</v>
      </c>
      <c r="BA127" s="80" t="str">
        <f>REPLACE(INDEX(GroupVertices[Group],MATCH(Vertices[[#This Row],[Vertex]],GroupVertices[Vertex],0)),1,1,"")</f>
        <v>1</v>
      </c>
      <c r="BB127" s="48"/>
      <c r="BC127" s="48"/>
      <c r="BD127" s="48"/>
      <c r="BE127" s="48"/>
      <c r="BF127" s="48"/>
      <c r="BG127" s="48"/>
      <c r="BH127" s="118" t="s">
        <v>2245</v>
      </c>
      <c r="BI127" s="118" t="s">
        <v>2245</v>
      </c>
      <c r="BJ127" s="118" t="s">
        <v>2237</v>
      </c>
      <c r="BK127" s="118" t="s">
        <v>2237</v>
      </c>
      <c r="BL127" s="48">
        <v>0</v>
      </c>
      <c r="BM127" s="49">
        <v>0</v>
      </c>
      <c r="BN127" s="48">
        <v>2</v>
      </c>
      <c r="BO127" s="49">
        <v>4.545454545454546</v>
      </c>
      <c r="BP127" s="48">
        <v>0</v>
      </c>
      <c r="BQ127" s="49">
        <v>0</v>
      </c>
      <c r="BR127" s="48">
        <v>42</v>
      </c>
      <c r="BS127" s="49">
        <v>95.45454545454545</v>
      </c>
      <c r="BT127" s="48">
        <v>44</v>
      </c>
    </row>
    <row r="128" spans="1:72" ht="41.45" customHeight="1">
      <c r="A128" s="66" t="s">
        <v>1340</v>
      </c>
      <c r="B128" s="81"/>
      <c r="C128" s="67"/>
      <c r="D128" s="67" t="s">
        <v>64</v>
      </c>
      <c r="E128" s="68">
        <v>168.3753725490196</v>
      </c>
      <c r="F128" s="130">
        <v>99.98383351296097</v>
      </c>
      <c r="G128" s="104" t="s">
        <v>1427</v>
      </c>
      <c r="H128" s="131"/>
      <c r="I128" s="71" t="s">
        <v>1340</v>
      </c>
      <c r="J128" s="72"/>
      <c r="K128" s="132"/>
      <c r="L128" s="71" t="s">
        <v>2192</v>
      </c>
      <c r="M128" s="133">
        <v>6.387751247208365</v>
      </c>
      <c r="N128" s="76">
        <v>3869.561279296875</v>
      </c>
      <c r="O128" s="76">
        <v>3190.738525390625</v>
      </c>
      <c r="P128" s="77"/>
      <c r="Q128" s="78"/>
      <c r="R128" s="78"/>
      <c r="S128" s="134"/>
      <c r="T128" s="48">
        <v>0</v>
      </c>
      <c r="U128" s="48">
        <v>3</v>
      </c>
      <c r="V128" s="49">
        <v>0</v>
      </c>
      <c r="W128" s="49">
        <v>0.0033</v>
      </c>
      <c r="X128" s="49">
        <v>0.007675</v>
      </c>
      <c r="Y128" s="49">
        <v>0.563971</v>
      </c>
      <c r="Z128" s="49">
        <v>0.6666666666666666</v>
      </c>
      <c r="AA128" s="49">
        <v>0</v>
      </c>
      <c r="AB128" s="73">
        <v>128</v>
      </c>
      <c r="AC128" s="73"/>
      <c r="AD128" s="74"/>
      <c r="AE128" s="81" t="s">
        <v>1804</v>
      </c>
      <c r="AF128" s="81">
        <v>140</v>
      </c>
      <c r="AG128" s="81">
        <v>98</v>
      </c>
      <c r="AH128" s="81">
        <v>1992</v>
      </c>
      <c r="AI128" s="81">
        <v>4791</v>
      </c>
      <c r="AJ128" s="81"/>
      <c r="AK128" s="81" t="s">
        <v>1884</v>
      </c>
      <c r="AL128" s="81" t="s">
        <v>610</v>
      </c>
      <c r="AM128" s="81"/>
      <c r="AN128" s="81"/>
      <c r="AO128" s="83">
        <v>43084.48954861111</v>
      </c>
      <c r="AP128" s="85" t="s">
        <v>2009</v>
      </c>
      <c r="AQ128" s="81" t="b">
        <v>1</v>
      </c>
      <c r="AR128" s="81" t="b">
        <v>0</v>
      </c>
      <c r="AS128" s="81" t="b">
        <v>0</v>
      </c>
      <c r="AT128" s="81"/>
      <c r="AU128" s="81">
        <v>0</v>
      </c>
      <c r="AV128" s="81"/>
      <c r="AW128" s="81" t="b">
        <v>0</v>
      </c>
      <c r="AX128" s="81" t="s">
        <v>904</v>
      </c>
      <c r="AY128" s="85" t="s">
        <v>2094</v>
      </c>
      <c r="AZ128" s="81" t="s">
        <v>66</v>
      </c>
      <c r="BA128" s="80" t="str">
        <f>REPLACE(INDEX(GroupVertices[Group],MATCH(Vertices[[#This Row],[Vertex]],GroupVertices[Vertex],0)),1,1,"")</f>
        <v>1</v>
      </c>
      <c r="BB128" s="48"/>
      <c r="BC128" s="48"/>
      <c r="BD128" s="48"/>
      <c r="BE128" s="48"/>
      <c r="BF128" s="48"/>
      <c r="BG128" s="48"/>
      <c r="BH128" s="118" t="s">
        <v>2245</v>
      </c>
      <c r="BI128" s="118" t="s">
        <v>2245</v>
      </c>
      <c r="BJ128" s="118" t="s">
        <v>2237</v>
      </c>
      <c r="BK128" s="118" t="s">
        <v>2237</v>
      </c>
      <c r="BL128" s="48">
        <v>0</v>
      </c>
      <c r="BM128" s="49">
        <v>0</v>
      </c>
      <c r="BN128" s="48">
        <v>2</v>
      </c>
      <c r="BO128" s="49">
        <v>4.545454545454546</v>
      </c>
      <c r="BP128" s="48">
        <v>0</v>
      </c>
      <c r="BQ128" s="49">
        <v>0</v>
      </c>
      <c r="BR128" s="48">
        <v>42</v>
      </c>
      <c r="BS128" s="49">
        <v>95.45454545454545</v>
      </c>
      <c r="BT128" s="48">
        <v>44</v>
      </c>
    </row>
    <row r="129" spans="1:72" ht="41.45" customHeight="1">
      <c r="A129" s="66" t="s">
        <v>1341</v>
      </c>
      <c r="B129" s="81"/>
      <c r="C129" s="67"/>
      <c r="D129" s="67" t="s">
        <v>64</v>
      </c>
      <c r="E129" s="68">
        <v>266.5692549019608</v>
      </c>
      <c r="F129" s="130">
        <v>99.73483627959689</v>
      </c>
      <c r="G129" s="104" t="s">
        <v>1428</v>
      </c>
      <c r="H129" s="131"/>
      <c r="I129" s="71" t="s">
        <v>1341</v>
      </c>
      <c r="J129" s="72"/>
      <c r="K129" s="132"/>
      <c r="L129" s="71" t="s">
        <v>2193</v>
      </c>
      <c r="M129" s="133">
        <v>89.37022921967534</v>
      </c>
      <c r="N129" s="76">
        <v>3762.037353515625</v>
      </c>
      <c r="O129" s="76">
        <v>9564.70703125</v>
      </c>
      <c r="P129" s="77"/>
      <c r="Q129" s="78"/>
      <c r="R129" s="78"/>
      <c r="S129" s="134"/>
      <c r="T129" s="48">
        <v>0</v>
      </c>
      <c r="U129" s="48">
        <v>3</v>
      </c>
      <c r="V129" s="49">
        <v>0</v>
      </c>
      <c r="W129" s="49">
        <v>0.0033</v>
      </c>
      <c r="X129" s="49">
        <v>0.007675</v>
      </c>
      <c r="Y129" s="49">
        <v>0.563971</v>
      </c>
      <c r="Z129" s="49">
        <v>0.6666666666666666</v>
      </c>
      <c r="AA129" s="49">
        <v>0</v>
      </c>
      <c r="AB129" s="73">
        <v>129</v>
      </c>
      <c r="AC129" s="73"/>
      <c r="AD129" s="74"/>
      <c r="AE129" s="81" t="s">
        <v>1805</v>
      </c>
      <c r="AF129" s="81">
        <v>2348</v>
      </c>
      <c r="AG129" s="81">
        <v>1592</v>
      </c>
      <c r="AH129" s="81">
        <v>147617</v>
      </c>
      <c r="AI129" s="81">
        <v>127995</v>
      </c>
      <c r="AJ129" s="81"/>
      <c r="AK129" s="81"/>
      <c r="AL129" s="81" t="s">
        <v>1930</v>
      </c>
      <c r="AM129" s="81"/>
      <c r="AN129" s="81"/>
      <c r="AO129" s="83">
        <v>41447.44326388889</v>
      </c>
      <c r="AP129" s="85" t="s">
        <v>2010</v>
      </c>
      <c r="AQ129" s="81" t="b">
        <v>1</v>
      </c>
      <c r="AR129" s="81" t="b">
        <v>0</v>
      </c>
      <c r="AS129" s="81" t="b">
        <v>0</v>
      </c>
      <c r="AT129" s="81"/>
      <c r="AU129" s="81">
        <v>90</v>
      </c>
      <c r="AV129" s="85" t="s">
        <v>886</v>
      </c>
      <c r="AW129" s="81" t="b">
        <v>0</v>
      </c>
      <c r="AX129" s="81" t="s">
        <v>904</v>
      </c>
      <c r="AY129" s="85" t="s">
        <v>2095</v>
      </c>
      <c r="AZ129" s="81" t="s">
        <v>66</v>
      </c>
      <c r="BA129" s="80" t="str">
        <f>REPLACE(INDEX(GroupVertices[Group],MATCH(Vertices[[#This Row],[Vertex]],GroupVertices[Vertex],0)),1,1,"")</f>
        <v>1</v>
      </c>
      <c r="BB129" s="48"/>
      <c r="BC129" s="48"/>
      <c r="BD129" s="48"/>
      <c r="BE129" s="48"/>
      <c r="BF129" s="48"/>
      <c r="BG129" s="48"/>
      <c r="BH129" s="118" t="s">
        <v>2245</v>
      </c>
      <c r="BI129" s="118" t="s">
        <v>2245</v>
      </c>
      <c r="BJ129" s="118" t="s">
        <v>2237</v>
      </c>
      <c r="BK129" s="118" t="s">
        <v>2237</v>
      </c>
      <c r="BL129" s="48">
        <v>0</v>
      </c>
      <c r="BM129" s="49">
        <v>0</v>
      </c>
      <c r="BN129" s="48">
        <v>2</v>
      </c>
      <c r="BO129" s="49">
        <v>4.545454545454546</v>
      </c>
      <c r="BP129" s="48">
        <v>0</v>
      </c>
      <c r="BQ129" s="49">
        <v>0</v>
      </c>
      <c r="BR129" s="48">
        <v>42</v>
      </c>
      <c r="BS129" s="49">
        <v>95.45454545454545</v>
      </c>
      <c r="BT129" s="48">
        <v>44</v>
      </c>
    </row>
    <row r="130" spans="1:72" ht="41.45" customHeight="1">
      <c r="A130" s="66" t="s">
        <v>1342</v>
      </c>
      <c r="B130" s="81"/>
      <c r="C130" s="67"/>
      <c r="D130" s="67" t="s">
        <v>64</v>
      </c>
      <c r="E130" s="68">
        <v>164.36611764705881</v>
      </c>
      <c r="F130" s="130">
        <v>99.99400006666593</v>
      </c>
      <c r="G130" s="104" t="s">
        <v>1429</v>
      </c>
      <c r="H130" s="131"/>
      <c r="I130" s="71" t="s">
        <v>1342</v>
      </c>
      <c r="J130" s="72"/>
      <c r="K130" s="132"/>
      <c r="L130" s="71" t="s">
        <v>2194</v>
      </c>
      <c r="M130" s="133">
        <v>2.9995777824690837</v>
      </c>
      <c r="N130" s="76">
        <v>5074.19287109375</v>
      </c>
      <c r="O130" s="76">
        <v>4495.1083984375</v>
      </c>
      <c r="P130" s="77"/>
      <c r="Q130" s="78"/>
      <c r="R130" s="78"/>
      <c r="S130" s="134"/>
      <c r="T130" s="48">
        <v>0</v>
      </c>
      <c r="U130" s="48">
        <v>3</v>
      </c>
      <c r="V130" s="49">
        <v>0</v>
      </c>
      <c r="W130" s="49">
        <v>0.0033</v>
      </c>
      <c r="X130" s="49">
        <v>0.007675</v>
      </c>
      <c r="Y130" s="49">
        <v>0.563971</v>
      </c>
      <c r="Z130" s="49">
        <v>0.6666666666666666</v>
      </c>
      <c r="AA130" s="49">
        <v>0</v>
      </c>
      <c r="AB130" s="73">
        <v>130</v>
      </c>
      <c r="AC130" s="73"/>
      <c r="AD130" s="74"/>
      <c r="AE130" s="81" t="s">
        <v>1806</v>
      </c>
      <c r="AF130" s="81">
        <v>91</v>
      </c>
      <c r="AG130" s="81">
        <v>37</v>
      </c>
      <c r="AH130" s="81">
        <v>70</v>
      </c>
      <c r="AI130" s="81">
        <v>141</v>
      </c>
      <c r="AJ130" s="81"/>
      <c r="AK130" s="81"/>
      <c r="AL130" s="81"/>
      <c r="AM130" s="81"/>
      <c r="AN130" s="81"/>
      <c r="AO130" s="83">
        <v>40008.912094907406</v>
      </c>
      <c r="AP130" s="81"/>
      <c r="AQ130" s="81" t="b">
        <v>1</v>
      </c>
      <c r="AR130" s="81" t="b">
        <v>0</v>
      </c>
      <c r="AS130" s="81" t="b">
        <v>0</v>
      </c>
      <c r="AT130" s="81"/>
      <c r="AU130" s="81">
        <v>1</v>
      </c>
      <c r="AV130" s="85" t="s">
        <v>886</v>
      </c>
      <c r="AW130" s="81" t="b">
        <v>0</v>
      </c>
      <c r="AX130" s="81" t="s">
        <v>904</v>
      </c>
      <c r="AY130" s="85" t="s">
        <v>2096</v>
      </c>
      <c r="AZ130" s="81" t="s">
        <v>66</v>
      </c>
      <c r="BA130" s="80" t="str">
        <f>REPLACE(INDEX(GroupVertices[Group],MATCH(Vertices[[#This Row],[Vertex]],GroupVertices[Vertex],0)),1,1,"")</f>
        <v>1</v>
      </c>
      <c r="BB130" s="48"/>
      <c r="BC130" s="48"/>
      <c r="BD130" s="48"/>
      <c r="BE130" s="48"/>
      <c r="BF130" s="48"/>
      <c r="BG130" s="48"/>
      <c r="BH130" s="118" t="s">
        <v>2245</v>
      </c>
      <c r="BI130" s="118" t="s">
        <v>2245</v>
      </c>
      <c r="BJ130" s="118" t="s">
        <v>2237</v>
      </c>
      <c r="BK130" s="118" t="s">
        <v>2237</v>
      </c>
      <c r="BL130" s="48">
        <v>0</v>
      </c>
      <c r="BM130" s="49">
        <v>0</v>
      </c>
      <c r="BN130" s="48">
        <v>2</v>
      </c>
      <c r="BO130" s="49">
        <v>4.545454545454546</v>
      </c>
      <c r="BP130" s="48">
        <v>0</v>
      </c>
      <c r="BQ130" s="49">
        <v>0</v>
      </c>
      <c r="BR130" s="48">
        <v>42</v>
      </c>
      <c r="BS130" s="49">
        <v>95.45454545454545</v>
      </c>
      <c r="BT130" s="48">
        <v>44</v>
      </c>
    </row>
    <row r="131" spans="1:72" ht="41.45" customHeight="1">
      <c r="A131" s="66" t="s">
        <v>1343</v>
      </c>
      <c r="B131" s="81"/>
      <c r="C131" s="67"/>
      <c r="D131" s="67" t="s">
        <v>64</v>
      </c>
      <c r="E131" s="68">
        <v>166.60078431372548</v>
      </c>
      <c r="F131" s="130">
        <v>99.98833346296152</v>
      </c>
      <c r="G131" s="104" t="s">
        <v>1430</v>
      </c>
      <c r="H131" s="131"/>
      <c r="I131" s="71" t="s">
        <v>1343</v>
      </c>
      <c r="J131" s="72"/>
      <c r="K131" s="132"/>
      <c r="L131" s="71" t="s">
        <v>2195</v>
      </c>
      <c r="M131" s="133">
        <v>4.888067910356551</v>
      </c>
      <c r="N131" s="76">
        <v>349.0775451660156</v>
      </c>
      <c r="O131" s="76">
        <v>3563.3583984375</v>
      </c>
      <c r="P131" s="77"/>
      <c r="Q131" s="78"/>
      <c r="R131" s="78"/>
      <c r="S131" s="134"/>
      <c r="T131" s="48">
        <v>0</v>
      </c>
      <c r="U131" s="48">
        <v>3</v>
      </c>
      <c r="V131" s="49">
        <v>0</v>
      </c>
      <c r="W131" s="49">
        <v>0.0033</v>
      </c>
      <c r="X131" s="49">
        <v>0.007675</v>
      </c>
      <c r="Y131" s="49">
        <v>0.563971</v>
      </c>
      <c r="Z131" s="49">
        <v>0.6666666666666666</v>
      </c>
      <c r="AA131" s="49">
        <v>0</v>
      </c>
      <c r="AB131" s="73">
        <v>131</v>
      </c>
      <c r="AC131" s="73"/>
      <c r="AD131" s="74"/>
      <c r="AE131" s="81" t="s">
        <v>1807</v>
      </c>
      <c r="AF131" s="81">
        <v>567</v>
      </c>
      <c r="AG131" s="81">
        <v>71</v>
      </c>
      <c r="AH131" s="81">
        <v>5860</v>
      </c>
      <c r="AI131" s="81">
        <v>15059</v>
      </c>
      <c r="AJ131" s="81"/>
      <c r="AK131" s="81" t="s">
        <v>1885</v>
      </c>
      <c r="AL131" s="81" t="s">
        <v>1931</v>
      </c>
      <c r="AM131" s="81"/>
      <c r="AN131" s="81"/>
      <c r="AO131" s="83">
        <v>40302.419652777775</v>
      </c>
      <c r="AP131" s="85" t="s">
        <v>2011</v>
      </c>
      <c r="AQ131" s="81" t="b">
        <v>1</v>
      </c>
      <c r="AR131" s="81" t="b">
        <v>0</v>
      </c>
      <c r="AS131" s="81" t="b">
        <v>0</v>
      </c>
      <c r="AT131" s="81"/>
      <c r="AU131" s="81">
        <v>2</v>
      </c>
      <c r="AV131" s="85" t="s">
        <v>886</v>
      </c>
      <c r="AW131" s="81" t="b">
        <v>0</v>
      </c>
      <c r="AX131" s="81" t="s">
        <v>904</v>
      </c>
      <c r="AY131" s="85" t="s">
        <v>2097</v>
      </c>
      <c r="AZ131" s="81" t="s">
        <v>66</v>
      </c>
      <c r="BA131" s="80" t="str">
        <f>REPLACE(INDEX(GroupVertices[Group],MATCH(Vertices[[#This Row],[Vertex]],GroupVertices[Vertex],0)),1,1,"")</f>
        <v>1</v>
      </c>
      <c r="BB131" s="48"/>
      <c r="BC131" s="48"/>
      <c r="BD131" s="48"/>
      <c r="BE131" s="48"/>
      <c r="BF131" s="48"/>
      <c r="BG131" s="48"/>
      <c r="BH131" s="118" t="s">
        <v>2245</v>
      </c>
      <c r="BI131" s="118" t="s">
        <v>2245</v>
      </c>
      <c r="BJ131" s="118" t="s">
        <v>2237</v>
      </c>
      <c r="BK131" s="118" t="s">
        <v>2237</v>
      </c>
      <c r="BL131" s="48">
        <v>0</v>
      </c>
      <c r="BM131" s="49">
        <v>0</v>
      </c>
      <c r="BN131" s="48">
        <v>2</v>
      </c>
      <c r="BO131" s="49">
        <v>4.545454545454546</v>
      </c>
      <c r="BP131" s="48">
        <v>0</v>
      </c>
      <c r="BQ131" s="49">
        <v>0</v>
      </c>
      <c r="BR131" s="48">
        <v>42</v>
      </c>
      <c r="BS131" s="49">
        <v>95.45454545454545</v>
      </c>
      <c r="BT131" s="48">
        <v>44</v>
      </c>
    </row>
    <row r="132" spans="1:72" ht="41.45" customHeight="1">
      <c r="A132" s="66" t="s">
        <v>1344</v>
      </c>
      <c r="B132" s="81"/>
      <c r="C132" s="67"/>
      <c r="D132" s="67" t="s">
        <v>64</v>
      </c>
      <c r="E132" s="68">
        <v>184.14949019607843</v>
      </c>
      <c r="F132" s="130">
        <v>99.94383395740047</v>
      </c>
      <c r="G132" s="104" t="s">
        <v>1431</v>
      </c>
      <c r="H132" s="131"/>
      <c r="I132" s="71" t="s">
        <v>1344</v>
      </c>
      <c r="J132" s="72"/>
      <c r="K132" s="132"/>
      <c r="L132" s="71" t="s">
        <v>2196</v>
      </c>
      <c r="M132" s="133">
        <v>19.718269797002254</v>
      </c>
      <c r="N132" s="76">
        <v>5805.732421875</v>
      </c>
      <c r="O132" s="76">
        <v>2826.01513671875</v>
      </c>
      <c r="P132" s="77"/>
      <c r="Q132" s="78"/>
      <c r="R132" s="78"/>
      <c r="S132" s="134"/>
      <c r="T132" s="48">
        <v>0</v>
      </c>
      <c r="U132" s="48">
        <v>3</v>
      </c>
      <c r="V132" s="49">
        <v>0</v>
      </c>
      <c r="W132" s="49">
        <v>0.0033</v>
      </c>
      <c r="X132" s="49">
        <v>0.007675</v>
      </c>
      <c r="Y132" s="49">
        <v>0.563971</v>
      </c>
      <c r="Z132" s="49">
        <v>0.6666666666666666</v>
      </c>
      <c r="AA132" s="49">
        <v>0</v>
      </c>
      <c r="AB132" s="73">
        <v>132</v>
      </c>
      <c r="AC132" s="73"/>
      <c r="AD132" s="74"/>
      <c r="AE132" s="81" t="s">
        <v>1808</v>
      </c>
      <c r="AF132" s="81">
        <v>553</v>
      </c>
      <c r="AG132" s="81">
        <v>338</v>
      </c>
      <c r="AH132" s="81">
        <v>2271</v>
      </c>
      <c r="AI132" s="81">
        <v>5974</v>
      </c>
      <c r="AJ132" s="81"/>
      <c r="AK132" s="81" t="s">
        <v>1886</v>
      </c>
      <c r="AL132" s="81" t="s">
        <v>1932</v>
      </c>
      <c r="AM132" s="81"/>
      <c r="AN132" s="81"/>
      <c r="AO132" s="83">
        <v>42865.57334490741</v>
      </c>
      <c r="AP132" s="85" t="s">
        <v>2012</v>
      </c>
      <c r="AQ132" s="81" t="b">
        <v>1</v>
      </c>
      <c r="AR132" s="81" t="b">
        <v>0</v>
      </c>
      <c r="AS132" s="81" t="b">
        <v>1</v>
      </c>
      <c r="AT132" s="81"/>
      <c r="AU132" s="81">
        <v>13</v>
      </c>
      <c r="AV132" s="81"/>
      <c r="AW132" s="81" t="b">
        <v>0</v>
      </c>
      <c r="AX132" s="81" t="s">
        <v>904</v>
      </c>
      <c r="AY132" s="85" t="s">
        <v>2098</v>
      </c>
      <c r="AZ132" s="81" t="s">
        <v>66</v>
      </c>
      <c r="BA132" s="80" t="str">
        <f>REPLACE(INDEX(GroupVertices[Group],MATCH(Vertices[[#This Row],[Vertex]],GroupVertices[Vertex],0)),1,1,"")</f>
        <v>1</v>
      </c>
      <c r="BB132" s="48"/>
      <c r="BC132" s="48"/>
      <c r="BD132" s="48"/>
      <c r="BE132" s="48"/>
      <c r="BF132" s="48"/>
      <c r="BG132" s="48"/>
      <c r="BH132" s="118" t="s">
        <v>2245</v>
      </c>
      <c r="BI132" s="118" t="s">
        <v>2245</v>
      </c>
      <c r="BJ132" s="118" t="s">
        <v>2237</v>
      </c>
      <c r="BK132" s="118" t="s">
        <v>2237</v>
      </c>
      <c r="BL132" s="48">
        <v>0</v>
      </c>
      <c r="BM132" s="49">
        <v>0</v>
      </c>
      <c r="BN132" s="48">
        <v>2</v>
      </c>
      <c r="BO132" s="49">
        <v>4.545454545454546</v>
      </c>
      <c r="BP132" s="48">
        <v>0</v>
      </c>
      <c r="BQ132" s="49">
        <v>0</v>
      </c>
      <c r="BR132" s="48">
        <v>42</v>
      </c>
      <c r="BS132" s="49">
        <v>95.45454545454545</v>
      </c>
      <c r="BT132" s="48">
        <v>44</v>
      </c>
    </row>
    <row r="133" spans="1:72" ht="41.45" customHeight="1">
      <c r="A133" s="66" t="s">
        <v>1345</v>
      </c>
      <c r="B133" s="81"/>
      <c r="C133" s="67"/>
      <c r="D133" s="67" t="s">
        <v>64</v>
      </c>
      <c r="E133" s="68">
        <v>162.46007843137255</v>
      </c>
      <c r="F133" s="130">
        <v>99.99883334629615</v>
      </c>
      <c r="G133" s="104" t="s">
        <v>1404</v>
      </c>
      <c r="H133" s="131"/>
      <c r="I133" s="71" t="s">
        <v>1345</v>
      </c>
      <c r="J133" s="72"/>
      <c r="K133" s="132"/>
      <c r="L133" s="71" t="s">
        <v>2197</v>
      </c>
      <c r="M133" s="133">
        <v>1.3888067910356552</v>
      </c>
      <c r="N133" s="76">
        <v>4072.08056640625</v>
      </c>
      <c r="O133" s="76">
        <v>9236.7919921875</v>
      </c>
      <c r="P133" s="77"/>
      <c r="Q133" s="78"/>
      <c r="R133" s="78"/>
      <c r="S133" s="134"/>
      <c r="T133" s="48">
        <v>0</v>
      </c>
      <c r="U133" s="48">
        <v>3</v>
      </c>
      <c r="V133" s="49">
        <v>0</v>
      </c>
      <c r="W133" s="49">
        <v>0.0033</v>
      </c>
      <c r="X133" s="49">
        <v>0.007675</v>
      </c>
      <c r="Y133" s="49">
        <v>0.563971</v>
      </c>
      <c r="Z133" s="49">
        <v>0.6666666666666666</v>
      </c>
      <c r="AA133" s="49">
        <v>0</v>
      </c>
      <c r="AB133" s="73">
        <v>133</v>
      </c>
      <c r="AC133" s="73"/>
      <c r="AD133" s="74"/>
      <c r="AE133" s="81" t="s">
        <v>1809</v>
      </c>
      <c r="AF133" s="81">
        <v>28</v>
      </c>
      <c r="AG133" s="81">
        <v>8</v>
      </c>
      <c r="AH133" s="81">
        <v>563</v>
      </c>
      <c r="AI133" s="81">
        <v>2349</v>
      </c>
      <c r="AJ133" s="81"/>
      <c r="AK133" s="81"/>
      <c r="AL133" s="81"/>
      <c r="AM133" s="81"/>
      <c r="AN133" s="81"/>
      <c r="AO133" s="83">
        <v>41671.85872685185</v>
      </c>
      <c r="AP133" s="81"/>
      <c r="AQ133" s="81" t="b">
        <v>1</v>
      </c>
      <c r="AR133" s="81" t="b">
        <v>1</v>
      </c>
      <c r="AS133" s="81" t="b">
        <v>0</v>
      </c>
      <c r="AT133" s="81"/>
      <c r="AU133" s="81">
        <v>0</v>
      </c>
      <c r="AV133" s="85" t="s">
        <v>886</v>
      </c>
      <c r="AW133" s="81" t="b">
        <v>0</v>
      </c>
      <c r="AX133" s="81" t="s">
        <v>904</v>
      </c>
      <c r="AY133" s="85" t="s">
        <v>2099</v>
      </c>
      <c r="AZ133" s="81" t="s">
        <v>66</v>
      </c>
      <c r="BA133" s="80" t="str">
        <f>REPLACE(INDEX(GroupVertices[Group],MATCH(Vertices[[#This Row],[Vertex]],GroupVertices[Vertex],0)),1,1,"")</f>
        <v>1</v>
      </c>
      <c r="BB133" s="48"/>
      <c r="BC133" s="48"/>
      <c r="BD133" s="48"/>
      <c r="BE133" s="48"/>
      <c r="BF133" s="48"/>
      <c r="BG133" s="48"/>
      <c r="BH133" s="118" t="s">
        <v>2245</v>
      </c>
      <c r="BI133" s="118" t="s">
        <v>2245</v>
      </c>
      <c r="BJ133" s="118" t="s">
        <v>2237</v>
      </c>
      <c r="BK133" s="118" t="s">
        <v>2237</v>
      </c>
      <c r="BL133" s="48">
        <v>0</v>
      </c>
      <c r="BM133" s="49">
        <v>0</v>
      </c>
      <c r="BN133" s="48">
        <v>2</v>
      </c>
      <c r="BO133" s="49">
        <v>4.545454545454546</v>
      </c>
      <c r="BP133" s="48">
        <v>0</v>
      </c>
      <c r="BQ133" s="49">
        <v>0</v>
      </c>
      <c r="BR133" s="48">
        <v>42</v>
      </c>
      <c r="BS133" s="49">
        <v>95.45454545454545</v>
      </c>
      <c r="BT133" s="48">
        <v>44</v>
      </c>
    </row>
    <row r="134" spans="1:72" ht="41.45" customHeight="1">
      <c r="A134" s="66" t="s">
        <v>1346</v>
      </c>
      <c r="B134" s="81"/>
      <c r="C134" s="67"/>
      <c r="D134" s="67" t="s">
        <v>64</v>
      </c>
      <c r="E134" s="68">
        <v>229.04000000000002</v>
      </c>
      <c r="F134" s="130">
        <v>99.8300018888679</v>
      </c>
      <c r="G134" s="104" t="s">
        <v>1432</v>
      </c>
      <c r="H134" s="131"/>
      <c r="I134" s="71" t="s">
        <v>1346</v>
      </c>
      <c r="J134" s="72"/>
      <c r="K134" s="132"/>
      <c r="L134" s="71" t="s">
        <v>2198</v>
      </c>
      <c r="M134" s="133">
        <v>57.65470383662404</v>
      </c>
      <c r="N134" s="76">
        <v>1473.540283203125</v>
      </c>
      <c r="O134" s="76">
        <v>6558.703125</v>
      </c>
      <c r="P134" s="77"/>
      <c r="Q134" s="78"/>
      <c r="R134" s="78"/>
      <c r="S134" s="134"/>
      <c r="T134" s="48">
        <v>0</v>
      </c>
      <c r="U134" s="48">
        <v>3</v>
      </c>
      <c r="V134" s="49">
        <v>0</v>
      </c>
      <c r="W134" s="49">
        <v>0.0033</v>
      </c>
      <c r="X134" s="49">
        <v>0.007675</v>
      </c>
      <c r="Y134" s="49">
        <v>0.563971</v>
      </c>
      <c r="Z134" s="49">
        <v>0.6666666666666666</v>
      </c>
      <c r="AA134" s="49">
        <v>0</v>
      </c>
      <c r="AB134" s="73">
        <v>134</v>
      </c>
      <c r="AC134" s="73"/>
      <c r="AD134" s="74"/>
      <c r="AE134" s="81" t="s">
        <v>1810</v>
      </c>
      <c r="AF134" s="81">
        <v>2380</v>
      </c>
      <c r="AG134" s="81">
        <v>1021</v>
      </c>
      <c r="AH134" s="81">
        <v>51854</v>
      </c>
      <c r="AI134" s="81">
        <v>67213</v>
      </c>
      <c r="AJ134" s="81"/>
      <c r="AK134" s="81"/>
      <c r="AL134" s="81" t="s">
        <v>1933</v>
      </c>
      <c r="AM134" s="81"/>
      <c r="AN134" s="81"/>
      <c r="AO134" s="83">
        <v>40909.07885416667</v>
      </c>
      <c r="AP134" s="85" t="s">
        <v>2013</v>
      </c>
      <c r="AQ134" s="81" t="b">
        <v>0</v>
      </c>
      <c r="AR134" s="81" t="b">
        <v>0</v>
      </c>
      <c r="AS134" s="81" t="b">
        <v>0</v>
      </c>
      <c r="AT134" s="81"/>
      <c r="AU134" s="81">
        <v>39</v>
      </c>
      <c r="AV134" s="85" t="s">
        <v>892</v>
      </c>
      <c r="AW134" s="81" t="b">
        <v>0</v>
      </c>
      <c r="AX134" s="81" t="s">
        <v>904</v>
      </c>
      <c r="AY134" s="85" t="s">
        <v>2100</v>
      </c>
      <c r="AZ134" s="81" t="s">
        <v>66</v>
      </c>
      <c r="BA134" s="80" t="str">
        <f>REPLACE(INDEX(GroupVertices[Group],MATCH(Vertices[[#This Row],[Vertex]],GroupVertices[Vertex],0)),1,1,"")</f>
        <v>1</v>
      </c>
      <c r="BB134" s="48"/>
      <c r="BC134" s="48"/>
      <c r="BD134" s="48"/>
      <c r="BE134" s="48"/>
      <c r="BF134" s="48"/>
      <c r="BG134" s="48"/>
      <c r="BH134" s="118" t="s">
        <v>2245</v>
      </c>
      <c r="BI134" s="118" t="s">
        <v>2245</v>
      </c>
      <c r="BJ134" s="118" t="s">
        <v>2237</v>
      </c>
      <c r="BK134" s="118" t="s">
        <v>2237</v>
      </c>
      <c r="BL134" s="48">
        <v>0</v>
      </c>
      <c r="BM134" s="49">
        <v>0</v>
      </c>
      <c r="BN134" s="48">
        <v>2</v>
      </c>
      <c r="BO134" s="49">
        <v>4.545454545454546</v>
      </c>
      <c r="BP134" s="48">
        <v>0</v>
      </c>
      <c r="BQ134" s="49">
        <v>0</v>
      </c>
      <c r="BR134" s="48">
        <v>42</v>
      </c>
      <c r="BS134" s="49">
        <v>95.45454545454545</v>
      </c>
      <c r="BT134" s="48">
        <v>44</v>
      </c>
    </row>
    <row r="135" spans="1:72" ht="41.45" customHeight="1">
      <c r="A135" s="66" t="s">
        <v>1347</v>
      </c>
      <c r="B135" s="81"/>
      <c r="C135" s="67"/>
      <c r="D135" s="67" t="s">
        <v>64</v>
      </c>
      <c r="E135" s="68">
        <v>172.58180392156862</v>
      </c>
      <c r="F135" s="130">
        <v>99.9731669648115</v>
      </c>
      <c r="G135" s="104" t="s">
        <v>1433</v>
      </c>
      <c r="H135" s="131"/>
      <c r="I135" s="71" t="s">
        <v>1347</v>
      </c>
      <c r="J135" s="72"/>
      <c r="K135" s="132"/>
      <c r="L135" s="71" t="s">
        <v>2199</v>
      </c>
      <c r="M135" s="133">
        <v>9.942556193820069</v>
      </c>
      <c r="N135" s="76">
        <v>4715.689453125</v>
      </c>
      <c r="O135" s="76">
        <v>3470.6767578125</v>
      </c>
      <c r="P135" s="77"/>
      <c r="Q135" s="78"/>
      <c r="R135" s="78"/>
      <c r="S135" s="134"/>
      <c r="T135" s="48">
        <v>0</v>
      </c>
      <c r="U135" s="48">
        <v>3</v>
      </c>
      <c r="V135" s="49">
        <v>0</v>
      </c>
      <c r="W135" s="49">
        <v>0.0033</v>
      </c>
      <c r="X135" s="49">
        <v>0.007675</v>
      </c>
      <c r="Y135" s="49">
        <v>0.563971</v>
      </c>
      <c r="Z135" s="49">
        <v>0.6666666666666666</v>
      </c>
      <c r="AA135" s="49">
        <v>0</v>
      </c>
      <c r="AB135" s="73">
        <v>135</v>
      </c>
      <c r="AC135" s="73"/>
      <c r="AD135" s="74"/>
      <c r="AE135" s="81" t="s">
        <v>1811</v>
      </c>
      <c r="AF135" s="81">
        <v>354</v>
      </c>
      <c r="AG135" s="81">
        <v>162</v>
      </c>
      <c r="AH135" s="81">
        <v>753</v>
      </c>
      <c r="AI135" s="81">
        <v>2480</v>
      </c>
      <c r="AJ135" s="81"/>
      <c r="AK135" s="81" t="s">
        <v>1887</v>
      </c>
      <c r="AL135" s="81"/>
      <c r="AM135" s="81"/>
      <c r="AN135" s="81"/>
      <c r="AO135" s="83">
        <v>40290.55596064815</v>
      </c>
      <c r="AP135" s="81"/>
      <c r="AQ135" s="81" t="b">
        <v>1</v>
      </c>
      <c r="AR135" s="81" t="b">
        <v>0</v>
      </c>
      <c r="AS135" s="81" t="b">
        <v>0</v>
      </c>
      <c r="AT135" s="81"/>
      <c r="AU135" s="81">
        <v>1</v>
      </c>
      <c r="AV135" s="85" t="s">
        <v>886</v>
      </c>
      <c r="AW135" s="81" t="b">
        <v>0</v>
      </c>
      <c r="AX135" s="81" t="s">
        <v>904</v>
      </c>
      <c r="AY135" s="85" t="s">
        <v>2101</v>
      </c>
      <c r="AZ135" s="81" t="s">
        <v>66</v>
      </c>
      <c r="BA135" s="80" t="str">
        <f>REPLACE(INDEX(GroupVertices[Group],MATCH(Vertices[[#This Row],[Vertex]],GroupVertices[Vertex],0)),1,1,"")</f>
        <v>1</v>
      </c>
      <c r="BB135" s="48"/>
      <c r="BC135" s="48"/>
      <c r="BD135" s="48"/>
      <c r="BE135" s="48"/>
      <c r="BF135" s="48"/>
      <c r="BG135" s="48"/>
      <c r="BH135" s="118" t="s">
        <v>2245</v>
      </c>
      <c r="BI135" s="118" t="s">
        <v>2245</v>
      </c>
      <c r="BJ135" s="118" t="s">
        <v>2237</v>
      </c>
      <c r="BK135" s="118" t="s">
        <v>2237</v>
      </c>
      <c r="BL135" s="48">
        <v>0</v>
      </c>
      <c r="BM135" s="49">
        <v>0</v>
      </c>
      <c r="BN135" s="48">
        <v>2</v>
      </c>
      <c r="BO135" s="49">
        <v>4.545454545454546</v>
      </c>
      <c r="BP135" s="48">
        <v>0</v>
      </c>
      <c r="BQ135" s="49">
        <v>0</v>
      </c>
      <c r="BR135" s="48">
        <v>42</v>
      </c>
      <c r="BS135" s="49">
        <v>95.45454545454545</v>
      </c>
      <c r="BT135" s="48">
        <v>44</v>
      </c>
    </row>
    <row r="136" spans="1:72" ht="41.45" customHeight="1">
      <c r="A136" s="66" t="s">
        <v>1348</v>
      </c>
      <c r="B136" s="81"/>
      <c r="C136" s="67"/>
      <c r="D136" s="67" t="s">
        <v>64</v>
      </c>
      <c r="E136" s="68">
        <v>175.34227450980393</v>
      </c>
      <c r="F136" s="130">
        <v>99.96616704258841</v>
      </c>
      <c r="G136" s="104" t="s">
        <v>1434</v>
      </c>
      <c r="H136" s="131"/>
      <c r="I136" s="71" t="s">
        <v>1348</v>
      </c>
      <c r="J136" s="72"/>
      <c r="K136" s="132"/>
      <c r="L136" s="71" t="s">
        <v>2200</v>
      </c>
      <c r="M136" s="133">
        <v>12.275396940034</v>
      </c>
      <c r="N136" s="76">
        <v>4133.2255859375</v>
      </c>
      <c r="O136" s="76">
        <v>8247.0302734375</v>
      </c>
      <c r="P136" s="77"/>
      <c r="Q136" s="78"/>
      <c r="R136" s="78"/>
      <c r="S136" s="134"/>
      <c r="T136" s="48">
        <v>0</v>
      </c>
      <c r="U136" s="48">
        <v>3</v>
      </c>
      <c r="V136" s="49">
        <v>0</v>
      </c>
      <c r="W136" s="49">
        <v>0.0033</v>
      </c>
      <c r="X136" s="49">
        <v>0.007675</v>
      </c>
      <c r="Y136" s="49">
        <v>0.563971</v>
      </c>
      <c r="Z136" s="49">
        <v>0.6666666666666666</v>
      </c>
      <c r="AA136" s="49">
        <v>0</v>
      </c>
      <c r="AB136" s="73">
        <v>136</v>
      </c>
      <c r="AC136" s="73"/>
      <c r="AD136" s="74"/>
      <c r="AE136" s="81" t="s">
        <v>1812</v>
      </c>
      <c r="AF136" s="81">
        <v>85</v>
      </c>
      <c r="AG136" s="81">
        <v>204</v>
      </c>
      <c r="AH136" s="81">
        <v>828</v>
      </c>
      <c r="AI136" s="81">
        <v>1244</v>
      </c>
      <c r="AJ136" s="81"/>
      <c r="AK136" s="81" t="s">
        <v>1888</v>
      </c>
      <c r="AL136" s="81" t="s">
        <v>1934</v>
      </c>
      <c r="AM136" s="85" t="s">
        <v>1958</v>
      </c>
      <c r="AN136" s="81"/>
      <c r="AO136" s="83">
        <v>40891.67333333333</v>
      </c>
      <c r="AP136" s="81"/>
      <c r="AQ136" s="81" t="b">
        <v>0</v>
      </c>
      <c r="AR136" s="81" t="b">
        <v>0</v>
      </c>
      <c r="AS136" s="81" t="b">
        <v>1</v>
      </c>
      <c r="AT136" s="81"/>
      <c r="AU136" s="81">
        <v>6</v>
      </c>
      <c r="AV136" s="85" t="s">
        <v>887</v>
      </c>
      <c r="AW136" s="81" t="b">
        <v>0</v>
      </c>
      <c r="AX136" s="81" t="s">
        <v>904</v>
      </c>
      <c r="AY136" s="85" t="s">
        <v>2102</v>
      </c>
      <c r="AZ136" s="81" t="s">
        <v>66</v>
      </c>
      <c r="BA136" s="80" t="str">
        <f>REPLACE(INDEX(GroupVertices[Group],MATCH(Vertices[[#This Row],[Vertex]],GroupVertices[Vertex],0)),1,1,"")</f>
        <v>1</v>
      </c>
      <c r="BB136" s="48"/>
      <c r="BC136" s="48"/>
      <c r="BD136" s="48"/>
      <c r="BE136" s="48"/>
      <c r="BF136" s="48"/>
      <c r="BG136" s="48"/>
      <c r="BH136" s="118" t="s">
        <v>2245</v>
      </c>
      <c r="BI136" s="118" t="s">
        <v>2245</v>
      </c>
      <c r="BJ136" s="118" t="s">
        <v>2237</v>
      </c>
      <c r="BK136" s="118" t="s">
        <v>2237</v>
      </c>
      <c r="BL136" s="48">
        <v>0</v>
      </c>
      <c r="BM136" s="49">
        <v>0</v>
      </c>
      <c r="BN136" s="48">
        <v>2</v>
      </c>
      <c r="BO136" s="49">
        <v>4.545454545454546</v>
      </c>
      <c r="BP136" s="48">
        <v>0</v>
      </c>
      <c r="BQ136" s="49">
        <v>0</v>
      </c>
      <c r="BR136" s="48">
        <v>42</v>
      </c>
      <c r="BS136" s="49">
        <v>95.45454545454545</v>
      </c>
      <c r="BT136" s="48">
        <v>44</v>
      </c>
    </row>
    <row r="137" spans="1:72" ht="41.45" customHeight="1">
      <c r="A137" s="66" t="s">
        <v>1349</v>
      </c>
      <c r="B137" s="81"/>
      <c r="C137" s="67"/>
      <c r="D137" s="67" t="s">
        <v>64</v>
      </c>
      <c r="E137" s="68">
        <v>166.79796078431372</v>
      </c>
      <c r="F137" s="130">
        <v>99.98783346851701</v>
      </c>
      <c r="G137" s="104" t="s">
        <v>1435</v>
      </c>
      <c r="H137" s="131"/>
      <c r="I137" s="71" t="s">
        <v>1349</v>
      </c>
      <c r="J137" s="72"/>
      <c r="K137" s="132"/>
      <c r="L137" s="71" t="s">
        <v>2201</v>
      </c>
      <c r="M137" s="133">
        <v>5.054699392228975</v>
      </c>
      <c r="N137" s="76">
        <v>3938.481201171875</v>
      </c>
      <c r="O137" s="76">
        <v>442.2897033691406</v>
      </c>
      <c r="P137" s="77"/>
      <c r="Q137" s="78"/>
      <c r="R137" s="78"/>
      <c r="S137" s="134"/>
      <c r="T137" s="48">
        <v>0</v>
      </c>
      <c r="U137" s="48">
        <v>3</v>
      </c>
      <c r="V137" s="49">
        <v>0</v>
      </c>
      <c r="W137" s="49">
        <v>0.0033</v>
      </c>
      <c r="X137" s="49">
        <v>0.007675</v>
      </c>
      <c r="Y137" s="49">
        <v>0.563971</v>
      </c>
      <c r="Z137" s="49">
        <v>0.6666666666666666</v>
      </c>
      <c r="AA137" s="49">
        <v>0</v>
      </c>
      <c r="AB137" s="73">
        <v>137</v>
      </c>
      <c r="AC137" s="73"/>
      <c r="AD137" s="74"/>
      <c r="AE137" s="81" t="s">
        <v>1813</v>
      </c>
      <c r="AF137" s="81">
        <v>285</v>
      </c>
      <c r="AG137" s="81">
        <v>74</v>
      </c>
      <c r="AH137" s="81">
        <v>117</v>
      </c>
      <c r="AI137" s="81">
        <v>461</v>
      </c>
      <c r="AJ137" s="81"/>
      <c r="AK137" s="81"/>
      <c r="AL137" s="81" t="s">
        <v>608</v>
      </c>
      <c r="AM137" s="81"/>
      <c r="AN137" s="81"/>
      <c r="AO137" s="83">
        <v>40127.11636574074</v>
      </c>
      <c r="AP137" s="85" t="s">
        <v>2014</v>
      </c>
      <c r="AQ137" s="81" t="b">
        <v>1</v>
      </c>
      <c r="AR137" s="81" t="b">
        <v>0</v>
      </c>
      <c r="AS137" s="81" t="b">
        <v>0</v>
      </c>
      <c r="AT137" s="81"/>
      <c r="AU137" s="81">
        <v>0</v>
      </c>
      <c r="AV137" s="85" t="s">
        <v>886</v>
      </c>
      <c r="AW137" s="81" t="b">
        <v>0</v>
      </c>
      <c r="AX137" s="81" t="s">
        <v>904</v>
      </c>
      <c r="AY137" s="85" t="s">
        <v>2103</v>
      </c>
      <c r="AZ137" s="81" t="s">
        <v>66</v>
      </c>
      <c r="BA137" s="80" t="str">
        <f>REPLACE(INDEX(GroupVertices[Group],MATCH(Vertices[[#This Row],[Vertex]],GroupVertices[Vertex],0)),1,1,"")</f>
        <v>1</v>
      </c>
      <c r="BB137" s="48"/>
      <c r="BC137" s="48"/>
      <c r="BD137" s="48"/>
      <c r="BE137" s="48"/>
      <c r="BF137" s="48"/>
      <c r="BG137" s="48"/>
      <c r="BH137" s="118" t="s">
        <v>2245</v>
      </c>
      <c r="BI137" s="118" t="s">
        <v>2245</v>
      </c>
      <c r="BJ137" s="118" t="s">
        <v>2237</v>
      </c>
      <c r="BK137" s="118" t="s">
        <v>2237</v>
      </c>
      <c r="BL137" s="48">
        <v>0</v>
      </c>
      <c r="BM137" s="49">
        <v>0</v>
      </c>
      <c r="BN137" s="48">
        <v>2</v>
      </c>
      <c r="BO137" s="49">
        <v>4.545454545454546</v>
      </c>
      <c r="BP137" s="48">
        <v>0</v>
      </c>
      <c r="BQ137" s="49">
        <v>0</v>
      </c>
      <c r="BR137" s="48">
        <v>42</v>
      </c>
      <c r="BS137" s="49">
        <v>95.45454545454545</v>
      </c>
      <c r="BT137" s="48">
        <v>44</v>
      </c>
    </row>
    <row r="138" spans="1:72" ht="41.45" customHeight="1">
      <c r="A138" s="66" t="s">
        <v>1350</v>
      </c>
      <c r="B138" s="81"/>
      <c r="C138" s="67"/>
      <c r="D138" s="67" t="s">
        <v>64</v>
      </c>
      <c r="E138" s="68">
        <v>356.4817254901961</v>
      </c>
      <c r="F138" s="130">
        <v>99.50683881290207</v>
      </c>
      <c r="G138" s="104" t="s">
        <v>1436</v>
      </c>
      <c r="H138" s="131"/>
      <c r="I138" s="71" t="s">
        <v>1350</v>
      </c>
      <c r="J138" s="72"/>
      <c r="K138" s="132"/>
      <c r="L138" s="71" t="s">
        <v>2202</v>
      </c>
      <c r="M138" s="133">
        <v>165.35418495350052</v>
      </c>
      <c r="N138" s="76">
        <v>6142.5478515625</v>
      </c>
      <c r="O138" s="76">
        <v>5020.59619140625</v>
      </c>
      <c r="P138" s="77"/>
      <c r="Q138" s="78"/>
      <c r="R138" s="78"/>
      <c r="S138" s="134"/>
      <c r="T138" s="48">
        <v>0</v>
      </c>
      <c r="U138" s="48">
        <v>3</v>
      </c>
      <c r="V138" s="49">
        <v>0</v>
      </c>
      <c r="W138" s="49">
        <v>0.0033</v>
      </c>
      <c r="X138" s="49">
        <v>0.007675</v>
      </c>
      <c r="Y138" s="49">
        <v>0.563971</v>
      </c>
      <c r="Z138" s="49">
        <v>0.6666666666666666</v>
      </c>
      <c r="AA138" s="49">
        <v>0</v>
      </c>
      <c r="AB138" s="73">
        <v>138</v>
      </c>
      <c r="AC138" s="73"/>
      <c r="AD138" s="74"/>
      <c r="AE138" s="81" t="s">
        <v>1814</v>
      </c>
      <c r="AF138" s="81">
        <v>523</v>
      </c>
      <c r="AG138" s="81">
        <v>2960</v>
      </c>
      <c r="AH138" s="81">
        <v>13046</v>
      </c>
      <c r="AI138" s="81">
        <v>16792</v>
      </c>
      <c r="AJ138" s="81"/>
      <c r="AK138" s="81" t="s">
        <v>1889</v>
      </c>
      <c r="AL138" s="81" t="s">
        <v>1935</v>
      </c>
      <c r="AM138" s="85" t="s">
        <v>1959</v>
      </c>
      <c r="AN138" s="81"/>
      <c r="AO138" s="83">
        <v>41375.782743055555</v>
      </c>
      <c r="AP138" s="85" t="s">
        <v>2015</v>
      </c>
      <c r="AQ138" s="81" t="b">
        <v>1</v>
      </c>
      <c r="AR138" s="81" t="b">
        <v>0</v>
      </c>
      <c r="AS138" s="81" t="b">
        <v>1</v>
      </c>
      <c r="AT138" s="81"/>
      <c r="AU138" s="81">
        <v>106</v>
      </c>
      <c r="AV138" s="85" t="s">
        <v>886</v>
      </c>
      <c r="AW138" s="81" t="b">
        <v>0</v>
      </c>
      <c r="AX138" s="81" t="s">
        <v>904</v>
      </c>
      <c r="AY138" s="85" t="s">
        <v>2104</v>
      </c>
      <c r="AZ138" s="81" t="s">
        <v>66</v>
      </c>
      <c r="BA138" s="80" t="str">
        <f>REPLACE(INDEX(GroupVertices[Group],MATCH(Vertices[[#This Row],[Vertex]],GroupVertices[Vertex],0)),1,1,"")</f>
        <v>1</v>
      </c>
      <c r="BB138" s="48"/>
      <c r="BC138" s="48"/>
      <c r="BD138" s="48"/>
      <c r="BE138" s="48"/>
      <c r="BF138" s="48"/>
      <c r="BG138" s="48"/>
      <c r="BH138" s="118" t="s">
        <v>2245</v>
      </c>
      <c r="BI138" s="118" t="s">
        <v>2245</v>
      </c>
      <c r="BJ138" s="118" t="s">
        <v>2237</v>
      </c>
      <c r="BK138" s="118" t="s">
        <v>2237</v>
      </c>
      <c r="BL138" s="48">
        <v>0</v>
      </c>
      <c r="BM138" s="49">
        <v>0</v>
      </c>
      <c r="BN138" s="48">
        <v>2</v>
      </c>
      <c r="BO138" s="49">
        <v>4.545454545454546</v>
      </c>
      <c r="BP138" s="48">
        <v>0</v>
      </c>
      <c r="BQ138" s="49">
        <v>0</v>
      </c>
      <c r="BR138" s="48">
        <v>42</v>
      </c>
      <c r="BS138" s="49">
        <v>95.45454545454545</v>
      </c>
      <c r="BT138" s="48">
        <v>44</v>
      </c>
    </row>
    <row r="139" spans="1:72" ht="41.45" customHeight="1">
      <c r="A139" s="66" t="s">
        <v>1351</v>
      </c>
      <c r="B139" s="81"/>
      <c r="C139" s="67"/>
      <c r="D139" s="67" t="s">
        <v>64</v>
      </c>
      <c r="E139" s="68">
        <v>180.14023529411764</v>
      </c>
      <c r="F139" s="130">
        <v>99.95400051110543</v>
      </c>
      <c r="G139" s="104" t="s">
        <v>1437</v>
      </c>
      <c r="H139" s="131"/>
      <c r="I139" s="71" t="s">
        <v>1351</v>
      </c>
      <c r="J139" s="72"/>
      <c r="K139" s="132"/>
      <c r="L139" s="71" t="s">
        <v>2203</v>
      </c>
      <c r="M139" s="133">
        <v>16.330096332262976</v>
      </c>
      <c r="N139" s="76">
        <v>5536.34814453125</v>
      </c>
      <c r="O139" s="76">
        <v>2171.891845703125</v>
      </c>
      <c r="P139" s="77"/>
      <c r="Q139" s="78"/>
      <c r="R139" s="78"/>
      <c r="S139" s="134"/>
      <c r="T139" s="48">
        <v>0</v>
      </c>
      <c r="U139" s="48">
        <v>3</v>
      </c>
      <c r="V139" s="49">
        <v>0</v>
      </c>
      <c r="W139" s="49">
        <v>0.0033</v>
      </c>
      <c r="X139" s="49">
        <v>0.007675</v>
      </c>
      <c r="Y139" s="49">
        <v>0.563971</v>
      </c>
      <c r="Z139" s="49">
        <v>0.6666666666666666</v>
      </c>
      <c r="AA139" s="49">
        <v>0</v>
      </c>
      <c r="AB139" s="73">
        <v>139</v>
      </c>
      <c r="AC139" s="73"/>
      <c r="AD139" s="74"/>
      <c r="AE139" s="81" t="s">
        <v>1815</v>
      </c>
      <c r="AF139" s="81">
        <v>352</v>
      </c>
      <c r="AG139" s="81">
        <v>277</v>
      </c>
      <c r="AH139" s="81">
        <v>2544</v>
      </c>
      <c r="AI139" s="81">
        <v>8674</v>
      </c>
      <c r="AJ139" s="81"/>
      <c r="AK139" s="81" t="s">
        <v>1890</v>
      </c>
      <c r="AL139" s="81" t="s">
        <v>610</v>
      </c>
      <c r="AM139" s="81"/>
      <c r="AN139" s="81"/>
      <c r="AO139" s="83">
        <v>42459.41125</v>
      </c>
      <c r="AP139" s="81"/>
      <c r="AQ139" s="81" t="b">
        <v>1</v>
      </c>
      <c r="AR139" s="81" t="b">
        <v>0</v>
      </c>
      <c r="AS139" s="81" t="b">
        <v>1</v>
      </c>
      <c r="AT139" s="81"/>
      <c r="AU139" s="81">
        <v>0</v>
      </c>
      <c r="AV139" s="81"/>
      <c r="AW139" s="81" t="b">
        <v>0</v>
      </c>
      <c r="AX139" s="81" t="s">
        <v>904</v>
      </c>
      <c r="AY139" s="85" t="s">
        <v>2105</v>
      </c>
      <c r="AZ139" s="81" t="s">
        <v>66</v>
      </c>
      <c r="BA139" s="80" t="str">
        <f>REPLACE(INDEX(GroupVertices[Group],MATCH(Vertices[[#This Row],[Vertex]],GroupVertices[Vertex],0)),1,1,"")</f>
        <v>1</v>
      </c>
      <c r="BB139" s="48"/>
      <c r="BC139" s="48"/>
      <c r="BD139" s="48"/>
      <c r="BE139" s="48"/>
      <c r="BF139" s="48"/>
      <c r="BG139" s="48"/>
      <c r="BH139" s="118" t="s">
        <v>2245</v>
      </c>
      <c r="BI139" s="118" t="s">
        <v>2245</v>
      </c>
      <c r="BJ139" s="118" t="s">
        <v>2237</v>
      </c>
      <c r="BK139" s="118" t="s">
        <v>2237</v>
      </c>
      <c r="BL139" s="48">
        <v>0</v>
      </c>
      <c r="BM139" s="49">
        <v>0</v>
      </c>
      <c r="BN139" s="48">
        <v>2</v>
      </c>
      <c r="BO139" s="49">
        <v>4.545454545454546</v>
      </c>
      <c r="BP139" s="48">
        <v>0</v>
      </c>
      <c r="BQ139" s="49">
        <v>0</v>
      </c>
      <c r="BR139" s="48">
        <v>42</v>
      </c>
      <c r="BS139" s="49">
        <v>95.45454545454545</v>
      </c>
      <c r="BT139" s="48">
        <v>44</v>
      </c>
    </row>
    <row r="140" spans="1:72" ht="41.45" customHeight="1">
      <c r="A140" s="66" t="s">
        <v>1352</v>
      </c>
      <c r="B140" s="81"/>
      <c r="C140" s="67"/>
      <c r="D140" s="67" t="s">
        <v>64</v>
      </c>
      <c r="E140" s="68">
        <v>162</v>
      </c>
      <c r="F140" s="130">
        <v>100</v>
      </c>
      <c r="G140" s="104" t="s">
        <v>1438</v>
      </c>
      <c r="H140" s="131"/>
      <c r="I140" s="71" t="s">
        <v>1352</v>
      </c>
      <c r="J140" s="72"/>
      <c r="K140" s="132"/>
      <c r="L140" s="71" t="s">
        <v>2204</v>
      </c>
      <c r="M140" s="133">
        <v>1</v>
      </c>
      <c r="N140" s="76">
        <v>649.8905639648438</v>
      </c>
      <c r="O140" s="76">
        <v>7190.3857421875</v>
      </c>
      <c r="P140" s="77"/>
      <c r="Q140" s="78"/>
      <c r="R140" s="78"/>
      <c r="S140" s="134"/>
      <c r="T140" s="48">
        <v>0</v>
      </c>
      <c r="U140" s="48">
        <v>3</v>
      </c>
      <c r="V140" s="49">
        <v>0</v>
      </c>
      <c r="W140" s="49">
        <v>0.0033</v>
      </c>
      <c r="X140" s="49">
        <v>0.007675</v>
      </c>
      <c r="Y140" s="49">
        <v>0.563971</v>
      </c>
      <c r="Z140" s="49">
        <v>0.6666666666666666</v>
      </c>
      <c r="AA140" s="49">
        <v>0</v>
      </c>
      <c r="AB140" s="73">
        <v>140</v>
      </c>
      <c r="AC140" s="73"/>
      <c r="AD140" s="74"/>
      <c r="AE140" s="81" t="s">
        <v>1816</v>
      </c>
      <c r="AF140" s="81">
        <v>23</v>
      </c>
      <c r="AG140" s="81">
        <v>1</v>
      </c>
      <c r="AH140" s="81">
        <v>35</v>
      </c>
      <c r="AI140" s="81">
        <v>2</v>
      </c>
      <c r="AJ140" s="81"/>
      <c r="AK140" s="81" t="s">
        <v>1891</v>
      </c>
      <c r="AL140" s="81"/>
      <c r="AM140" s="85" t="s">
        <v>1960</v>
      </c>
      <c r="AN140" s="81"/>
      <c r="AO140" s="83">
        <v>43815.47393518518</v>
      </c>
      <c r="AP140" s="85" t="s">
        <v>2016</v>
      </c>
      <c r="AQ140" s="81" t="b">
        <v>1</v>
      </c>
      <c r="AR140" s="81" t="b">
        <v>0</v>
      </c>
      <c r="AS140" s="81" t="b">
        <v>0</v>
      </c>
      <c r="AT140" s="81"/>
      <c r="AU140" s="81">
        <v>0</v>
      </c>
      <c r="AV140" s="81"/>
      <c r="AW140" s="81" t="b">
        <v>0</v>
      </c>
      <c r="AX140" s="81" t="s">
        <v>904</v>
      </c>
      <c r="AY140" s="85" t="s">
        <v>2106</v>
      </c>
      <c r="AZ140" s="81" t="s">
        <v>66</v>
      </c>
      <c r="BA140" s="80" t="str">
        <f>REPLACE(INDEX(GroupVertices[Group],MATCH(Vertices[[#This Row],[Vertex]],GroupVertices[Vertex],0)),1,1,"")</f>
        <v>1</v>
      </c>
      <c r="BB140" s="48"/>
      <c r="BC140" s="48"/>
      <c r="BD140" s="48"/>
      <c r="BE140" s="48"/>
      <c r="BF140" s="48"/>
      <c r="BG140" s="48"/>
      <c r="BH140" s="118" t="s">
        <v>2245</v>
      </c>
      <c r="BI140" s="118" t="s">
        <v>2245</v>
      </c>
      <c r="BJ140" s="118" t="s">
        <v>2237</v>
      </c>
      <c r="BK140" s="118" t="s">
        <v>2237</v>
      </c>
      <c r="BL140" s="48">
        <v>0</v>
      </c>
      <c r="BM140" s="49">
        <v>0</v>
      </c>
      <c r="BN140" s="48">
        <v>2</v>
      </c>
      <c r="BO140" s="49">
        <v>4.545454545454546</v>
      </c>
      <c r="BP140" s="48">
        <v>0</v>
      </c>
      <c r="BQ140" s="49">
        <v>0</v>
      </c>
      <c r="BR140" s="48">
        <v>42</v>
      </c>
      <c r="BS140" s="49">
        <v>95.45454545454545</v>
      </c>
      <c r="BT140" s="48">
        <v>44</v>
      </c>
    </row>
    <row r="141" spans="1:72" ht="41.45" customHeight="1">
      <c r="A141" s="66" t="s">
        <v>1353</v>
      </c>
      <c r="B141" s="81"/>
      <c r="C141" s="67"/>
      <c r="D141" s="67" t="s">
        <v>64</v>
      </c>
      <c r="E141" s="68">
        <v>256.38180392156863</v>
      </c>
      <c r="F141" s="130">
        <v>99.76066932589637</v>
      </c>
      <c r="G141" s="104" t="s">
        <v>1439</v>
      </c>
      <c r="H141" s="131"/>
      <c r="I141" s="71" t="s">
        <v>1353</v>
      </c>
      <c r="J141" s="72"/>
      <c r="K141" s="132"/>
      <c r="L141" s="71" t="s">
        <v>2205</v>
      </c>
      <c r="M141" s="133">
        <v>80.76093598960011</v>
      </c>
      <c r="N141" s="76">
        <v>6095.2568359375</v>
      </c>
      <c r="O141" s="76">
        <v>4230.3017578125</v>
      </c>
      <c r="P141" s="77"/>
      <c r="Q141" s="78"/>
      <c r="R141" s="78"/>
      <c r="S141" s="134"/>
      <c r="T141" s="48">
        <v>0</v>
      </c>
      <c r="U141" s="48">
        <v>3</v>
      </c>
      <c r="V141" s="49">
        <v>0</v>
      </c>
      <c r="W141" s="49">
        <v>0.0033</v>
      </c>
      <c r="X141" s="49">
        <v>0.007675</v>
      </c>
      <c r="Y141" s="49">
        <v>0.563971</v>
      </c>
      <c r="Z141" s="49">
        <v>0.6666666666666666</v>
      </c>
      <c r="AA141" s="49">
        <v>0</v>
      </c>
      <c r="AB141" s="73">
        <v>141</v>
      </c>
      <c r="AC141" s="73"/>
      <c r="AD141" s="74"/>
      <c r="AE141" s="81" t="s">
        <v>1817</v>
      </c>
      <c r="AF141" s="81">
        <v>1136</v>
      </c>
      <c r="AG141" s="81">
        <v>1437</v>
      </c>
      <c r="AH141" s="81">
        <v>6597</v>
      </c>
      <c r="AI141" s="81">
        <v>5133</v>
      </c>
      <c r="AJ141" s="81"/>
      <c r="AK141" s="81" t="s">
        <v>1892</v>
      </c>
      <c r="AL141" s="81" t="s">
        <v>768</v>
      </c>
      <c r="AM141" s="85" t="s">
        <v>1961</v>
      </c>
      <c r="AN141" s="81"/>
      <c r="AO141" s="83">
        <v>41168.45664351852</v>
      </c>
      <c r="AP141" s="85" t="s">
        <v>2017</v>
      </c>
      <c r="AQ141" s="81" t="b">
        <v>1</v>
      </c>
      <c r="AR141" s="81" t="b">
        <v>0</v>
      </c>
      <c r="AS141" s="81" t="b">
        <v>0</v>
      </c>
      <c r="AT141" s="81"/>
      <c r="AU141" s="81">
        <v>85</v>
      </c>
      <c r="AV141" s="85" t="s">
        <v>886</v>
      </c>
      <c r="AW141" s="81" t="b">
        <v>0</v>
      </c>
      <c r="AX141" s="81" t="s">
        <v>904</v>
      </c>
      <c r="AY141" s="85" t="s">
        <v>2107</v>
      </c>
      <c r="AZ141" s="81" t="s">
        <v>66</v>
      </c>
      <c r="BA141" s="80" t="str">
        <f>REPLACE(INDEX(GroupVertices[Group],MATCH(Vertices[[#This Row],[Vertex]],GroupVertices[Vertex],0)),1,1,"")</f>
        <v>1</v>
      </c>
      <c r="BB141" s="48"/>
      <c r="BC141" s="48"/>
      <c r="BD141" s="48"/>
      <c r="BE141" s="48"/>
      <c r="BF141" s="48"/>
      <c r="BG141" s="48"/>
      <c r="BH141" s="118" t="s">
        <v>2245</v>
      </c>
      <c r="BI141" s="118" t="s">
        <v>2245</v>
      </c>
      <c r="BJ141" s="118" t="s">
        <v>2237</v>
      </c>
      <c r="BK141" s="118" t="s">
        <v>2237</v>
      </c>
      <c r="BL141" s="48">
        <v>0</v>
      </c>
      <c r="BM141" s="49">
        <v>0</v>
      </c>
      <c r="BN141" s="48">
        <v>2</v>
      </c>
      <c r="BO141" s="49">
        <v>4.545454545454546</v>
      </c>
      <c r="BP141" s="48">
        <v>0</v>
      </c>
      <c r="BQ141" s="49">
        <v>0</v>
      </c>
      <c r="BR141" s="48">
        <v>42</v>
      </c>
      <c r="BS141" s="49">
        <v>95.45454545454545</v>
      </c>
      <c r="BT141" s="48">
        <v>44</v>
      </c>
    </row>
    <row r="142" spans="1:72" ht="41.45" customHeight="1">
      <c r="A142" s="66" t="s">
        <v>1354</v>
      </c>
      <c r="B142" s="81"/>
      <c r="C142" s="67"/>
      <c r="D142" s="67" t="s">
        <v>64</v>
      </c>
      <c r="E142" s="68">
        <v>296.21145098039216</v>
      </c>
      <c r="F142" s="130">
        <v>99.65967044810613</v>
      </c>
      <c r="G142" s="104" t="s">
        <v>1440</v>
      </c>
      <c r="H142" s="131"/>
      <c r="I142" s="71" t="s">
        <v>1354</v>
      </c>
      <c r="J142" s="72"/>
      <c r="K142" s="132"/>
      <c r="L142" s="71" t="s">
        <v>2206</v>
      </c>
      <c r="M142" s="133">
        <v>114.42049532782968</v>
      </c>
      <c r="N142" s="76">
        <v>1031.453125</v>
      </c>
      <c r="O142" s="76">
        <v>7844.9189453125</v>
      </c>
      <c r="P142" s="77"/>
      <c r="Q142" s="78"/>
      <c r="R142" s="78"/>
      <c r="S142" s="134"/>
      <c r="T142" s="48">
        <v>0</v>
      </c>
      <c r="U142" s="48">
        <v>3</v>
      </c>
      <c r="V142" s="49">
        <v>0</v>
      </c>
      <c r="W142" s="49">
        <v>0.0033</v>
      </c>
      <c r="X142" s="49">
        <v>0.007675</v>
      </c>
      <c r="Y142" s="49">
        <v>0.563971</v>
      </c>
      <c r="Z142" s="49">
        <v>0.6666666666666666</v>
      </c>
      <c r="AA142" s="49">
        <v>0</v>
      </c>
      <c r="AB142" s="73">
        <v>142</v>
      </c>
      <c r="AC142" s="73"/>
      <c r="AD142" s="74"/>
      <c r="AE142" s="81" t="s">
        <v>1818</v>
      </c>
      <c r="AF142" s="81">
        <v>4970</v>
      </c>
      <c r="AG142" s="81">
        <v>2043</v>
      </c>
      <c r="AH142" s="81">
        <v>65073</v>
      </c>
      <c r="AI142" s="81">
        <v>20314</v>
      </c>
      <c r="AJ142" s="81"/>
      <c r="AK142" s="81" t="s">
        <v>1893</v>
      </c>
      <c r="AL142" s="81" t="s">
        <v>1936</v>
      </c>
      <c r="AM142" s="81"/>
      <c r="AN142" s="81"/>
      <c r="AO142" s="83">
        <v>41201.62158564815</v>
      </c>
      <c r="AP142" s="85" t="s">
        <v>2018</v>
      </c>
      <c r="AQ142" s="81" t="b">
        <v>0</v>
      </c>
      <c r="AR142" s="81" t="b">
        <v>0</v>
      </c>
      <c r="AS142" s="81" t="b">
        <v>1</v>
      </c>
      <c r="AT142" s="81"/>
      <c r="AU142" s="81">
        <v>52</v>
      </c>
      <c r="AV142" s="85" t="s">
        <v>890</v>
      </c>
      <c r="AW142" s="81" t="b">
        <v>0</v>
      </c>
      <c r="AX142" s="81" t="s">
        <v>904</v>
      </c>
      <c r="AY142" s="85" t="s">
        <v>2108</v>
      </c>
      <c r="AZ142" s="81" t="s">
        <v>66</v>
      </c>
      <c r="BA142" s="80" t="str">
        <f>REPLACE(INDEX(GroupVertices[Group],MATCH(Vertices[[#This Row],[Vertex]],GroupVertices[Vertex],0)),1,1,"")</f>
        <v>1</v>
      </c>
      <c r="BB142" s="48"/>
      <c r="BC142" s="48"/>
      <c r="BD142" s="48"/>
      <c r="BE142" s="48"/>
      <c r="BF142" s="48"/>
      <c r="BG142" s="48"/>
      <c r="BH142" s="118" t="s">
        <v>2245</v>
      </c>
      <c r="BI142" s="118" t="s">
        <v>2245</v>
      </c>
      <c r="BJ142" s="118" t="s">
        <v>2237</v>
      </c>
      <c r="BK142" s="118" t="s">
        <v>2237</v>
      </c>
      <c r="BL142" s="48">
        <v>0</v>
      </c>
      <c r="BM142" s="49">
        <v>0</v>
      </c>
      <c r="BN142" s="48">
        <v>2</v>
      </c>
      <c r="BO142" s="49">
        <v>4.545454545454546</v>
      </c>
      <c r="BP142" s="48">
        <v>0</v>
      </c>
      <c r="BQ142" s="49">
        <v>0</v>
      </c>
      <c r="BR142" s="48">
        <v>42</v>
      </c>
      <c r="BS142" s="49">
        <v>95.45454545454545</v>
      </c>
      <c r="BT142" s="48">
        <v>44</v>
      </c>
    </row>
    <row r="143" spans="1:72" ht="41.45" customHeight="1">
      <c r="A143" s="66" t="s">
        <v>1355</v>
      </c>
      <c r="B143" s="81"/>
      <c r="C143" s="67"/>
      <c r="D143" s="67" t="s">
        <v>64</v>
      </c>
      <c r="E143" s="68">
        <v>183.75513725490197</v>
      </c>
      <c r="F143" s="130">
        <v>99.94483394628949</v>
      </c>
      <c r="G143" s="104" t="s">
        <v>1441</v>
      </c>
      <c r="H143" s="131"/>
      <c r="I143" s="71" t="s">
        <v>1355</v>
      </c>
      <c r="J143" s="72"/>
      <c r="K143" s="132"/>
      <c r="L143" s="71" t="s">
        <v>2207</v>
      </c>
      <c r="M143" s="133">
        <v>19.385006833257407</v>
      </c>
      <c r="N143" s="76">
        <v>5317.546875</v>
      </c>
      <c r="O143" s="76">
        <v>7108.3544921875</v>
      </c>
      <c r="P143" s="77"/>
      <c r="Q143" s="78"/>
      <c r="R143" s="78"/>
      <c r="S143" s="134"/>
      <c r="T143" s="48">
        <v>0</v>
      </c>
      <c r="U143" s="48">
        <v>3</v>
      </c>
      <c r="V143" s="49">
        <v>0</v>
      </c>
      <c r="W143" s="49">
        <v>0.0033</v>
      </c>
      <c r="X143" s="49">
        <v>0.007675</v>
      </c>
      <c r="Y143" s="49">
        <v>0.563971</v>
      </c>
      <c r="Z143" s="49">
        <v>0.6666666666666666</v>
      </c>
      <c r="AA143" s="49">
        <v>0</v>
      </c>
      <c r="AB143" s="73">
        <v>143</v>
      </c>
      <c r="AC143" s="73"/>
      <c r="AD143" s="74"/>
      <c r="AE143" s="81" t="s">
        <v>1819</v>
      </c>
      <c r="AF143" s="81">
        <v>1384</v>
      </c>
      <c r="AG143" s="81">
        <v>332</v>
      </c>
      <c r="AH143" s="81">
        <v>5056</v>
      </c>
      <c r="AI143" s="81">
        <v>11900</v>
      </c>
      <c r="AJ143" s="81"/>
      <c r="AK143" s="81" t="s">
        <v>1894</v>
      </c>
      <c r="AL143" s="81"/>
      <c r="AM143" s="81"/>
      <c r="AN143" s="81"/>
      <c r="AO143" s="83">
        <v>41433.57126157408</v>
      </c>
      <c r="AP143" s="85" t="s">
        <v>2019</v>
      </c>
      <c r="AQ143" s="81" t="b">
        <v>1</v>
      </c>
      <c r="AR143" s="81" t="b">
        <v>0</v>
      </c>
      <c r="AS143" s="81" t="b">
        <v>0</v>
      </c>
      <c r="AT143" s="81"/>
      <c r="AU143" s="81">
        <v>7</v>
      </c>
      <c r="AV143" s="85" t="s">
        <v>886</v>
      </c>
      <c r="AW143" s="81" t="b">
        <v>0</v>
      </c>
      <c r="AX143" s="81" t="s">
        <v>904</v>
      </c>
      <c r="AY143" s="85" t="s">
        <v>2109</v>
      </c>
      <c r="AZ143" s="81" t="s">
        <v>66</v>
      </c>
      <c r="BA143" s="80" t="str">
        <f>REPLACE(INDEX(GroupVertices[Group],MATCH(Vertices[[#This Row],[Vertex]],GroupVertices[Vertex],0)),1,1,"")</f>
        <v>1</v>
      </c>
      <c r="BB143" s="48"/>
      <c r="BC143" s="48"/>
      <c r="BD143" s="48"/>
      <c r="BE143" s="48"/>
      <c r="BF143" s="48"/>
      <c r="BG143" s="48"/>
      <c r="BH143" s="118" t="s">
        <v>2245</v>
      </c>
      <c r="BI143" s="118" t="s">
        <v>2245</v>
      </c>
      <c r="BJ143" s="118" t="s">
        <v>2237</v>
      </c>
      <c r="BK143" s="118" t="s">
        <v>2237</v>
      </c>
      <c r="BL143" s="48">
        <v>0</v>
      </c>
      <c r="BM143" s="49">
        <v>0</v>
      </c>
      <c r="BN143" s="48">
        <v>2</v>
      </c>
      <c r="BO143" s="49">
        <v>4.545454545454546</v>
      </c>
      <c r="BP143" s="48">
        <v>0</v>
      </c>
      <c r="BQ143" s="49">
        <v>0</v>
      </c>
      <c r="BR143" s="48">
        <v>42</v>
      </c>
      <c r="BS143" s="49">
        <v>95.45454545454545</v>
      </c>
      <c r="BT143" s="48">
        <v>44</v>
      </c>
    </row>
    <row r="144" spans="1:72" ht="41.45" customHeight="1">
      <c r="A144" s="66" t="s">
        <v>1356</v>
      </c>
      <c r="B144" s="81"/>
      <c r="C144" s="67"/>
      <c r="D144" s="67" t="s">
        <v>64</v>
      </c>
      <c r="E144" s="68">
        <v>162.3286274509804</v>
      </c>
      <c r="F144" s="130">
        <v>99.99916667592582</v>
      </c>
      <c r="G144" s="104" t="s">
        <v>1442</v>
      </c>
      <c r="H144" s="131"/>
      <c r="I144" s="71" t="s">
        <v>1356</v>
      </c>
      <c r="J144" s="72"/>
      <c r="K144" s="132"/>
      <c r="L144" s="71" t="s">
        <v>2208</v>
      </c>
      <c r="M144" s="133">
        <v>1.2777191364540395</v>
      </c>
      <c r="N144" s="76">
        <v>160.24038696289062</v>
      </c>
      <c r="O144" s="76">
        <v>4868.81884765625</v>
      </c>
      <c r="P144" s="77"/>
      <c r="Q144" s="78"/>
      <c r="R144" s="78"/>
      <c r="S144" s="134"/>
      <c r="T144" s="48">
        <v>0</v>
      </c>
      <c r="U144" s="48">
        <v>3</v>
      </c>
      <c r="V144" s="49">
        <v>0</v>
      </c>
      <c r="W144" s="49">
        <v>0.0033</v>
      </c>
      <c r="X144" s="49">
        <v>0.007675</v>
      </c>
      <c r="Y144" s="49">
        <v>0.563971</v>
      </c>
      <c r="Z144" s="49">
        <v>0.6666666666666666</v>
      </c>
      <c r="AA144" s="49">
        <v>0</v>
      </c>
      <c r="AB144" s="73">
        <v>144</v>
      </c>
      <c r="AC144" s="73"/>
      <c r="AD144" s="74"/>
      <c r="AE144" s="81" t="s">
        <v>1820</v>
      </c>
      <c r="AF144" s="81">
        <v>92</v>
      </c>
      <c r="AG144" s="81">
        <v>6</v>
      </c>
      <c r="AH144" s="81">
        <v>644</v>
      </c>
      <c r="AI144" s="81">
        <v>1379</v>
      </c>
      <c r="AJ144" s="81"/>
      <c r="AK144" s="81" t="s">
        <v>1895</v>
      </c>
      <c r="AL144" s="81"/>
      <c r="AM144" s="81"/>
      <c r="AN144" s="81"/>
      <c r="AO144" s="83">
        <v>43399.451631944445</v>
      </c>
      <c r="AP144" s="85" t="s">
        <v>2020</v>
      </c>
      <c r="AQ144" s="81" t="b">
        <v>1</v>
      </c>
      <c r="AR144" s="81" t="b">
        <v>0</v>
      </c>
      <c r="AS144" s="81" t="b">
        <v>0</v>
      </c>
      <c r="AT144" s="81"/>
      <c r="AU144" s="81">
        <v>0</v>
      </c>
      <c r="AV144" s="81"/>
      <c r="AW144" s="81" t="b">
        <v>0</v>
      </c>
      <c r="AX144" s="81" t="s">
        <v>904</v>
      </c>
      <c r="AY144" s="85" t="s">
        <v>2110</v>
      </c>
      <c r="AZ144" s="81" t="s">
        <v>66</v>
      </c>
      <c r="BA144" s="80" t="str">
        <f>REPLACE(INDEX(GroupVertices[Group],MATCH(Vertices[[#This Row],[Vertex]],GroupVertices[Vertex],0)),1,1,"")</f>
        <v>1</v>
      </c>
      <c r="BB144" s="48"/>
      <c r="BC144" s="48"/>
      <c r="BD144" s="48"/>
      <c r="BE144" s="48"/>
      <c r="BF144" s="48"/>
      <c r="BG144" s="48"/>
      <c r="BH144" s="118" t="s">
        <v>2245</v>
      </c>
      <c r="BI144" s="118" t="s">
        <v>2245</v>
      </c>
      <c r="BJ144" s="118" t="s">
        <v>2237</v>
      </c>
      <c r="BK144" s="118" t="s">
        <v>2237</v>
      </c>
      <c r="BL144" s="48">
        <v>0</v>
      </c>
      <c r="BM144" s="49">
        <v>0</v>
      </c>
      <c r="BN144" s="48">
        <v>2</v>
      </c>
      <c r="BO144" s="49">
        <v>4.545454545454546</v>
      </c>
      <c r="BP144" s="48">
        <v>0</v>
      </c>
      <c r="BQ144" s="49">
        <v>0</v>
      </c>
      <c r="BR144" s="48">
        <v>42</v>
      </c>
      <c r="BS144" s="49">
        <v>95.45454545454545</v>
      </c>
      <c r="BT144" s="48">
        <v>44</v>
      </c>
    </row>
    <row r="145" spans="1:72" ht="41.45" customHeight="1">
      <c r="A145" s="66" t="s">
        <v>1357</v>
      </c>
      <c r="B145" s="81"/>
      <c r="C145" s="67"/>
      <c r="D145" s="67" t="s">
        <v>64</v>
      </c>
      <c r="E145" s="68">
        <v>167.91529411764705</v>
      </c>
      <c r="F145" s="130">
        <v>99.98500016666482</v>
      </c>
      <c r="G145" s="104" t="s">
        <v>1443</v>
      </c>
      <c r="H145" s="131"/>
      <c r="I145" s="71" t="s">
        <v>1357</v>
      </c>
      <c r="J145" s="72"/>
      <c r="K145" s="132"/>
      <c r="L145" s="71" t="s">
        <v>2209</v>
      </c>
      <c r="M145" s="133">
        <v>5.998944456172709</v>
      </c>
      <c r="N145" s="76">
        <v>2438.347412109375</v>
      </c>
      <c r="O145" s="76">
        <v>3510.666259765625</v>
      </c>
      <c r="P145" s="77"/>
      <c r="Q145" s="78"/>
      <c r="R145" s="78"/>
      <c r="S145" s="134"/>
      <c r="T145" s="48">
        <v>0</v>
      </c>
      <c r="U145" s="48">
        <v>3</v>
      </c>
      <c r="V145" s="49">
        <v>0</v>
      </c>
      <c r="W145" s="49">
        <v>0.0033</v>
      </c>
      <c r="X145" s="49">
        <v>0.007675</v>
      </c>
      <c r="Y145" s="49">
        <v>0.563971</v>
      </c>
      <c r="Z145" s="49">
        <v>0.6666666666666666</v>
      </c>
      <c r="AA145" s="49">
        <v>0</v>
      </c>
      <c r="AB145" s="73">
        <v>145</v>
      </c>
      <c r="AC145" s="73"/>
      <c r="AD145" s="74"/>
      <c r="AE145" s="81" t="s">
        <v>1821</v>
      </c>
      <c r="AF145" s="81">
        <v>727</v>
      </c>
      <c r="AG145" s="81">
        <v>91</v>
      </c>
      <c r="AH145" s="81">
        <v>3341</v>
      </c>
      <c r="AI145" s="81">
        <v>1084</v>
      </c>
      <c r="AJ145" s="81"/>
      <c r="AK145" s="81"/>
      <c r="AL145" s="81" t="s">
        <v>612</v>
      </c>
      <c r="AM145" s="81"/>
      <c r="AN145" s="81"/>
      <c r="AO145" s="83">
        <v>40685.60444444444</v>
      </c>
      <c r="AP145" s="85" t="s">
        <v>2021</v>
      </c>
      <c r="AQ145" s="81" t="b">
        <v>0</v>
      </c>
      <c r="AR145" s="81" t="b">
        <v>0</v>
      </c>
      <c r="AS145" s="81" t="b">
        <v>1</v>
      </c>
      <c r="AT145" s="81"/>
      <c r="AU145" s="81">
        <v>1</v>
      </c>
      <c r="AV145" s="85" t="s">
        <v>886</v>
      </c>
      <c r="AW145" s="81" t="b">
        <v>0</v>
      </c>
      <c r="AX145" s="81" t="s">
        <v>904</v>
      </c>
      <c r="AY145" s="85" t="s">
        <v>2111</v>
      </c>
      <c r="AZ145" s="81" t="s">
        <v>66</v>
      </c>
      <c r="BA145" s="80" t="str">
        <f>REPLACE(INDEX(GroupVertices[Group],MATCH(Vertices[[#This Row],[Vertex]],GroupVertices[Vertex],0)),1,1,"")</f>
        <v>1</v>
      </c>
      <c r="BB145" s="48"/>
      <c r="BC145" s="48"/>
      <c r="BD145" s="48"/>
      <c r="BE145" s="48"/>
      <c r="BF145" s="48"/>
      <c r="BG145" s="48"/>
      <c r="BH145" s="118" t="s">
        <v>2245</v>
      </c>
      <c r="BI145" s="118" t="s">
        <v>2245</v>
      </c>
      <c r="BJ145" s="118" t="s">
        <v>2237</v>
      </c>
      <c r="BK145" s="118" t="s">
        <v>2237</v>
      </c>
      <c r="BL145" s="48">
        <v>0</v>
      </c>
      <c r="BM145" s="49">
        <v>0</v>
      </c>
      <c r="BN145" s="48">
        <v>2</v>
      </c>
      <c r="BO145" s="49">
        <v>4.545454545454546</v>
      </c>
      <c r="BP145" s="48">
        <v>0</v>
      </c>
      <c r="BQ145" s="49">
        <v>0</v>
      </c>
      <c r="BR145" s="48">
        <v>42</v>
      </c>
      <c r="BS145" s="49">
        <v>95.45454545454545</v>
      </c>
      <c r="BT145" s="48">
        <v>44</v>
      </c>
    </row>
    <row r="146" spans="1:72" ht="41.45" customHeight="1">
      <c r="A146" s="66" t="s">
        <v>1358</v>
      </c>
      <c r="B146" s="81"/>
      <c r="C146" s="67"/>
      <c r="D146" s="67" t="s">
        <v>64</v>
      </c>
      <c r="E146" s="68">
        <v>170.47858823529413</v>
      </c>
      <c r="F146" s="130">
        <v>99.97850023888624</v>
      </c>
      <c r="G146" s="104" t="s">
        <v>1444</v>
      </c>
      <c r="H146" s="131"/>
      <c r="I146" s="71" t="s">
        <v>1358</v>
      </c>
      <c r="J146" s="72"/>
      <c r="K146" s="132"/>
      <c r="L146" s="71" t="s">
        <v>2210</v>
      </c>
      <c r="M146" s="133">
        <v>8.165153720514216</v>
      </c>
      <c r="N146" s="76">
        <v>2079.979248046875</v>
      </c>
      <c r="O146" s="76">
        <v>9320.1884765625</v>
      </c>
      <c r="P146" s="77"/>
      <c r="Q146" s="78"/>
      <c r="R146" s="78"/>
      <c r="S146" s="134"/>
      <c r="T146" s="48">
        <v>0</v>
      </c>
      <c r="U146" s="48">
        <v>3</v>
      </c>
      <c r="V146" s="49">
        <v>0</v>
      </c>
      <c r="W146" s="49">
        <v>0.0033</v>
      </c>
      <c r="X146" s="49">
        <v>0.007675</v>
      </c>
      <c r="Y146" s="49">
        <v>0.563971</v>
      </c>
      <c r="Z146" s="49">
        <v>0.6666666666666666</v>
      </c>
      <c r="AA146" s="49">
        <v>0</v>
      </c>
      <c r="AB146" s="73">
        <v>146</v>
      </c>
      <c r="AC146" s="73"/>
      <c r="AD146" s="74"/>
      <c r="AE146" s="81" t="s">
        <v>1822</v>
      </c>
      <c r="AF146" s="81">
        <v>410</v>
      </c>
      <c r="AG146" s="81">
        <v>130</v>
      </c>
      <c r="AH146" s="81">
        <v>28507</v>
      </c>
      <c r="AI146" s="81">
        <v>13287</v>
      </c>
      <c r="AJ146" s="81"/>
      <c r="AK146" s="81" t="s">
        <v>1896</v>
      </c>
      <c r="AL146" s="81" t="s">
        <v>768</v>
      </c>
      <c r="AM146" s="81"/>
      <c r="AN146" s="81"/>
      <c r="AO146" s="83">
        <v>40001.35954861111</v>
      </c>
      <c r="AP146" s="85" t="s">
        <v>2022</v>
      </c>
      <c r="AQ146" s="81" t="b">
        <v>0</v>
      </c>
      <c r="AR146" s="81" t="b">
        <v>0</v>
      </c>
      <c r="AS146" s="81" t="b">
        <v>1</v>
      </c>
      <c r="AT146" s="81"/>
      <c r="AU146" s="81">
        <v>17</v>
      </c>
      <c r="AV146" s="85" t="s">
        <v>890</v>
      </c>
      <c r="AW146" s="81" t="b">
        <v>0</v>
      </c>
      <c r="AX146" s="81" t="s">
        <v>904</v>
      </c>
      <c r="AY146" s="85" t="s">
        <v>2112</v>
      </c>
      <c r="AZ146" s="81" t="s">
        <v>66</v>
      </c>
      <c r="BA146" s="80" t="str">
        <f>REPLACE(INDEX(GroupVertices[Group],MATCH(Vertices[[#This Row],[Vertex]],GroupVertices[Vertex],0)),1,1,"")</f>
        <v>1</v>
      </c>
      <c r="BB146" s="48"/>
      <c r="BC146" s="48"/>
      <c r="BD146" s="48"/>
      <c r="BE146" s="48"/>
      <c r="BF146" s="48"/>
      <c r="BG146" s="48"/>
      <c r="BH146" s="118" t="s">
        <v>2245</v>
      </c>
      <c r="BI146" s="118" t="s">
        <v>2245</v>
      </c>
      <c r="BJ146" s="118" t="s">
        <v>2237</v>
      </c>
      <c r="BK146" s="118" t="s">
        <v>2237</v>
      </c>
      <c r="BL146" s="48">
        <v>0</v>
      </c>
      <c r="BM146" s="49">
        <v>0</v>
      </c>
      <c r="BN146" s="48">
        <v>2</v>
      </c>
      <c r="BO146" s="49">
        <v>4.545454545454546</v>
      </c>
      <c r="BP146" s="48">
        <v>0</v>
      </c>
      <c r="BQ146" s="49">
        <v>0</v>
      </c>
      <c r="BR146" s="48">
        <v>42</v>
      </c>
      <c r="BS146" s="49">
        <v>95.45454545454545</v>
      </c>
      <c r="BT146" s="48">
        <v>44</v>
      </c>
    </row>
    <row r="147" spans="1:72" ht="41.45" customHeight="1">
      <c r="A147" s="66" t="s">
        <v>1359</v>
      </c>
      <c r="B147" s="81"/>
      <c r="C147" s="67"/>
      <c r="D147" s="67" t="s">
        <v>64</v>
      </c>
      <c r="E147" s="68">
        <v>168.3753725490196</v>
      </c>
      <c r="F147" s="130">
        <v>99.98383351296097</v>
      </c>
      <c r="G147" s="104" t="s">
        <v>1445</v>
      </c>
      <c r="H147" s="131"/>
      <c r="I147" s="71" t="s">
        <v>1359</v>
      </c>
      <c r="J147" s="72"/>
      <c r="K147" s="132"/>
      <c r="L147" s="71" t="s">
        <v>2211</v>
      </c>
      <c r="M147" s="133">
        <v>6.387751247208365</v>
      </c>
      <c r="N147" s="76">
        <v>3187.861328125</v>
      </c>
      <c r="O147" s="76">
        <v>3045.909912109375</v>
      </c>
      <c r="P147" s="77"/>
      <c r="Q147" s="78"/>
      <c r="R147" s="78"/>
      <c r="S147" s="134"/>
      <c r="T147" s="48">
        <v>0</v>
      </c>
      <c r="U147" s="48">
        <v>3</v>
      </c>
      <c r="V147" s="49">
        <v>0</v>
      </c>
      <c r="W147" s="49">
        <v>0.0033</v>
      </c>
      <c r="X147" s="49">
        <v>0.007675</v>
      </c>
      <c r="Y147" s="49">
        <v>0.563971</v>
      </c>
      <c r="Z147" s="49">
        <v>0.6666666666666666</v>
      </c>
      <c r="AA147" s="49">
        <v>0</v>
      </c>
      <c r="AB147" s="73">
        <v>147</v>
      </c>
      <c r="AC147" s="73"/>
      <c r="AD147" s="74"/>
      <c r="AE147" s="81" t="s">
        <v>1823</v>
      </c>
      <c r="AF147" s="81">
        <v>256</v>
      </c>
      <c r="AG147" s="81">
        <v>98</v>
      </c>
      <c r="AH147" s="81">
        <v>1699</v>
      </c>
      <c r="AI147" s="81">
        <v>3562</v>
      </c>
      <c r="AJ147" s="81"/>
      <c r="AK147" s="81" t="s">
        <v>1897</v>
      </c>
      <c r="AL147" s="81" t="s">
        <v>612</v>
      </c>
      <c r="AM147" s="81"/>
      <c r="AN147" s="81"/>
      <c r="AO147" s="83">
        <v>39856.45575231482</v>
      </c>
      <c r="AP147" s="85" t="s">
        <v>2023</v>
      </c>
      <c r="AQ147" s="81" t="b">
        <v>0</v>
      </c>
      <c r="AR147" s="81" t="b">
        <v>0</v>
      </c>
      <c r="AS147" s="81" t="b">
        <v>0</v>
      </c>
      <c r="AT147" s="81"/>
      <c r="AU147" s="81">
        <v>5</v>
      </c>
      <c r="AV147" s="85" t="s">
        <v>2031</v>
      </c>
      <c r="AW147" s="81" t="b">
        <v>0</v>
      </c>
      <c r="AX147" s="81" t="s">
        <v>904</v>
      </c>
      <c r="AY147" s="85" t="s">
        <v>2113</v>
      </c>
      <c r="AZ147" s="81" t="s">
        <v>66</v>
      </c>
      <c r="BA147" s="80" t="str">
        <f>REPLACE(INDEX(GroupVertices[Group],MATCH(Vertices[[#This Row],[Vertex]],GroupVertices[Vertex],0)),1,1,"")</f>
        <v>1</v>
      </c>
      <c r="BB147" s="48"/>
      <c r="BC147" s="48"/>
      <c r="BD147" s="48"/>
      <c r="BE147" s="48"/>
      <c r="BF147" s="48"/>
      <c r="BG147" s="48"/>
      <c r="BH147" s="118" t="s">
        <v>2245</v>
      </c>
      <c r="BI147" s="118" t="s">
        <v>2245</v>
      </c>
      <c r="BJ147" s="118" t="s">
        <v>2237</v>
      </c>
      <c r="BK147" s="118" t="s">
        <v>2237</v>
      </c>
      <c r="BL147" s="48">
        <v>0</v>
      </c>
      <c r="BM147" s="49">
        <v>0</v>
      </c>
      <c r="BN147" s="48">
        <v>2</v>
      </c>
      <c r="BO147" s="49">
        <v>4.545454545454546</v>
      </c>
      <c r="BP147" s="48">
        <v>0</v>
      </c>
      <c r="BQ147" s="49">
        <v>0</v>
      </c>
      <c r="BR147" s="48">
        <v>42</v>
      </c>
      <c r="BS147" s="49">
        <v>95.45454545454545</v>
      </c>
      <c r="BT147" s="48">
        <v>44</v>
      </c>
    </row>
    <row r="148" spans="1:72" ht="41.45" customHeight="1">
      <c r="A148" s="66" t="s">
        <v>1360</v>
      </c>
      <c r="B148" s="81"/>
      <c r="C148" s="67"/>
      <c r="D148" s="67" t="s">
        <v>64</v>
      </c>
      <c r="E148" s="68">
        <v>298.9061960784314</v>
      </c>
      <c r="F148" s="130">
        <v>99.65283719069788</v>
      </c>
      <c r="G148" s="104" t="s">
        <v>1446</v>
      </c>
      <c r="H148" s="131"/>
      <c r="I148" s="71" t="s">
        <v>1360</v>
      </c>
      <c r="J148" s="72"/>
      <c r="K148" s="132"/>
      <c r="L148" s="71" t="s">
        <v>2212</v>
      </c>
      <c r="M148" s="133">
        <v>116.69779224675281</v>
      </c>
      <c r="N148" s="76">
        <v>2285.833251953125</v>
      </c>
      <c r="O148" s="76">
        <v>8419.650390625</v>
      </c>
      <c r="P148" s="77"/>
      <c r="Q148" s="78"/>
      <c r="R148" s="78"/>
      <c r="S148" s="134"/>
      <c r="T148" s="48">
        <v>0</v>
      </c>
      <c r="U148" s="48">
        <v>3</v>
      </c>
      <c r="V148" s="49">
        <v>0</v>
      </c>
      <c r="W148" s="49">
        <v>0.0033</v>
      </c>
      <c r="X148" s="49">
        <v>0.007675</v>
      </c>
      <c r="Y148" s="49">
        <v>0.563971</v>
      </c>
      <c r="Z148" s="49">
        <v>0.6666666666666666</v>
      </c>
      <c r="AA148" s="49">
        <v>0</v>
      </c>
      <c r="AB148" s="73">
        <v>148</v>
      </c>
      <c r="AC148" s="73"/>
      <c r="AD148" s="74"/>
      <c r="AE148" s="81" t="s">
        <v>1824</v>
      </c>
      <c r="AF148" s="81">
        <v>1239</v>
      </c>
      <c r="AG148" s="81">
        <v>2084</v>
      </c>
      <c r="AH148" s="81">
        <v>4553</v>
      </c>
      <c r="AI148" s="81">
        <v>9161</v>
      </c>
      <c r="AJ148" s="81"/>
      <c r="AK148" s="81" t="s">
        <v>1898</v>
      </c>
      <c r="AL148" s="81" t="s">
        <v>777</v>
      </c>
      <c r="AM148" s="85" t="s">
        <v>1962</v>
      </c>
      <c r="AN148" s="81"/>
      <c r="AO148" s="83">
        <v>42222.666655092595</v>
      </c>
      <c r="AP148" s="85" t="s">
        <v>2024</v>
      </c>
      <c r="AQ148" s="81" t="b">
        <v>1</v>
      </c>
      <c r="AR148" s="81" t="b">
        <v>0</v>
      </c>
      <c r="AS148" s="81" t="b">
        <v>1</v>
      </c>
      <c r="AT148" s="81"/>
      <c r="AU148" s="81">
        <v>26</v>
      </c>
      <c r="AV148" s="85" t="s">
        <v>886</v>
      </c>
      <c r="AW148" s="81" t="b">
        <v>0</v>
      </c>
      <c r="AX148" s="81" t="s">
        <v>904</v>
      </c>
      <c r="AY148" s="85" t="s">
        <v>2114</v>
      </c>
      <c r="AZ148" s="81" t="s">
        <v>66</v>
      </c>
      <c r="BA148" s="80" t="str">
        <f>REPLACE(INDEX(GroupVertices[Group],MATCH(Vertices[[#This Row],[Vertex]],GroupVertices[Vertex],0)),1,1,"")</f>
        <v>1</v>
      </c>
      <c r="BB148" s="48"/>
      <c r="BC148" s="48"/>
      <c r="BD148" s="48"/>
      <c r="BE148" s="48"/>
      <c r="BF148" s="48"/>
      <c r="BG148" s="48"/>
      <c r="BH148" s="118" t="s">
        <v>2245</v>
      </c>
      <c r="BI148" s="118" t="s">
        <v>2245</v>
      </c>
      <c r="BJ148" s="118" t="s">
        <v>2237</v>
      </c>
      <c r="BK148" s="118" t="s">
        <v>2237</v>
      </c>
      <c r="BL148" s="48">
        <v>0</v>
      </c>
      <c r="BM148" s="49">
        <v>0</v>
      </c>
      <c r="BN148" s="48">
        <v>2</v>
      </c>
      <c r="BO148" s="49">
        <v>4.545454545454546</v>
      </c>
      <c r="BP148" s="48">
        <v>0</v>
      </c>
      <c r="BQ148" s="49">
        <v>0</v>
      </c>
      <c r="BR148" s="48">
        <v>42</v>
      </c>
      <c r="BS148" s="49">
        <v>95.45454545454545</v>
      </c>
      <c r="BT148" s="48">
        <v>44</v>
      </c>
    </row>
    <row r="149" spans="1:72" ht="41.45" customHeight="1">
      <c r="A149" s="66" t="s">
        <v>1361</v>
      </c>
      <c r="B149" s="81"/>
      <c r="C149" s="67"/>
      <c r="D149" s="67" t="s">
        <v>64</v>
      </c>
      <c r="E149" s="68">
        <v>321.7786666666667</v>
      </c>
      <c r="F149" s="130">
        <v>99.59483783513517</v>
      </c>
      <c r="G149" s="104" t="s">
        <v>1447</v>
      </c>
      <c r="H149" s="131"/>
      <c r="I149" s="71" t="s">
        <v>1361</v>
      </c>
      <c r="J149" s="72"/>
      <c r="K149" s="132"/>
      <c r="L149" s="71" t="s">
        <v>2213</v>
      </c>
      <c r="M149" s="133">
        <v>136.02704414395396</v>
      </c>
      <c r="N149" s="76">
        <v>919.4780883789062</v>
      </c>
      <c r="O149" s="76">
        <v>3296.724609375</v>
      </c>
      <c r="P149" s="77"/>
      <c r="Q149" s="78"/>
      <c r="R149" s="78"/>
      <c r="S149" s="134"/>
      <c r="T149" s="48">
        <v>0</v>
      </c>
      <c r="U149" s="48">
        <v>3</v>
      </c>
      <c r="V149" s="49">
        <v>0</v>
      </c>
      <c r="W149" s="49">
        <v>0.0033</v>
      </c>
      <c r="X149" s="49">
        <v>0.007675</v>
      </c>
      <c r="Y149" s="49">
        <v>0.563971</v>
      </c>
      <c r="Z149" s="49">
        <v>0.6666666666666666</v>
      </c>
      <c r="AA149" s="49">
        <v>0</v>
      </c>
      <c r="AB149" s="73">
        <v>149</v>
      </c>
      <c r="AC149" s="73"/>
      <c r="AD149" s="74"/>
      <c r="AE149" s="81" t="s">
        <v>1825</v>
      </c>
      <c r="AF149" s="81">
        <v>2143</v>
      </c>
      <c r="AG149" s="81">
        <v>2432</v>
      </c>
      <c r="AH149" s="81">
        <v>24737</v>
      </c>
      <c r="AI149" s="81">
        <v>2592</v>
      </c>
      <c r="AJ149" s="81"/>
      <c r="AK149" s="81"/>
      <c r="AL149" s="81" t="s">
        <v>612</v>
      </c>
      <c r="AM149" s="81"/>
      <c r="AN149" s="81"/>
      <c r="AO149" s="83">
        <v>39878.61293981481</v>
      </c>
      <c r="AP149" s="85" t="s">
        <v>2025</v>
      </c>
      <c r="AQ149" s="81" t="b">
        <v>1</v>
      </c>
      <c r="AR149" s="81" t="b">
        <v>0</v>
      </c>
      <c r="AS149" s="81" t="b">
        <v>1</v>
      </c>
      <c r="AT149" s="81"/>
      <c r="AU149" s="81">
        <v>74</v>
      </c>
      <c r="AV149" s="85" t="s">
        <v>886</v>
      </c>
      <c r="AW149" s="81" t="b">
        <v>0</v>
      </c>
      <c r="AX149" s="81" t="s">
        <v>904</v>
      </c>
      <c r="AY149" s="85" t="s">
        <v>2115</v>
      </c>
      <c r="AZ149" s="81" t="s">
        <v>66</v>
      </c>
      <c r="BA149" s="80" t="str">
        <f>REPLACE(INDEX(GroupVertices[Group],MATCH(Vertices[[#This Row],[Vertex]],GroupVertices[Vertex],0)),1,1,"")</f>
        <v>1</v>
      </c>
      <c r="BB149" s="48"/>
      <c r="BC149" s="48"/>
      <c r="BD149" s="48"/>
      <c r="BE149" s="48"/>
      <c r="BF149" s="48"/>
      <c r="BG149" s="48"/>
      <c r="BH149" s="118" t="s">
        <v>2245</v>
      </c>
      <c r="BI149" s="118" t="s">
        <v>2245</v>
      </c>
      <c r="BJ149" s="118" t="s">
        <v>2237</v>
      </c>
      <c r="BK149" s="118" t="s">
        <v>2237</v>
      </c>
      <c r="BL149" s="48">
        <v>0</v>
      </c>
      <c r="BM149" s="49">
        <v>0</v>
      </c>
      <c r="BN149" s="48">
        <v>2</v>
      </c>
      <c r="BO149" s="49">
        <v>4.545454545454546</v>
      </c>
      <c r="BP149" s="48">
        <v>0</v>
      </c>
      <c r="BQ149" s="49">
        <v>0</v>
      </c>
      <c r="BR149" s="48">
        <v>42</v>
      </c>
      <c r="BS149" s="49">
        <v>95.45454545454545</v>
      </c>
      <c r="BT149" s="48">
        <v>44</v>
      </c>
    </row>
    <row r="150" spans="1:72" ht="41.45" customHeight="1">
      <c r="A150" s="66" t="s">
        <v>1362</v>
      </c>
      <c r="B150" s="81"/>
      <c r="C150" s="67"/>
      <c r="D150" s="67" t="s">
        <v>64</v>
      </c>
      <c r="E150" s="68">
        <v>167.32376470588235</v>
      </c>
      <c r="F150" s="130">
        <v>99.98650014999834</v>
      </c>
      <c r="G150" s="104" t="s">
        <v>1448</v>
      </c>
      <c r="H150" s="131"/>
      <c r="I150" s="71" t="s">
        <v>1362</v>
      </c>
      <c r="J150" s="72"/>
      <c r="K150" s="132"/>
      <c r="L150" s="71" t="s">
        <v>2214</v>
      </c>
      <c r="M150" s="133">
        <v>5.499050010555438</v>
      </c>
      <c r="N150" s="76">
        <v>229.1962432861328</v>
      </c>
      <c r="O150" s="76">
        <v>4152.63720703125</v>
      </c>
      <c r="P150" s="77"/>
      <c r="Q150" s="78"/>
      <c r="R150" s="78"/>
      <c r="S150" s="134"/>
      <c r="T150" s="48">
        <v>0</v>
      </c>
      <c r="U150" s="48">
        <v>3</v>
      </c>
      <c r="V150" s="49">
        <v>0</v>
      </c>
      <c r="W150" s="49">
        <v>0.0033</v>
      </c>
      <c r="X150" s="49">
        <v>0.007675</v>
      </c>
      <c r="Y150" s="49">
        <v>0.563971</v>
      </c>
      <c r="Z150" s="49">
        <v>0.6666666666666666</v>
      </c>
      <c r="AA150" s="49">
        <v>0</v>
      </c>
      <c r="AB150" s="73">
        <v>150</v>
      </c>
      <c r="AC150" s="73"/>
      <c r="AD150" s="74"/>
      <c r="AE150" s="81" t="s">
        <v>1826</v>
      </c>
      <c r="AF150" s="81">
        <v>238</v>
      </c>
      <c r="AG150" s="81">
        <v>82</v>
      </c>
      <c r="AH150" s="81">
        <v>2211</v>
      </c>
      <c r="AI150" s="81">
        <v>7962</v>
      </c>
      <c r="AJ150" s="81"/>
      <c r="AK150" s="81" t="s">
        <v>1899</v>
      </c>
      <c r="AL150" s="81"/>
      <c r="AM150" s="81"/>
      <c r="AN150" s="81"/>
      <c r="AO150" s="83">
        <v>41427.74297453704</v>
      </c>
      <c r="AP150" s="85" t="s">
        <v>2026</v>
      </c>
      <c r="AQ150" s="81" t="b">
        <v>1</v>
      </c>
      <c r="AR150" s="81" t="b">
        <v>0</v>
      </c>
      <c r="AS150" s="81" t="b">
        <v>0</v>
      </c>
      <c r="AT150" s="81"/>
      <c r="AU150" s="81">
        <v>4</v>
      </c>
      <c r="AV150" s="85" t="s">
        <v>886</v>
      </c>
      <c r="AW150" s="81" t="b">
        <v>0</v>
      </c>
      <c r="AX150" s="81" t="s">
        <v>904</v>
      </c>
      <c r="AY150" s="85" t="s">
        <v>2116</v>
      </c>
      <c r="AZ150" s="81" t="s">
        <v>66</v>
      </c>
      <c r="BA150" s="80" t="str">
        <f>REPLACE(INDEX(GroupVertices[Group],MATCH(Vertices[[#This Row],[Vertex]],GroupVertices[Vertex],0)),1,1,"")</f>
        <v>1</v>
      </c>
      <c r="BB150" s="48"/>
      <c r="BC150" s="48"/>
      <c r="BD150" s="48"/>
      <c r="BE150" s="48"/>
      <c r="BF150" s="48"/>
      <c r="BG150" s="48"/>
      <c r="BH150" s="118" t="s">
        <v>2245</v>
      </c>
      <c r="BI150" s="118" t="s">
        <v>2245</v>
      </c>
      <c r="BJ150" s="118" t="s">
        <v>2237</v>
      </c>
      <c r="BK150" s="118" t="s">
        <v>2237</v>
      </c>
      <c r="BL150" s="48">
        <v>0</v>
      </c>
      <c r="BM150" s="49">
        <v>0</v>
      </c>
      <c r="BN150" s="48">
        <v>2</v>
      </c>
      <c r="BO150" s="49">
        <v>4.545454545454546</v>
      </c>
      <c r="BP150" s="48">
        <v>0</v>
      </c>
      <c r="BQ150" s="49">
        <v>0</v>
      </c>
      <c r="BR150" s="48">
        <v>42</v>
      </c>
      <c r="BS150" s="49">
        <v>95.45454545454545</v>
      </c>
      <c r="BT150" s="48">
        <v>44</v>
      </c>
    </row>
    <row r="151" spans="1:72" ht="41.45" customHeight="1">
      <c r="A151" s="91" t="s">
        <v>1363</v>
      </c>
      <c r="B151" s="125"/>
      <c r="C151" s="92"/>
      <c r="D151" s="92" t="s">
        <v>64</v>
      </c>
      <c r="E151" s="93">
        <v>200.44941176470587</v>
      </c>
      <c r="F151" s="94">
        <v>99.9025010833213</v>
      </c>
      <c r="G151" s="105" t="s">
        <v>1449</v>
      </c>
      <c r="H151" s="92"/>
      <c r="I151" s="95" t="s">
        <v>1363</v>
      </c>
      <c r="J151" s="96"/>
      <c r="K151" s="96"/>
      <c r="L151" s="95" t="s">
        <v>2215</v>
      </c>
      <c r="M151" s="97">
        <v>33.49313896512261</v>
      </c>
      <c r="N151" s="98">
        <v>477.1568908691406</v>
      </c>
      <c r="O151" s="98">
        <v>2915.249755859375</v>
      </c>
      <c r="P151" s="99"/>
      <c r="Q151" s="100"/>
      <c r="R151" s="100"/>
      <c r="S151" s="135"/>
      <c r="T151" s="48">
        <v>0</v>
      </c>
      <c r="U151" s="48">
        <v>3</v>
      </c>
      <c r="V151" s="49">
        <v>0</v>
      </c>
      <c r="W151" s="49">
        <v>0.0033</v>
      </c>
      <c r="X151" s="49">
        <v>0.007675</v>
      </c>
      <c r="Y151" s="49">
        <v>0.563971</v>
      </c>
      <c r="Z151" s="49">
        <v>0.6666666666666666</v>
      </c>
      <c r="AA151" s="49">
        <v>0</v>
      </c>
      <c r="AB151" s="102">
        <v>151</v>
      </c>
      <c r="AC151" s="102"/>
      <c r="AD151" s="103"/>
      <c r="AE151" s="125" t="s">
        <v>1827</v>
      </c>
      <c r="AF151" s="125">
        <v>1264</v>
      </c>
      <c r="AG151" s="125">
        <v>586</v>
      </c>
      <c r="AH151" s="125">
        <v>10358</v>
      </c>
      <c r="AI151" s="125">
        <v>10836</v>
      </c>
      <c r="AJ151" s="125"/>
      <c r="AK151" s="125" t="s">
        <v>1900</v>
      </c>
      <c r="AL151" s="125" t="s">
        <v>1937</v>
      </c>
      <c r="AM151" s="125"/>
      <c r="AN151" s="125"/>
      <c r="AO151" s="126">
        <v>39989.4515625</v>
      </c>
      <c r="AP151" s="127" t="s">
        <v>2027</v>
      </c>
      <c r="AQ151" s="125" t="b">
        <v>0</v>
      </c>
      <c r="AR151" s="125" t="b">
        <v>0</v>
      </c>
      <c r="AS151" s="125" t="b">
        <v>1</v>
      </c>
      <c r="AT151" s="125"/>
      <c r="AU151" s="125">
        <v>35</v>
      </c>
      <c r="AV151" s="127" t="s">
        <v>2028</v>
      </c>
      <c r="AW151" s="125" t="b">
        <v>0</v>
      </c>
      <c r="AX151" s="125" t="s">
        <v>904</v>
      </c>
      <c r="AY151" s="127" t="s">
        <v>2117</v>
      </c>
      <c r="AZ151" s="125" t="s">
        <v>66</v>
      </c>
      <c r="BA151" s="80" t="str">
        <f>REPLACE(INDEX(GroupVertices[Group],MATCH(Vertices[[#This Row],[Vertex]],GroupVertices[Vertex],0)),1,1,"")</f>
        <v>1</v>
      </c>
      <c r="BB151" s="48"/>
      <c r="BC151" s="48"/>
      <c r="BD151" s="48"/>
      <c r="BE151" s="48"/>
      <c r="BF151" s="48"/>
      <c r="BG151" s="48"/>
      <c r="BH151" s="118" t="s">
        <v>2245</v>
      </c>
      <c r="BI151" s="118" t="s">
        <v>2245</v>
      </c>
      <c r="BJ151" s="118" t="s">
        <v>2237</v>
      </c>
      <c r="BK151" s="118" t="s">
        <v>2237</v>
      </c>
      <c r="BL151" s="48">
        <v>0</v>
      </c>
      <c r="BM151" s="49">
        <v>0</v>
      </c>
      <c r="BN151" s="48">
        <v>2</v>
      </c>
      <c r="BO151" s="49">
        <v>4.545454545454546</v>
      </c>
      <c r="BP151" s="48">
        <v>0</v>
      </c>
      <c r="BQ151" s="49">
        <v>0</v>
      </c>
      <c r="BR151" s="48">
        <v>42</v>
      </c>
      <c r="BS151" s="49">
        <v>95.45454545454545</v>
      </c>
      <c r="BT151" s="48">
        <v>44</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1"/>
    <dataValidation allowBlank="1" showInputMessage="1" promptTitle="Vertex Tooltip" prompt="Enter optional text that will pop up when the mouse is hovered over the vertex." errorTitle="Invalid Vertex Image Key" sqref="L3:L1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1"/>
    <dataValidation allowBlank="1" showInputMessage="1" promptTitle="Vertex Label Fill Color" prompt="To select an optional fill color for the Label shape, right-click and select Select Color on the right-click menu." sqref="J3:J151"/>
    <dataValidation allowBlank="1" showInputMessage="1" promptTitle="Vertex Image File" prompt="Enter the path to an image file.  Hover over the column header for examples." errorTitle="Invalid Vertex Image Key" sqref="G3:G151"/>
    <dataValidation allowBlank="1" showInputMessage="1" promptTitle="Vertex Color" prompt="To select an optional vertex color, right-click and select Select Color on the right-click menu." sqref="C3:C151"/>
    <dataValidation allowBlank="1" showInputMessage="1" promptTitle="Vertex Opacity" prompt="Enter an optional vertex opacity between 0 (transparent) and 100 (opaque)." errorTitle="Invalid Vertex Opacity" error="The optional vertex opacity must be a whole number between 0 and 10." sqref="F3:F151"/>
    <dataValidation type="list" allowBlank="1" showInputMessage="1" showErrorMessage="1" promptTitle="Vertex Shape" prompt="Select an optional vertex shape." errorTitle="Invalid Vertex Shape" error="You have entered an invalid vertex shape.  Try selecting from the drop-down list instead." sqref="D3:D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1">
      <formula1>ValidVertexLabelPositions</formula1>
    </dataValidation>
    <dataValidation allowBlank="1" showInputMessage="1" showErrorMessage="1" promptTitle="Vertex Name" prompt="Enter the name of the vertex." sqref="A3:A151"/>
  </dataValidations>
  <hyperlinks>
    <hyperlink ref="AM3" r:id="rId1" display="https://t.co/oNbXnzykqN"/>
    <hyperlink ref="AM4" r:id="rId2" display="https://t.co/OmDm69P85E"/>
    <hyperlink ref="AM5" r:id="rId3" display="https://t.co/Sqk2Y2jBW6"/>
    <hyperlink ref="AM6" r:id="rId4" display="https://t.co/oyiWRZBDZv"/>
    <hyperlink ref="AM10" r:id="rId5" display="https://t.co/zn2H6HYQC7"/>
    <hyperlink ref="AM11" r:id="rId6" display="http://t.co/SWmpam9OuR"/>
    <hyperlink ref="AM12" r:id="rId7" display="https://t.co/MgrC1cwKJm"/>
    <hyperlink ref="AM15" r:id="rId8" display="https://t.co/PX0tsUmQPz"/>
    <hyperlink ref="AM16" r:id="rId9" display="https://t.co/SlwFE1N35J"/>
    <hyperlink ref="AM18" r:id="rId10" display="https://t.co/PxaGERx0i5"/>
    <hyperlink ref="AM22" r:id="rId11" display="https://t.co/CGREk5M4aU"/>
    <hyperlink ref="AM26" r:id="rId12" display="https://t.co/pwKk6Vmt96"/>
    <hyperlink ref="AM28" r:id="rId13" display="https://t.co/1eKjSgIbtv"/>
    <hyperlink ref="AM29" r:id="rId14" display="https://t.co/mQ6nbdTPzU"/>
    <hyperlink ref="AM31" r:id="rId15" display="http://t.co/ZoiiVNJsxH"/>
    <hyperlink ref="AM35" r:id="rId16" display="http://t.co/Yb2stUWQYr"/>
    <hyperlink ref="AM36" r:id="rId17" display="https://t.co/K7SCdBgkec"/>
    <hyperlink ref="AM37" r:id="rId18" display="http://t.co/lK1tuAYYH5"/>
    <hyperlink ref="AM38" r:id="rId19" display="http://t.co/QQxH7lFfJ6"/>
    <hyperlink ref="AM39" r:id="rId20" display="https://t.co/wwfUyueNuJ"/>
    <hyperlink ref="AM41" r:id="rId21" display="http://t.co/XGPdcYw4wV"/>
    <hyperlink ref="AM43" r:id="rId22" display="https://t.co/zb4XYO1Q4h"/>
    <hyperlink ref="AM44" r:id="rId23" display="https://t.co/NXnRD8zpnh"/>
    <hyperlink ref="AM46" r:id="rId24" display="https://t.co/bWjgnkUEuJ"/>
    <hyperlink ref="AM48" r:id="rId25" display="https://t.co/jIZQLsahR5"/>
    <hyperlink ref="AM49" r:id="rId26" display="https://t.co/177njUHwyH"/>
    <hyperlink ref="AM50" r:id="rId27" display="https://t.co/YpeUWX1BIB"/>
    <hyperlink ref="AM51" r:id="rId28" display="https://t.co/69F3uuAcVq"/>
    <hyperlink ref="AM53" r:id="rId29" display="https://t.co/xdrvcksGUu"/>
    <hyperlink ref="AM54" r:id="rId30" display="https://t.co/i1QjR1KcGF"/>
    <hyperlink ref="AM55" r:id="rId31" display="http://t.co/5Z0nG07Pml"/>
    <hyperlink ref="AM56" r:id="rId32" display="https://t.co/oojFdWRWvo"/>
    <hyperlink ref="AM57" r:id="rId33" display="http://t.co/4K2T7vdq4x"/>
    <hyperlink ref="AM58" r:id="rId34" display="https://t.co/2OVRsb7EIW"/>
    <hyperlink ref="AM61" r:id="rId35" display="https://t.co/nMyHxqeAPb"/>
    <hyperlink ref="AM62" r:id="rId36" display="https://t.co/yy7eSpEqZy"/>
    <hyperlink ref="AP3" r:id="rId37" display="https://pbs.twimg.com/profile_banners/2151590670/1569908217"/>
    <hyperlink ref="AP4" r:id="rId38" display="https://pbs.twimg.com/profile_banners/1118810935626555392/1557308214"/>
    <hyperlink ref="AP5" r:id="rId39" display="https://pbs.twimg.com/profile_banners/313306238/1529641876"/>
    <hyperlink ref="AP6" r:id="rId40" display="https://pbs.twimg.com/profile_banners/518838727/1577985584"/>
    <hyperlink ref="AP7" r:id="rId41" display="https://pbs.twimg.com/profile_banners/1163880432099872769/1576057664"/>
    <hyperlink ref="AP10" r:id="rId42" display="https://pbs.twimg.com/profile_banners/184732662/1538600693"/>
    <hyperlink ref="AP11" r:id="rId43" display="https://pbs.twimg.com/profile_banners/19336007/1439372024"/>
    <hyperlink ref="AP12" r:id="rId44" display="https://pbs.twimg.com/profile_banners/15857549/1355363044"/>
    <hyperlink ref="AP13" r:id="rId45" display="https://pbs.twimg.com/profile_banners/795459894514171904/1508973688"/>
    <hyperlink ref="AP14" r:id="rId46" display="https://pbs.twimg.com/profile_banners/831089338272317440/1492225315"/>
    <hyperlink ref="AP15" r:id="rId47" display="https://pbs.twimg.com/profile_banners/1095999942/1569387867"/>
    <hyperlink ref="AP16" r:id="rId48" display="https://pbs.twimg.com/profile_banners/2262187566/1553379107"/>
    <hyperlink ref="AP17" r:id="rId49" display="https://pbs.twimg.com/profile_banners/743703094035263489/1549833143"/>
    <hyperlink ref="AP18" r:id="rId50" display="https://pbs.twimg.com/profile_banners/2174983842/1551572185"/>
    <hyperlink ref="AP20" r:id="rId51" display="https://pbs.twimg.com/profile_banners/1180210168765833221/1570269867"/>
    <hyperlink ref="AP21" r:id="rId52" display="https://pbs.twimg.com/profile_banners/221392610/1512368279"/>
    <hyperlink ref="AP22" r:id="rId53" display="https://pbs.twimg.com/profile_banners/3769484542/1500975443"/>
    <hyperlink ref="AP23" r:id="rId54" display="https://pbs.twimg.com/profile_banners/1101061813167247360/1551348942"/>
    <hyperlink ref="AP24" r:id="rId55" display="https://pbs.twimg.com/profile_banners/848323338116227072/1491094448"/>
    <hyperlink ref="AP25" r:id="rId56" display="https://pbs.twimg.com/profile_banners/20423699/1533937759"/>
    <hyperlink ref="AP26" r:id="rId57" display="https://pbs.twimg.com/profile_banners/157996395/1553191672"/>
    <hyperlink ref="AP27" r:id="rId58" display="https://pbs.twimg.com/profile_banners/606560810/1439161975"/>
    <hyperlink ref="AP28" r:id="rId59" display="https://pbs.twimg.com/profile_banners/3198827563/1431846605"/>
    <hyperlink ref="AP29" r:id="rId60" display="https://pbs.twimg.com/profile_banners/18622714/1509123098"/>
    <hyperlink ref="AP31" r:id="rId61" display="https://pbs.twimg.com/profile_banners/155337569/1353709500"/>
    <hyperlink ref="AP32" r:id="rId62" display="https://pbs.twimg.com/profile_banners/3075482098/1576008677"/>
    <hyperlink ref="AP33" r:id="rId63" display="https://pbs.twimg.com/profile_banners/877520276/1382521914"/>
    <hyperlink ref="AP35" r:id="rId64" display="https://pbs.twimg.com/profile_banners/53013813/1472473199"/>
    <hyperlink ref="AP36" r:id="rId65" display="https://pbs.twimg.com/profile_banners/131282783/1576791929"/>
    <hyperlink ref="AP37" r:id="rId66" display="https://pbs.twimg.com/profile_banners/77206599/1398279120"/>
    <hyperlink ref="AP39" r:id="rId67" display="https://pbs.twimg.com/profile_banners/1119510084/1492080287"/>
    <hyperlink ref="AP40" r:id="rId68" display="https://pbs.twimg.com/profile_banners/442081146/1466428907"/>
    <hyperlink ref="AP41" r:id="rId69" display="https://pbs.twimg.com/profile_banners/82358429/1353439772"/>
    <hyperlink ref="AP42" r:id="rId70" display="https://pbs.twimg.com/profile_banners/10858472/1555179913"/>
    <hyperlink ref="AP43" r:id="rId71" display="https://pbs.twimg.com/profile_banners/262178588/1565180827"/>
    <hyperlink ref="AP44" r:id="rId72" display="https://pbs.twimg.com/profile_banners/997107368847642624/1543585879"/>
    <hyperlink ref="AP46" r:id="rId73" display="https://pbs.twimg.com/profile_banners/488309364/1446230502"/>
    <hyperlink ref="AP47" r:id="rId74" display="https://pbs.twimg.com/profile_banners/1208038165535248390/1576855003"/>
    <hyperlink ref="AP48" r:id="rId75" display="https://pbs.twimg.com/profile_banners/415406337/1576087038"/>
    <hyperlink ref="AP49" r:id="rId76" display="https://pbs.twimg.com/profile_banners/1206145507/1572203900"/>
    <hyperlink ref="AP50" r:id="rId77" display="https://pbs.twimg.com/profile_banners/1113091864738103296/1554920278"/>
    <hyperlink ref="AP51" r:id="rId78" display="https://pbs.twimg.com/profile_banners/954526350/1490637973"/>
    <hyperlink ref="AP52" r:id="rId79" display="https://pbs.twimg.com/profile_banners/21338982/1355304059"/>
    <hyperlink ref="AP53" r:id="rId80" display="https://pbs.twimg.com/profile_banners/88883947/1573738057"/>
    <hyperlink ref="AP54" r:id="rId81" display="https://pbs.twimg.com/profile_banners/732584754210562048/1497736485"/>
    <hyperlink ref="AP55" r:id="rId82" display="https://pbs.twimg.com/profile_banners/19866722/1432016796"/>
    <hyperlink ref="AP56" r:id="rId83" display="https://pbs.twimg.com/profile_banners/36685364/1562750684"/>
    <hyperlink ref="AP58" r:id="rId84" display="https://pbs.twimg.com/profile_banners/96784454/1577744398"/>
    <hyperlink ref="AP60" r:id="rId85" display="https://pbs.twimg.com/profile_banners/246096806/1427424220"/>
    <hyperlink ref="AP61" r:id="rId86" display="https://pbs.twimg.com/profile_banners/898796535370141696/1555743672"/>
    <hyperlink ref="AP62" r:id="rId87" display="https://pbs.twimg.com/profile_banners/869876610866065408/1497530375"/>
    <hyperlink ref="AP64" r:id="rId88" display="https://pbs.twimg.com/profile_banners/4063749028/1460601869"/>
    <hyperlink ref="AP65" r:id="rId89" display="https://pbs.twimg.com/profile_banners/225536437/1358025186"/>
    <hyperlink ref="AV3" r:id="rId90" display="http://abs.twimg.com/images/themes/theme1/bg.png"/>
    <hyperlink ref="AV5" r:id="rId91" display="http://abs.twimg.com/images/themes/theme1/bg.png"/>
    <hyperlink ref="AV6" r:id="rId92" display="http://abs.twimg.com/images/themes/theme1/bg.png"/>
    <hyperlink ref="AV8" r:id="rId93" display="http://abs.twimg.com/images/themes/theme1/bg.png"/>
    <hyperlink ref="AV9" r:id="rId94" display="http://abs.twimg.com/images/themes/theme1/bg.png"/>
    <hyperlink ref="AV10" r:id="rId95" display="http://abs.twimg.com/images/themes/theme1/bg.png"/>
    <hyperlink ref="AV11" r:id="rId96" display="http://abs.twimg.com/images/themes/theme1/bg.png"/>
    <hyperlink ref="AV12" r:id="rId97" display="http://abs.twimg.com/images/themes/theme13/bg.gif"/>
    <hyperlink ref="AV15" r:id="rId98" display="http://abs.twimg.com/images/themes/theme1/bg.png"/>
    <hyperlink ref="AV16" r:id="rId99" display="http://abs.twimg.com/images/themes/theme14/bg.gif"/>
    <hyperlink ref="AV18" r:id="rId100" display="http://abs.twimg.com/images/themes/theme14/bg.gif"/>
    <hyperlink ref="AV19" r:id="rId101" display="http://abs.twimg.com/images/themes/theme1/bg.png"/>
    <hyperlink ref="AV21" r:id="rId102" display="http://abs.twimg.com/images/themes/theme1/bg.png"/>
    <hyperlink ref="AV22" r:id="rId103" display="http://abs.twimg.com/images/themes/theme1/bg.png"/>
    <hyperlink ref="AV25" r:id="rId104" display="http://abs.twimg.com/images/themes/theme6/bg.gif"/>
    <hyperlink ref="AV26" r:id="rId105" display="http://abs.twimg.com/images/themes/theme1/bg.png"/>
    <hyperlink ref="AV27" r:id="rId106" display="http://abs.twimg.com/images/themes/theme1/bg.png"/>
    <hyperlink ref="AV28" r:id="rId107" display="http://abs.twimg.com/images/themes/theme1/bg.png"/>
    <hyperlink ref="AV29" r:id="rId108" display="http://abs.twimg.com/images/themes/theme9/bg.gif"/>
    <hyperlink ref="AV30" r:id="rId109" display="http://abs.twimg.com/images/themes/theme1/bg.png"/>
    <hyperlink ref="AV31" r:id="rId110" display="http://abs.twimg.com/images/themes/theme19/bg.gif"/>
    <hyperlink ref="AV32" r:id="rId111" display="http://abs.twimg.com/images/themes/theme1/bg.png"/>
    <hyperlink ref="AV33" r:id="rId112" display="http://abs.twimg.com/images/themes/theme2/bg.gif"/>
    <hyperlink ref="AV34" r:id="rId113" display="http://abs.twimg.com/images/themes/theme10/bg.gif"/>
    <hyperlink ref="AV35" r:id="rId114" display="http://abs.twimg.com/images/themes/theme1/bg.png"/>
    <hyperlink ref="AV36" r:id="rId115" display="http://abs.twimg.com/images/themes/theme1/bg.png"/>
    <hyperlink ref="AV37" r:id="rId116" display="http://abs.twimg.com/images/themes/theme1/bg.png"/>
    <hyperlink ref="AV38" r:id="rId117" display="http://abs.twimg.com/images/themes/theme1/bg.png"/>
    <hyperlink ref="AV39" r:id="rId118" display="http://abs.twimg.com/images/themes/theme1/bg.png"/>
    <hyperlink ref="AV40" r:id="rId119" display="http://abs.twimg.com/images/themes/theme1/bg.png"/>
    <hyperlink ref="AV41" r:id="rId120" display="http://abs.twimg.com/images/themes/theme5/bg.gif"/>
    <hyperlink ref="AV42" r:id="rId121" display="http://abs.twimg.com/images/themes/theme1/bg.png"/>
    <hyperlink ref="AV43" r:id="rId122" display="http://abs.twimg.com/images/themes/theme1/bg.png"/>
    <hyperlink ref="AV44" r:id="rId123" display="http://abs.twimg.com/images/themes/theme1/bg.png"/>
    <hyperlink ref="AV46" r:id="rId124" display="http://abs.twimg.com/images/themes/theme5/bg.gif"/>
    <hyperlink ref="AV48" r:id="rId125" display="http://abs.twimg.com/images/themes/theme1/bg.png"/>
    <hyperlink ref="AV49" r:id="rId126" display="http://abs.twimg.com/images/themes/theme1/bg.png"/>
    <hyperlink ref="AV51" r:id="rId127" display="http://abs.twimg.com/images/themes/theme1/bg.png"/>
    <hyperlink ref="AV52" r:id="rId128" display="http://abs.twimg.com/images/themes/theme6/bg.gif"/>
    <hyperlink ref="AV53" r:id="rId129" display="http://abs.twimg.com/images/themes/theme1/bg.png"/>
    <hyperlink ref="AV55" r:id="rId130" display="http://abs.twimg.com/images/themes/theme1/bg.png"/>
    <hyperlink ref="AV56" r:id="rId131" display="http://abs.twimg.com/images/themes/theme2/bg.gif"/>
    <hyperlink ref="AV57" r:id="rId132" display="http://abs.twimg.com/images/themes/theme1/bg.png"/>
    <hyperlink ref="AV58" r:id="rId133" display="http://abs.twimg.com/images/themes/theme1/bg.png"/>
    <hyperlink ref="AV59" r:id="rId134" display="http://abs.twimg.com/images/themes/theme1/bg.png"/>
    <hyperlink ref="AV60" r:id="rId135" display="http://abs.twimg.com/images/themes/theme1/bg.png"/>
    <hyperlink ref="AV63" r:id="rId136" display="http://abs.twimg.com/images/themes/theme1/bg.png"/>
    <hyperlink ref="AV64" r:id="rId137" display="http://abs.twimg.com/images/themes/theme1/bg.png"/>
    <hyperlink ref="AV65" r:id="rId138" display="http://abs.twimg.com/images/themes/theme12/bg.gif"/>
    <hyperlink ref="G3" r:id="rId139" display="http://pbs.twimg.com/profile_images/1205507473282609152/zX4Lst_4_normal.jpg"/>
    <hyperlink ref="G4" r:id="rId140" display="http://pbs.twimg.com/profile_images/1126058075985723392/0l7g_RIP_normal.png"/>
    <hyperlink ref="G5" r:id="rId141" display="http://pbs.twimg.com/profile_images/1201463351399927810/PU62cg6__normal.jpg"/>
    <hyperlink ref="G6" r:id="rId142" display="http://pbs.twimg.com/profile_images/1108419906427670529/4MNkwf91_normal.png"/>
    <hyperlink ref="G7" r:id="rId143" display="http://pbs.twimg.com/profile_images/1163880832794333184/kjFfTNT0_normal.jpg"/>
    <hyperlink ref="G8" r:id="rId144" display="http://pbs.twimg.com/profile_images/700447409793560576/fzg815QH_normal.jpg"/>
    <hyperlink ref="G9" r:id="rId145" display="http://pbs.twimg.com/profile_images/439512713002496001/W3rgK2bH_normal.jpeg"/>
    <hyperlink ref="G10" r:id="rId146" display="http://pbs.twimg.com/profile_images/1201467067398053888/UWG5lwzk_normal.jpg"/>
    <hyperlink ref="G11" r:id="rId147" display="http://pbs.twimg.com/profile_images/474098091658715137/0myMg1lq_normal.png"/>
    <hyperlink ref="G12" r:id="rId148" display="http://pbs.twimg.com/profile_images/775293575504470016/3n_n0Gsp_normal.jpg"/>
    <hyperlink ref="G13" r:id="rId149" display="http://pbs.twimg.com/profile_images/924688304708243456/EfExrhU__normal.jpg"/>
    <hyperlink ref="G14" r:id="rId150" display="http://pbs.twimg.com/profile_images/1192065371924312064/Qljyn9Ni_normal.png"/>
    <hyperlink ref="G15" r:id="rId151" display="http://pbs.twimg.com/profile_images/1064537377320792064/2_m_U0P8_normal.jpg"/>
    <hyperlink ref="G16" r:id="rId152" display="http://pbs.twimg.com/profile_images/1125329714724392961/d79xS4GB_normal.png"/>
    <hyperlink ref="G17" r:id="rId153" display="http://pbs.twimg.com/profile_images/1192509808999571457/PqZMD7nj_normal.jpg"/>
    <hyperlink ref="G18" r:id="rId154" display="http://pbs.twimg.com/profile_images/1149089784100524032/Mdv7Ep_5_normal.png"/>
    <hyperlink ref="G19" r:id="rId155" display="http://pbs.twimg.com/profile_images/941302111563911169/SXzV9iQD_normal.jpg"/>
    <hyperlink ref="G20" r:id="rId156" display="http://pbs.twimg.com/profile_images/1180442820798222337/84QBwmHv_normal.jpg"/>
    <hyperlink ref="G21" r:id="rId157" display="http://pbs.twimg.com/profile_images/937565158016036864/FY7PKnbK_normal.jpg"/>
    <hyperlink ref="G22" r:id="rId158" display="http://pbs.twimg.com/profile_images/1008089581378588674/JdE7DpHl_normal.jpg"/>
    <hyperlink ref="G23" r:id="rId159" display="http://pbs.twimg.com/profile_images/1101062523044847617/Yn-nRpHm_normal.jpg"/>
    <hyperlink ref="G24" r:id="rId160" display="http://pbs.twimg.com/profile_images/848330644950327296/GaKbL3Bu_normal.jpg"/>
    <hyperlink ref="G25" r:id="rId161" display="http://pbs.twimg.com/profile_images/1157203006603059201/Ke9Tm2i5_normal.jpg"/>
    <hyperlink ref="G26" r:id="rId162" display="http://pbs.twimg.com/profile_images/1148124852643094528/Av9kDiT__normal.jpg"/>
    <hyperlink ref="G27" r:id="rId163" display="http://pbs.twimg.com/profile_images/630517632299597824/nO9UOBOV_normal.jpg"/>
    <hyperlink ref="G28" r:id="rId164" display="http://pbs.twimg.com/profile_images/599833856242384898/DwlJPL70_normal.jpg"/>
    <hyperlink ref="G29" r:id="rId165" display="http://pbs.twimg.com/profile_images/1215058967015149573/RZ6NpLhQ_normal.jpg"/>
    <hyperlink ref="G30" r:id="rId166" display="http://pbs.twimg.com/profile_images/655497640940040192/mjrx_6R-_normal.jpg"/>
    <hyperlink ref="G31" r:id="rId167" display="http://pbs.twimg.com/profile_images/378800000552891319/2beb9f4779f70f84e654c030b64ec2ad_normal.jpeg"/>
    <hyperlink ref="G32" r:id="rId168" display="http://pbs.twimg.com/profile_images/1024010713814257670/OV6KqaV2_normal.jpg"/>
    <hyperlink ref="G33" r:id="rId169" display="http://pbs.twimg.com/profile_images/535806259966914563/hg23JFUM_normal.jpeg"/>
    <hyperlink ref="G34" r:id="rId170" display="http://pbs.twimg.com/profile_images/3210744588/07b7e0346a589c8c03d08dc18dd9cce5_normal.jpeg"/>
    <hyperlink ref="G35" r:id="rId171" display="http://pbs.twimg.com/profile_images/293533450/DSCN3241_normal.jpg"/>
    <hyperlink ref="G36" r:id="rId172" display="http://pbs.twimg.com/profile_images/1150745324048343040/woNh800s_normal.jpg"/>
    <hyperlink ref="G37" r:id="rId173" display="http://pbs.twimg.com/profile_images/486792724/Spokeslogo.colour_normal.jpg"/>
    <hyperlink ref="G38" r:id="rId174" display="http://pbs.twimg.com/profile_images/203053789/pinkbraes_normal.jpg"/>
    <hyperlink ref="G39" r:id="rId175" display="http://pbs.twimg.com/profile_images/852463752247169024/-K0jWcU1_normal.jpg"/>
    <hyperlink ref="G40" r:id="rId176" display="http://pbs.twimg.com/profile_images/1023177828676902913/ufZovYSB_normal.jpg"/>
    <hyperlink ref="G41" r:id="rId177" display="http://pbs.twimg.com/profile_images/378800000793119012/f4f30b61b87c8248169e6233828d28c5_normal.jpeg"/>
    <hyperlink ref="G42" r:id="rId178" display="http://pbs.twimg.com/profile_images/1184185768148815872/5nPYWmRd_normal.jpg"/>
    <hyperlink ref="G43" r:id="rId179" display="http://pbs.twimg.com/profile_images/1188119949811863552/XiFt3pdC_normal.jpg"/>
    <hyperlink ref="G44" r:id="rId180" display="http://pbs.twimg.com/profile_images/1068502851054391296/FACAYW5t_normal.jpg"/>
    <hyperlink ref="G45" r:id="rId181" display="http://pbs.twimg.com/profile_images/845247651331301384/F553xWhP_normal.jpg"/>
    <hyperlink ref="G46" r:id="rId182" display="http://pbs.twimg.com/profile_images/849965402079858688/99Ih-GE0_normal.jpg"/>
    <hyperlink ref="G47" r:id="rId183" display="http://pbs.twimg.com/profile_images/1208038843246632961/ojDyxw2x_normal.jpg"/>
    <hyperlink ref="G48" r:id="rId184" display="http://pbs.twimg.com/profile_images/785390651659677696/qPXCYpqP_normal.jpg"/>
    <hyperlink ref="G49" r:id="rId185" display="http://pbs.twimg.com/profile_images/1188535807361142790/MfE4gEY0_normal.jpg"/>
    <hyperlink ref="G50" r:id="rId186" display="http://pbs.twimg.com/profile_images/1113189441139507200/LMFc0sfq_normal.png"/>
    <hyperlink ref="G51" r:id="rId187" display="http://pbs.twimg.com/profile_images/793165960287023104/Z2410yXs_normal.jpg"/>
    <hyperlink ref="G52" r:id="rId188" display="http://pbs.twimg.com/profile_images/2965141940/32d854fc8168377a204da4de198ae700_normal.jpeg"/>
    <hyperlink ref="G53" r:id="rId189" display="http://pbs.twimg.com/profile_images/473037883603841024/fQhZh0Jf_normal.jpeg"/>
    <hyperlink ref="G54" r:id="rId190" display="http://pbs.twimg.com/profile_images/1101112035008487424/4mH9zy2Q_normal.jpg"/>
    <hyperlink ref="G55" r:id="rId191" display="http://pbs.twimg.com/profile_images/903502755074998272/kSTJ31sY_normal.png"/>
    <hyperlink ref="G56" r:id="rId192" display="http://pbs.twimg.com/profile_images/1687885094/BrookFamily__370_of_290__normal.jpg"/>
    <hyperlink ref="G57" r:id="rId193" display="http://pbs.twimg.com/profile_images/441355621544116224/UII4zNAw_normal.jpeg"/>
    <hyperlink ref="G58" r:id="rId194" display="http://pbs.twimg.com/profile_images/594622225069776897/n61-NOhC_normal.jpg"/>
    <hyperlink ref="G59" r:id="rId195" display="http://pbs.twimg.com/profile_images/419190003374505984/XLXY0RU4_normal.jpeg"/>
    <hyperlink ref="G60" r:id="rId196" display="http://pbs.twimg.com/profile_images/581285277139742721/NDY0Uc3A_normal.jpg"/>
    <hyperlink ref="G61" r:id="rId197" display="http://pbs.twimg.com/profile_images/1119496666430758912/MvHk_N30_normal.jpg"/>
    <hyperlink ref="G62" r:id="rId198" display="http://pbs.twimg.com/profile_images/883077248152215554/KMsRM99I_normal.jpg"/>
    <hyperlink ref="G63" r:id="rId199" display="http://pbs.twimg.com/profile_images/633146989069369345/ZJ_g3rrf_normal.jpg"/>
    <hyperlink ref="G64" r:id="rId200" display="http://pbs.twimg.com/profile_images/748878787916488704/XWzdw0IP_normal.jpg"/>
    <hyperlink ref="G65" r:id="rId201" display="http://pbs.twimg.com/profile_images/3100271889/adb481685e3a3d521e16dcb4509dbf32_normal.jpeg"/>
    <hyperlink ref="AY3" r:id="rId202" display="https://twitter.com/employeehealth2"/>
    <hyperlink ref="AY4" r:id="rId203" display="https://twitter.com/libertonassoc"/>
    <hyperlink ref="AY5" r:id="rId204" display="https://twitter.com/lner"/>
    <hyperlink ref="AY6" r:id="rId205" display="https://twitter.com/iainbethune"/>
    <hyperlink ref="AY7" r:id="rId206" display="https://twitter.com/perthcyclist"/>
    <hyperlink ref="AY8" r:id="rId207" display="https://twitter.com/karincannons"/>
    <hyperlink ref="AY9" r:id="rId208" display="https://twitter.com/reesyalroy"/>
    <hyperlink ref="AY10" r:id="rId209" display="https://twitter.com/frazergoodwin"/>
    <hyperlink ref="AY11" r:id="rId210" display="https://twitter.com/roadcc"/>
    <hyperlink ref="AY12" r:id="rId211" display="https://twitter.com/_richuk"/>
    <hyperlink ref="AY13" r:id="rId212" display="https://twitter.com/accmobility"/>
    <hyperlink ref="AY14" r:id="rId213" display="https://twitter.com/cyclerat2019"/>
    <hyperlink ref="AY15" r:id="rId214" display="https://twitter.com/donnachadhmc"/>
    <hyperlink ref="AY16" r:id="rId215" display="https://twitter.com/harryclax"/>
    <hyperlink ref="AY17" r:id="rId216" display="https://twitter.com/psych_onabike"/>
    <hyperlink ref="AY18" r:id="rId217" display="https://twitter.com/2_wheeled_wolf"/>
    <hyperlink ref="AY19" r:id="rId218" display="https://twitter.com/seanlondonandon"/>
    <hyperlink ref="AY20" r:id="rId219" display="https://twitter.com/davepick8"/>
    <hyperlink ref="AY21" r:id="rId220" display="https://twitter.com/cyclecollective"/>
    <hyperlink ref="AY22" r:id="rId221" display="https://twitter.com/spacepootler"/>
    <hyperlink ref="AY23" r:id="rId222" display="https://twitter.com/andrewrussel15"/>
    <hyperlink ref="AY24" r:id="rId223" display="https://twitter.com/accbiking"/>
    <hyperlink ref="AY25" r:id="rId224" display="https://twitter.com/charlie_latto"/>
    <hyperlink ref="AY26" r:id="rId225" display="https://twitter.com/greateranglia"/>
    <hyperlink ref="AY27" r:id="rId226" display="https://twitter.com/bikeymcbikeface"/>
    <hyperlink ref="AY28" r:id="rId227" display="https://twitter.com/cyclingcities"/>
    <hyperlink ref="AY29" r:id="rId228" display="https://twitter.com/curtdenham"/>
    <hyperlink ref="AY30" r:id="rId229" display="https://twitter.com/gastrocycler"/>
    <hyperlink ref="AY31" r:id="rId230" display="https://twitter.com/stephenmedlock"/>
    <hyperlink ref="AY32" r:id="rId231" display="https://twitter.com/140charterror"/>
    <hyperlink ref="AY33" r:id="rId232" display="https://twitter.com/shropshiretri"/>
    <hyperlink ref="AY34" r:id="rId233" display="https://twitter.com/fordgra"/>
    <hyperlink ref="AY35" r:id="rId234" display="https://twitter.com/laidbackbikes"/>
    <hyperlink ref="AY36" r:id="rId235" display="https://twitter.com/scotgp"/>
    <hyperlink ref="AY37" r:id="rId236" display="https://twitter.com/spokeslothian"/>
    <hyperlink ref="AY38" r:id="rId237" display="https://twitter.com/cyclingedin"/>
    <hyperlink ref="AY39" r:id="rId238" display="https://twitter.com/bikeit_uk"/>
    <hyperlink ref="AY40" r:id="rId239" display="https://twitter.com/maureenchild1"/>
    <hyperlink ref="AY41" r:id="rId240" display="https://twitter.com/kim_harding"/>
    <hyperlink ref="AY42" r:id="rId241" display="https://twitter.com/soundscaper"/>
    <hyperlink ref="AY43" r:id="rId242" display="https://twitter.com/privatecarfree"/>
    <hyperlink ref="AY44" r:id="rId243" display="https://twitter.com/plasticplanners"/>
    <hyperlink ref="AY45" r:id="rId244" display="https://twitter.com/evelynwestonx"/>
    <hyperlink ref="AY46" r:id="rId245" display="https://twitter.com/srdorman"/>
    <hyperlink ref="AY47" r:id="rId246" display="https://twitter.com/mancockthat"/>
    <hyperlink ref="AY48" r:id="rId247" display="https://twitter.com/cyclingsurgeon"/>
    <hyperlink ref="AY49" r:id="rId248" display="https://twitter.com/gmacscotland"/>
    <hyperlink ref="AY50" r:id="rId249" display="https://twitter.com/mikeycycling"/>
    <hyperlink ref="AY51" r:id="rId250" display="https://twitter.com/drdavidwarriner"/>
    <hyperlink ref="AY52" r:id="rId251" display="https://twitter.com/andyosira"/>
    <hyperlink ref="AY53" r:id="rId252" display="https://twitter.com/hexhome"/>
    <hyperlink ref="AY54" r:id="rId253" display="https://twitter.com/xenopoesis3"/>
    <hyperlink ref="AY55" r:id="rId254" display="https://twitter.com/olops"/>
    <hyperlink ref="AY56" r:id="rId255" display="https://twitter.com/peterqbrook"/>
    <hyperlink ref="AY57" r:id="rId256" display="https://twitter.com/obrienoonagh"/>
    <hyperlink ref="AY58" r:id="rId257" display="https://twitter.com/eddieobeng"/>
    <hyperlink ref="AY59" r:id="rId258" display="https://twitter.com/dangemonty"/>
    <hyperlink ref="AY60" r:id="rId259" display="https://twitter.com/goiuebbikes"/>
    <hyperlink ref="AY61" r:id="rId260" display="https://twitter.com/wlbikelibrary"/>
    <hyperlink ref="AY62" r:id="rId261" display="https://twitter.com/haslerkat"/>
    <hyperlink ref="AY63" r:id="rId262" display="https://twitter.com/jasonro67783980"/>
    <hyperlink ref="AY64" r:id="rId263" display="https://twitter.com/ljcarter15"/>
    <hyperlink ref="AY65" r:id="rId264" display="https://twitter.com/bouybilly"/>
    <hyperlink ref="AM67" r:id="rId265" display="http://t.co/yxROdXgX"/>
    <hyperlink ref="AM68" r:id="rId266" display="https://t.co/7hJf7hPpG6"/>
    <hyperlink ref="AM72" r:id="rId267" display="https://t.co/KzlIKsRoQB"/>
    <hyperlink ref="AM75" r:id="rId268" display="https://t.co/IYbMviudWy"/>
    <hyperlink ref="AM77" r:id="rId269" display="https://t.co/12FwQ2cVOQ"/>
    <hyperlink ref="AM82" r:id="rId270" display="http://t.co/AVtBGMeKLD"/>
    <hyperlink ref="AM83" r:id="rId271" display="https://t.co/UhEGw5LVpN"/>
    <hyperlink ref="AM84" r:id="rId272" display="https://t.co/ocIExmcv5w"/>
    <hyperlink ref="AM87" r:id="rId273" display="https://t.co/PWNIc4JwAH"/>
    <hyperlink ref="AM92" r:id="rId274" display="https://t.co/QTVC6iaXZ4"/>
    <hyperlink ref="AM93" r:id="rId275" display="https://t.co/TGkAhlLVr5"/>
    <hyperlink ref="AM95" r:id="rId276" display="https://t.co/R8KVQWjMEy"/>
    <hyperlink ref="AM101" r:id="rId277" display="https://t.co/x9Rfbczsr1"/>
    <hyperlink ref="AM102" r:id="rId278" display="https://t.co/lVirFu9ZeK"/>
    <hyperlink ref="AM103" r:id="rId279" display="https://t.co/WbX0FCejp2"/>
    <hyperlink ref="AM104" r:id="rId280" display="https://t.co/HCzHxgmF94"/>
    <hyperlink ref="AM108" r:id="rId281" display="http://t.co/VCFVKvBii2"/>
    <hyperlink ref="AM111" r:id="rId282" display="https://t.co/bwqcTzoJlU"/>
    <hyperlink ref="AM113" r:id="rId283" display="https://t.co/lvCUkJM5NV"/>
    <hyperlink ref="AM127" r:id="rId284" display="https://t.co/RoVseV1nCx"/>
    <hyperlink ref="AM136" r:id="rId285" display="https://t.co/5ZHm41KFvS"/>
    <hyperlink ref="AM138" r:id="rId286" display="https://t.co/CmElfqQTiE"/>
    <hyperlink ref="AM140" r:id="rId287" display="https://t.co/AzDskNjvJ4"/>
    <hyperlink ref="AM141" r:id="rId288" display="https://t.co/Uo2HpwYJd4"/>
    <hyperlink ref="AM148" r:id="rId289" display="https://t.co/C6QG6iPvyq"/>
    <hyperlink ref="AP67" r:id="rId290" display="https://pbs.twimg.com/profile_banners/1175144934/1398460264"/>
    <hyperlink ref="AP68" r:id="rId291" display="https://pbs.twimg.com/profile_banners/102299308/1409378723"/>
    <hyperlink ref="AP69" r:id="rId292" display="https://pbs.twimg.com/profile_banners/964568354/1406996058"/>
    <hyperlink ref="AP71" r:id="rId293" display="https://pbs.twimg.com/profile_banners/1194331590933045248/1573587123"/>
    <hyperlink ref="AP72" r:id="rId294" display="https://pbs.twimg.com/profile_banners/903002024257753090/1504128576"/>
    <hyperlink ref="AP74" r:id="rId295" display="https://pbs.twimg.com/profile_banners/102666646/1412955047"/>
    <hyperlink ref="AP75" r:id="rId296" display="https://pbs.twimg.com/profile_banners/1177782169/1461272464"/>
    <hyperlink ref="AP76" r:id="rId297" display="https://pbs.twimg.com/profile_banners/19085398/1535925521"/>
    <hyperlink ref="AP77" r:id="rId298" display="https://pbs.twimg.com/profile_banners/1868682062/1469717995"/>
    <hyperlink ref="AP79" r:id="rId299" display="https://pbs.twimg.com/profile_banners/272959565/1353756006"/>
    <hyperlink ref="AP81" r:id="rId300" display="https://pbs.twimg.com/profile_banners/3337523189/1516263923"/>
    <hyperlink ref="AP82" r:id="rId301" display="https://pbs.twimg.com/profile_banners/20039661/1537175631"/>
    <hyperlink ref="AP83" r:id="rId302" display="https://pbs.twimg.com/profile_banners/211286979/1357745310"/>
    <hyperlink ref="AP84" r:id="rId303" display="https://pbs.twimg.com/profile_banners/303437351/1540304229"/>
    <hyperlink ref="AP85" r:id="rId304" display="https://pbs.twimg.com/profile_banners/984739934560030720/1524663821"/>
    <hyperlink ref="AP86" r:id="rId305" display="https://pbs.twimg.com/profile_banners/1000465056780480518/1527365720"/>
    <hyperlink ref="AP87" r:id="rId306" display="https://pbs.twimg.com/profile_banners/3131362331/1428011347"/>
    <hyperlink ref="AP88" r:id="rId307" display="https://pbs.twimg.com/profile_banners/44982150/1391212301"/>
    <hyperlink ref="AP89" r:id="rId308" display="https://pbs.twimg.com/profile_banners/2435244853/1557744289"/>
    <hyperlink ref="AP90" r:id="rId309" display="https://pbs.twimg.com/profile_banners/871353006025060352/1564688891"/>
    <hyperlink ref="AP93" r:id="rId310" display="https://pbs.twimg.com/profile_banners/730844114/1503088267"/>
    <hyperlink ref="AP94" r:id="rId311" display="https://pbs.twimg.com/profile_banners/2172247913/1489133226"/>
    <hyperlink ref="AP95" r:id="rId312" display="https://pbs.twimg.com/profile_banners/28961998/1531000860"/>
    <hyperlink ref="AP96" r:id="rId313" display="https://pbs.twimg.com/profile_banners/172733594/1521447726"/>
    <hyperlink ref="AP97" r:id="rId314" display="https://pbs.twimg.com/profile_banners/788855508002344961/1476914213"/>
    <hyperlink ref="AP98" r:id="rId315" display="https://pbs.twimg.com/profile_banners/427626821/1421700972"/>
    <hyperlink ref="AP99" r:id="rId316" display="https://pbs.twimg.com/profile_banners/1009772238/1398240694"/>
    <hyperlink ref="AP101" r:id="rId317" display="https://pbs.twimg.com/profile_banners/381471670/1413295782"/>
    <hyperlink ref="AP102" r:id="rId318" display="https://pbs.twimg.com/profile_banners/389357734/1476176679"/>
    <hyperlink ref="AP103" r:id="rId319" display="https://pbs.twimg.com/profile_banners/3601213223/1441831073"/>
    <hyperlink ref="AP104" r:id="rId320" display="https://pbs.twimg.com/profile_banners/98947395/1485813054"/>
    <hyperlink ref="AP107" r:id="rId321" display="https://pbs.twimg.com/profile_banners/135783846/1478275893"/>
    <hyperlink ref="AP109" r:id="rId322" display="https://pbs.twimg.com/profile_banners/384037306/1360023870"/>
    <hyperlink ref="AP110" r:id="rId323" display="https://pbs.twimg.com/profile_banners/102092115/1473586555"/>
    <hyperlink ref="AP111" r:id="rId324" display="https://pbs.twimg.com/profile_banners/539286281/1569327296"/>
    <hyperlink ref="AP113" r:id="rId325" display="https://pbs.twimg.com/profile_banners/307422017/1573907698"/>
    <hyperlink ref="AP114" r:id="rId326" display="https://pbs.twimg.com/profile_banners/1208518101161127936/1577267952"/>
    <hyperlink ref="AP116" r:id="rId327" display="https://pbs.twimg.com/profile_banners/1242056724/1487415339"/>
    <hyperlink ref="AP118" r:id="rId328" display="https://pbs.twimg.com/profile_banners/1174357573404942342/1569784257"/>
    <hyperlink ref="AP119" r:id="rId329" display="https://pbs.twimg.com/profile_banners/21863024/1534463877"/>
    <hyperlink ref="AP120" r:id="rId330" display="https://pbs.twimg.com/profile_banners/802379920772956161/1482399467"/>
    <hyperlink ref="AP121" r:id="rId331" display="https://pbs.twimg.com/profile_banners/466652080/1399219859"/>
    <hyperlink ref="AP124" r:id="rId332" display="https://pbs.twimg.com/profile_banners/2354801839/1405729483"/>
    <hyperlink ref="AP125" r:id="rId333" display="https://pbs.twimg.com/profile_banners/952582231/1534172375"/>
    <hyperlink ref="AP126" r:id="rId334" display="https://pbs.twimg.com/profile_banners/1667626296/1564045631"/>
    <hyperlink ref="AP127" r:id="rId335" display="https://pbs.twimg.com/profile_banners/1134067816536125441/1578772922"/>
    <hyperlink ref="AP128" r:id="rId336" display="https://pbs.twimg.com/profile_banners/941635183052316677/1513427396"/>
    <hyperlink ref="AP129" r:id="rId337" display="https://pbs.twimg.com/profile_banners/1538439546/1371899903"/>
    <hyperlink ref="AP131" r:id="rId338" display="https://pbs.twimg.com/profile_banners/140020425/1415738347"/>
    <hyperlink ref="AP132" r:id="rId339" display="https://pbs.twimg.com/profile_banners/862302608006017025/1559284250"/>
    <hyperlink ref="AP134" r:id="rId340" display="https://pbs.twimg.com/profile_banners/451808602/1466784639"/>
    <hyperlink ref="AP137" r:id="rId341" display="https://pbs.twimg.com/profile_banners/88833473/1447089943"/>
    <hyperlink ref="AP138" r:id="rId342" display="https://pbs.twimg.com/profile_banners/1345045969/1416209699"/>
    <hyperlink ref="AP140" r:id="rId343" display="https://pbs.twimg.com/profile_banners/1206534917024124934/1576604859"/>
    <hyperlink ref="AP141" r:id="rId344" display="https://pbs.twimg.com/profile_banners/826913204/1577833039"/>
    <hyperlink ref="AP142" r:id="rId345" display="https://pbs.twimg.com/profile_banners/891138320/1353263457"/>
    <hyperlink ref="AP143" r:id="rId346" display="https://pbs.twimg.com/profile_banners/1492931442/1538679985"/>
    <hyperlink ref="AP144" r:id="rId347" display="https://pbs.twimg.com/profile_banners/1055773620612554757/1577362186"/>
    <hyperlink ref="AP145" r:id="rId348" display="https://pbs.twimg.com/profile_banners/303232639/1393143358"/>
    <hyperlink ref="AP146" r:id="rId349" display="https://pbs.twimg.com/profile_banners/54491649/1555176557"/>
    <hyperlink ref="AP147" r:id="rId350" display="https://pbs.twimg.com/profile_banners/20667753/1576965918"/>
    <hyperlink ref="AP148" r:id="rId351" display="https://pbs.twimg.com/profile_banners/3405805463/1562679739"/>
    <hyperlink ref="AP149" r:id="rId352" display="https://pbs.twimg.com/profile_banners/23070671/1442346995"/>
    <hyperlink ref="AP150" r:id="rId353" display="https://pbs.twimg.com/profile_banners/1477840982/1376243415"/>
    <hyperlink ref="AP151" r:id="rId354" display="https://pbs.twimg.com/profile_banners/50613095/1531398854"/>
    <hyperlink ref="AV66" r:id="rId355" display="http://abs.twimg.com/images/themes/theme1/bg.png"/>
    <hyperlink ref="AV67" r:id="rId356" display="http://abs.twimg.com/images/themes/theme1/bg.png"/>
    <hyperlink ref="AV68" r:id="rId357" display="http://abs.twimg.com/images/themes/theme1/bg.png"/>
    <hyperlink ref="AV69" r:id="rId358" display="http://abs.twimg.com/images/themes/theme1/bg.png"/>
    <hyperlink ref="AV72" r:id="rId359" display="http://abs.twimg.com/images/themes/theme1/bg.png"/>
    <hyperlink ref="AV74" r:id="rId360" display="http://abs.twimg.com/images/themes/theme12/bg.gif"/>
    <hyperlink ref="AV75" r:id="rId361" display="http://abs.twimg.com/images/themes/theme1/bg.png"/>
    <hyperlink ref="AV76" r:id="rId362" display="http://abs.twimg.com/images/themes/theme13/bg.gif"/>
    <hyperlink ref="AV77" r:id="rId363" display="http://abs.twimg.com/images/themes/theme15/bg.png"/>
    <hyperlink ref="AV78" r:id="rId364" display="http://abs.twimg.com/images/themes/theme1/bg.png"/>
    <hyperlink ref="AV79" r:id="rId365" display="http://abs.twimg.com/images/themes/theme13/bg.gif"/>
    <hyperlink ref="AV81" r:id="rId366" display="http://abs.twimg.com/images/themes/theme1/bg.png"/>
    <hyperlink ref="AV82" r:id="rId367" display="http://abs.twimg.com/images/themes/theme2/bg.gif"/>
    <hyperlink ref="AV83" r:id="rId368" display="http://abs.twimg.com/images/themes/theme3/bg.gif"/>
    <hyperlink ref="AV84" r:id="rId369" display="http://abs.twimg.com/images/themes/theme1/bg.png"/>
    <hyperlink ref="AV85" r:id="rId370" display="http://abs.twimg.com/images/themes/theme1/bg.png"/>
    <hyperlink ref="AV86" r:id="rId371" display="http://abs.twimg.com/images/themes/theme1/bg.png"/>
    <hyperlink ref="AV87" r:id="rId372" display="http://abs.twimg.com/images/themes/theme1/bg.png"/>
    <hyperlink ref="AV88" r:id="rId373" display="http://abs.twimg.com/images/themes/theme1/bg.png"/>
    <hyperlink ref="AV89" r:id="rId374" display="http://abs.twimg.com/images/themes/theme1/bg.png"/>
    <hyperlink ref="AV90" r:id="rId375" display="http://abs.twimg.com/images/themes/theme1/bg.png"/>
    <hyperlink ref="AV91" r:id="rId376" display="http://abs.twimg.com/images/themes/theme1/bg.png"/>
    <hyperlink ref="AV92" r:id="rId377" display="http://abs.twimg.com/images/themes/theme1/bg.png"/>
    <hyperlink ref="AV93" r:id="rId378" display="http://abs.twimg.com/images/themes/theme1/bg.png"/>
    <hyperlink ref="AV94" r:id="rId379" display="http://abs.twimg.com/images/themes/theme1/bg.png"/>
    <hyperlink ref="AV95" r:id="rId380" display="http://abs.twimg.com/images/themes/theme1/bg.png"/>
    <hyperlink ref="AV96" r:id="rId381" display="http://abs.twimg.com/images/themes/theme1/bg.png"/>
    <hyperlink ref="AV98" r:id="rId382" display="http://abs.twimg.com/images/themes/theme1/bg.png"/>
    <hyperlink ref="AV99" r:id="rId383" display="http://abs.twimg.com/images/themes/theme1/bg.png"/>
    <hyperlink ref="AV100" r:id="rId384" display="http://abs.twimg.com/images/themes/theme1/bg.png"/>
    <hyperlink ref="AV101" r:id="rId385" display="http://abs.twimg.com/images/themes/theme1/bg.png"/>
    <hyperlink ref="AV102" r:id="rId386" display="http://abs.twimg.com/images/themes/theme1/bg.png"/>
    <hyperlink ref="AV103" r:id="rId387" display="http://abs.twimg.com/images/themes/theme1/bg.png"/>
    <hyperlink ref="AV104" r:id="rId388" display="http://abs.twimg.com/images/themes/theme13/bg.gif"/>
    <hyperlink ref="AV105" r:id="rId389" display="http://abs.twimg.com/images/themes/theme1/bg.png"/>
    <hyperlink ref="AV106" r:id="rId390" display="http://abs.twimg.com/images/themes/theme1/bg.png"/>
    <hyperlink ref="AV107" r:id="rId391" display="http://abs.twimg.com/images/themes/theme1/bg.png"/>
    <hyperlink ref="AV108" r:id="rId392" display="http://abs.twimg.com/images/themes/theme1/bg.png"/>
    <hyperlink ref="AV109" r:id="rId393" display="http://abs.twimg.com/images/themes/theme1/bg.png"/>
    <hyperlink ref="AV110" r:id="rId394" display="http://abs.twimg.com/images/themes/theme10/bg.gif"/>
    <hyperlink ref="AV111" r:id="rId395" display="http://abs.twimg.com/images/themes/theme17/bg.gif"/>
    <hyperlink ref="AV112" r:id="rId396" display="http://abs.twimg.com/images/themes/theme1/bg.png"/>
    <hyperlink ref="AV113" r:id="rId397" display="http://abs.twimg.com/images/themes/theme14/bg.gif"/>
    <hyperlink ref="AV115" r:id="rId398" display="http://abs.twimg.com/images/themes/theme1/bg.png"/>
    <hyperlink ref="AV116" r:id="rId399" display="http://abs.twimg.com/images/themes/theme1/bg.png"/>
    <hyperlink ref="AV117" r:id="rId400" display="http://abs.twimg.com/images/themes/theme1/bg.png"/>
    <hyperlink ref="AV119" r:id="rId401" display="http://abs.twimg.com/images/themes/theme5/bg.gif"/>
    <hyperlink ref="AV121" r:id="rId402" display="http://abs.twimg.com/images/themes/theme1/bg.png"/>
    <hyperlink ref="AV122" r:id="rId403" display="http://abs.twimg.com/images/themes/theme1/bg.png"/>
    <hyperlink ref="AV123" r:id="rId404" display="http://abs.twimg.com/images/themes/theme1/bg.png"/>
    <hyperlink ref="AV124" r:id="rId405" display="http://abs.twimg.com/images/themes/theme1/bg.png"/>
    <hyperlink ref="AV125" r:id="rId406" display="http://abs.twimg.com/images/themes/theme1/bg.png"/>
    <hyperlink ref="AV126" r:id="rId407" display="http://abs.twimg.com/images/themes/theme1/bg.png"/>
    <hyperlink ref="AV129" r:id="rId408" display="http://abs.twimg.com/images/themes/theme1/bg.png"/>
    <hyperlink ref="AV130" r:id="rId409" display="http://abs.twimg.com/images/themes/theme1/bg.png"/>
    <hyperlink ref="AV131" r:id="rId410" display="http://abs.twimg.com/images/themes/theme1/bg.png"/>
    <hyperlink ref="AV133" r:id="rId411" display="http://abs.twimg.com/images/themes/theme1/bg.png"/>
    <hyperlink ref="AV134" r:id="rId412" display="http://abs.twimg.com/images/themes/theme2/bg.gif"/>
    <hyperlink ref="AV135" r:id="rId413" display="http://abs.twimg.com/images/themes/theme1/bg.png"/>
    <hyperlink ref="AV136" r:id="rId414" display="http://abs.twimg.com/images/themes/theme13/bg.gif"/>
    <hyperlink ref="AV137" r:id="rId415" display="http://abs.twimg.com/images/themes/theme1/bg.png"/>
    <hyperlink ref="AV138" r:id="rId416" display="http://abs.twimg.com/images/themes/theme1/bg.png"/>
    <hyperlink ref="AV141" r:id="rId417" display="http://abs.twimg.com/images/themes/theme1/bg.png"/>
    <hyperlink ref="AV142" r:id="rId418" display="http://abs.twimg.com/images/themes/theme9/bg.gif"/>
    <hyperlink ref="AV143" r:id="rId419" display="http://abs.twimg.com/images/themes/theme1/bg.png"/>
    <hyperlink ref="AV145" r:id="rId420" display="http://abs.twimg.com/images/themes/theme1/bg.png"/>
    <hyperlink ref="AV146" r:id="rId421" display="http://abs.twimg.com/images/themes/theme9/bg.gif"/>
    <hyperlink ref="AV147" r:id="rId422" display="http://abs.twimg.com/images/themes/theme4/bg.gif"/>
    <hyperlink ref="AV148" r:id="rId423" display="http://abs.twimg.com/images/themes/theme1/bg.png"/>
    <hyperlink ref="AV149" r:id="rId424" display="http://abs.twimg.com/images/themes/theme1/bg.png"/>
    <hyperlink ref="AV150" r:id="rId425" display="http://abs.twimg.com/images/themes/theme1/bg.png"/>
    <hyperlink ref="AV151" r:id="rId426" display="http://abs.twimg.com/images/themes/theme15/bg.png"/>
    <hyperlink ref="G66" r:id="rId427" display="http://pbs.twimg.com/profile_images/1475040535/dah_pic2_normal.jpg"/>
    <hyperlink ref="G67" r:id="rId428" display="http://pbs.twimg.com/profile_images/3247897863/38b58f7613c4f4a806817693c3c8b31c_normal.jpeg"/>
    <hyperlink ref="G68" r:id="rId429" display="http://pbs.twimg.com/profile_images/453844457238962176/4ZY60QxR_normal.jpeg"/>
    <hyperlink ref="G69" r:id="rId430" display="http://pbs.twimg.com/profile_images/547517775879892992/n0flosKZ_normal.jpeg"/>
    <hyperlink ref="G70" r:id="rId431" display="http://pbs.twimg.com/profile_images/1130144875989602305/9i26RXXi_normal.jpg"/>
    <hyperlink ref="G71" r:id="rId432" display="http://pbs.twimg.com/profile_images/1194332767779053571/-fuHAF0C_normal.jpg"/>
    <hyperlink ref="G72" r:id="rId433" display="http://pbs.twimg.com/profile_images/1028559979878539264/fRwClQfH_normal.jpg"/>
    <hyperlink ref="G73" r:id="rId434" display="http://pbs.twimg.com/profile_images/752273608479797248/khJazpEf_normal.jpg"/>
    <hyperlink ref="G74" r:id="rId435" display="http://pbs.twimg.com/profile_images/699888538716868608/HtdQyeoS_normal.jpg"/>
    <hyperlink ref="G75" r:id="rId436" display="http://pbs.twimg.com/profile_images/1136231660301815809/GBWHlzu2_normal.jpg"/>
    <hyperlink ref="G76" r:id="rId437" display="http://pbs.twimg.com/profile_images/1124419087185133574/QAZPnODp_normal.jpg"/>
    <hyperlink ref="G77" r:id="rId438" display="http://pbs.twimg.com/profile_images/378800000462512349/661d37a3b9628fed60834c5952a46ed4_normal.jpeg"/>
    <hyperlink ref="G78" r:id="rId439" display="http://pbs.twimg.com/profile_images/536971010176974849/0Am_CfNK_normal.jpeg"/>
    <hyperlink ref="G79" r:id="rId440" display="http://pbs.twimg.com/profile_images/1058990059414831105/Y5ASIwZW_normal.jpg"/>
    <hyperlink ref="G80" r:id="rId441" display="http://pbs.twimg.com/profile_images/1137396162850369536/Mb7H9qG9_normal.jpg"/>
    <hyperlink ref="G81" r:id="rId442" display="http://pbs.twimg.com/profile_images/763764570385223680/Kv27qj_R_normal.jpg"/>
    <hyperlink ref="G82" r:id="rId443" display="http://pbs.twimg.com/profile_images/1059397868623220736/k0CW6UUq_normal.jpg"/>
    <hyperlink ref="G83" r:id="rId444" display="http://pbs.twimg.com/profile_images/831040281025904640/lITwp7FW_normal.jpg"/>
    <hyperlink ref="G84" r:id="rId445" display="http://pbs.twimg.com/profile_images/1056533772802424832/UTtA9o08_normal.jpg"/>
    <hyperlink ref="G85" r:id="rId446" display="http://pbs.twimg.com/profile_images/989120270546931712/8_-BF5XV_normal.jpg"/>
    <hyperlink ref="G86" r:id="rId447" display="http://pbs.twimg.com/profile_images/1000470042553831424/vtSYlRg8_normal.jpg"/>
    <hyperlink ref="G87" r:id="rId448" display="http://pbs.twimg.com/profile_images/664121407933194240/M9bDZq6w_normal.png"/>
    <hyperlink ref="G88" r:id="rId449" display="http://pbs.twimg.com/profile_images/2794480379/35e519db335ea407a79ce0fead261d16_normal.jpeg"/>
    <hyperlink ref="G89" r:id="rId450" display="http://pbs.twimg.com/profile_images/1177152982833610752/Oe_8zexn_normal.jpg"/>
    <hyperlink ref="G90" r:id="rId451" display="http://pbs.twimg.com/profile_images/889934423478726658/TnGoQfbm_normal.jpg"/>
    <hyperlink ref="G91" r:id="rId452" display="http://pbs.twimg.com/profile_images/2234331014/Badge_normal.jpg"/>
    <hyperlink ref="G92" r:id="rId453" display="http://pbs.twimg.com/profile_images/698442540027154432/HHaU3Qg0_normal.jpg"/>
    <hyperlink ref="G93" r:id="rId454" display="http://pbs.twimg.com/profile_images/1131028519935303680/u68ynOSa_normal.jpg"/>
    <hyperlink ref="G94" r:id="rId455" display="http://pbs.twimg.com/profile_images/471747334984855552/5qiQFKmj_normal.jpeg"/>
    <hyperlink ref="G95" r:id="rId456" display="http://pbs.twimg.com/profile_images/1002677070311325697/qagfmmL6_normal.jpg"/>
    <hyperlink ref="G96" r:id="rId457" display="http://pbs.twimg.com/profile_images/975648753221820416/rL5V8BGK_normal.jpg"/>
    <hyperlink ref="G97" r:id="rId458" display="http://pbs.twimg.com/profile_images/967125610672816129/S_JcM-RB_normal.jpg"/>
    <hyperlink ref="G98" r:id="rId459" display="http://pbs.twimg.com/profile_images/498778952954306560/TWpg-gwf_normal.jpeg"/>
    <hyperlink ref="G99" r:id="rId460" display="http://pbs.twimg.com/profile_images/1187370893904961536/LVONk_tW_normal.jpg"/>
    <hyperlink ref="G100" r:id="rId461" display="http://pbs.twimg.com/profile_images/1341685512/2010-07-04_Kellie_Castle_normal.jpg"/>
    <hyperlink ref="G101" r:id="rId462" display="http://pbs.twimg.com/profile_images/839845901820694532/7z3C_FDp_normal.jpg"/>
    <hyperlink ref="G102" r:id="rId463" display="http://pbs.twimg.com/profile_images/785772179199787008/nD-FYIEB_normal.jpg"/>
    <hyperlink ref="G103" r:id="rId464" display="http://pbs.twimg.com/profile_images/641689830032834560/3MRcstyB_normal.jpg"/>
    <hyperlink ref="G104" r:id="rId465" display="http://pbs.twimg.com/profile_images/1216397629149655043/e2_QzU0V_normal.jpg"/>
    <hyperlink ref="G105" r:id="rId466" display="http://abs.twimg.com/sticky/default_profile_images/default_profile_normal.png"/>
    <hyperlink ref="G106" r:id="rId467" display="http://pbs.twimg.com/profile_images/2465322325/235u3tnjhz5q4meffg00_normal.jpeg"/>
    <hyperlink ref="G107" r:id="rId468" display="http://pbs.twimg.com/profile_images/737974441087488000/l4JgFGrX_normal.jpg"/>
    <hyperlink ref="G108" r:id="rId469" display="http://pbs.twimg.com/profile_images/1510997663/Bovaird_Luebeck_Cropped_normal.JPG"/>
    <hyperlink ref="G109" r:id="rId470" display="http://pbs.twimg.com/profile_images/2812189046/cbed2efab34baf80cd8a5199141cf00c_normal.jpeg"/>
    <hyperlink ref="G110" r:id="rId471" display="http://pbs.twimg.com/profile_images/876794828067131392/9qlnI1x5_normal.jpg"/>
    <hyperlink ref="G111" r:id="rId472" display="http://pbs.twimg.com/profile_images/1161788741918367745/51nqRy25_normal.jpg"/>
    <hyperlink ref="G112" r:id="rId473" display="http://pbs.twimg.com/profile_images/3193364490/be656b378bed7dd61ff27ff530327e5d_normal.jpeg"/>
    <hyperlink ref="G113" r:id="rId474" display="http://pbs.twimg.com/profile_images/1386349540/LBRCC_normal.jpg"/>
    <hyperlink ref="G114" r:id="rId475" display="http://pbs.twimg.com/profile_images/1208518366056587264/MBMI_HTz_normal.jpg"/>
    <hyperlink ref="G115" r:id="rId476" display="http://pbs.twimg.com/profile_images/597816656816173056/1GkJV9-4_normal.jpg"/>
    <hyperlink ref="G116" r:id="rId477" display="http://pbs.twimg.com/profile_images/835229706849030145/0UUtYu2n_normal.jpg"/>
    <hyperlink ref="G117" r:id="rId478" display="http://pbs.twimg.com/profile_images/1186363034387845120/_QXW0O6-_normal.jpg"/>
    <hyperlink ref="G118" r:id="rId479" display="http://pbs.twimg.com/profile_images/1196933935206408192/NDrSfYQ8_normal.jpg"/>
    <hyperlink ref="G119" r:id="rId480" display="http://pbs.twimg.com/profile_images/587531641649811457/mJRurBGA_normal.jpg"/>
    <hyperlink ref="G120" r:id="rId481" display="http://pbs.twimg.com/profile_images/811864796417101824/hKlrooZf_normal.jpg"/>
    <hyperlink ref="G121" r:id="rId482" display="http://pbs.twimg.com/profile_images/1762627569/evey_normal.jpg"/>
    <hyperlink ref="G122" r:id="rId483" display="http://pbs.twimg.com/profile_images/1148969253/23554_402419033689_540298689_4834055_2425507_n_normal.jpg"/>
    <hyperlink ref="G123" r:id="rId484" display="http://pbs.twimg.com/profile_images/3465988289/0675146123f17c484502aae425c9c9b2_normal.png"/>
    <hyperlink ref="G124" r:id="rId485" display="http://pbs.twimg.com/profile_images/436863142518210560/BQxjdLwy_normal.jpeg"/>
    <hyperlink ref="G125" r:id="rId486" display="http://pbs.twimg.com/profile_images/1029019634073300995/wjG2ac4Y_normal.jpg"/>
    <hyperlink ref="G126" r:id="rId487" display="http://pbs.twimg.com/profile_images/1121444601389363200/cpQ6BQ3K_normal.jpg"/>
    <hyperlink ref="G127" r:id="rId488" display="http://pbs.twimg.com/profile_images/1205390016693886976/hY7G5lmq_normal.jpg"/>
    <hyperlink ref="G128" r:id="rId489" display="http://pbs.twimg.com/profile_images/942008828824051712/I2UvK4YU_normal.jpg"/>
    <hyperlink ref="G129" r:id="rId490" display="http://pbs.twimg.com/profile_images/378800000028940322/2262c6f545d379ff5eee0490d3cbf70a_normal.jpeg"/>
    <hyperlink ref="G130" r:id="rId491" display="http://pbs.twimg.com/profile_images/801440758985330688/IbntdYYk_normal.jpg"/>
    <hyperlink ref="G131" r:id="rId492" display="http://pbs.twimg.com/profile_images/779785865593749506/PWxqD7wz_normal.jpg"/>
    <hyperlink ref="G132" r:id="rId493" display="http://pbs.twimg.com/profile_images/1134345994622185472/S8c_Mngo_normal.jpg"/>
    <hyperlink ref="G133" r:id="rId494" display="http://abs.twimg.com/sticky/default_profile_images/default_profile_normal.png"/>
    <hyperlink ref="G134" r:id="rId495" display="http://pbs.twimg.com/profile_images/746375622188900352/iAckgS5R_normal.jpg"/>
    <hyperlink ref="G135" r:id="rId496" display="http://pbs.twimg.com/profile_images/412187697394880512/vGm6mn-O_normal.jpeg"/>
    <hyperlink ref="G136" r:id="rId497" display="http://pbs.twimg.com/profile_images/694234707345559552/mtrqMUfQ_normal.png"/>
    <hyperlink ref="G137" r:id="rId498" display="http://pbs.twimg.com/profile_images/642783896728375296/LFxo0vEu_normal.jpg"/>
    <hyperlink ref="G138" r:id="rId499" display="http://pbs.twimg.com/profile_images/3511787893/177d3cfb331264b61de40659e856f3dd_normal.jpeg"/>
    <hyperlink ref="G139" r:id="rId500" display="http://pbs.twimg.com/profile_images/941638250430717952/2N_yi4n7_normal.jpg"/>
    <hyperlink ref="G140" r:id="rId501" display="http://pbs.twimg.com/profile_images/1207047423605870592/2-1F_aBU_normal.jpg"/>
    <hyperlink ref="G141" r:id="rId502" display="http://pbs.twimg.com/profile_images/1183295564965994497/2ilJAvUQ_normal.jpg"/>
    <hyperlink ref="G142" r:id="rId503" display="http://pbs.twimg.com/profile_images/746840000407478272/fvThcNd5_normal.jpg"/>
    <hyperlink ref="G143" r:id="rId504" display="http://pbs.twimg.com/profile_images/3771832779/8d933e59b34bc111cc2b97cc43c956d8_normal.jpeg"/>
    <hyperlink ref="G144" r:id="rId505" display="http://pbs.twimg.com/profile_images/1097611084045996032/ghfhnV1d_normal.jpg"/>
    <hyperlink ref="G145" r:id="rId506" display="http://pbs.twimg.com/profile_images/1944735042/wheel36_normal.gif"/>
    <hyperlink ref="G146" r:id="rId507" display="http://pbs.twimg.com/profile_images/1165489829943087104/Za5pI3_2_normal.jpg"/>
    <hyperlink ref="G147" r:id="rId508" display="http://pbs.twimg.com/profile_images/1208506643811573760/kqEX8aqy_normal.jpg"/>
    <hyperlink ref="G148" r:id="rId509" display="http://pbs.twimg.com/profile_images/1024679396773453824/3bDB0e1X_normal.jpg"/>
    <hyperlink ref="G149" r:id="rId510" display="http://pbs.twimg.com/profile_images/785777829367648256/3ucnLyz2_normal.jpg"/>
    <hyperlink ref="G150" r:id="rId511" display="http://pbs.twimg.com/profile_images/848905258474627072/ueFcdqk2_normal.jpg"/>
    <hyperlink ref="G151" r:id="rId512" display="http://pbs.twimg.com/profile_images/1205893080886501377/wWJRHotY_normal.jpg"/>
    <hyperlink ref="AY66" r:id="rId513" display="https://twitter.com/bccletts"/>
    <hyperlink ref="AY67" r:id="rId514" display="https://twitter.com/avdevilliers"/>
    <hyperlink ref="AY68" r:id="rId515" display="https://twitter.com/amderrington"/>
    <hyperlink ref="AY69" r:id="rId516" display="https://twitter.com/rozemerson"/>
    <hyperlink ref="AY70" r:id="rId517" display="https://twitter.com/annihamilton"/>
    <hyperlink ref="AY71" r:id="rId518" display="https://twitter.com/edinbronian"/>
    <hyperlink ref="AY72" r:id="rId519" display="https://twitter.com/goshiftscheme"/>
    <hyperlink ref="AY73" r:id="rId520" display="https://twitter.com/renalrutherford"/>
    <hyperlink ref="AY74" r:id="rId521" display="https://twitter.com/grahamallsopp"/>
    <hyperlink ref="AY75" r:id="rId522" display="https://twitter.com/bwmnetwork"/>
    <hyperlink ref="AY76" r:id="rId523" display="https://twitter.com/dizzywiggins"/>
    <hyperlink ref="AY77" r:id="rId524" display="https://twitter.com/rpdcraddock"/>
    <hyperlink ref="AY78" r:id="rId525" display="https://twitter.com/ka83k"/>
    <hyperlink ref="AY79" r:id="rId526" display="https://twitter.com/thebonnieloon"/>
    <hyperlink ref="AY80" r:id="rId527" display="https://twitter.com/carolgilham"/>
    <hyperlink ref="AY81" r:id="rId528" display="https://twitter.com/helsonwheels"/>
    <hyperlink ref="AY82" r:id="rId529" display="https://twitter.com/holledge"/>
    <hyperlink ref="AY83" r:id="rId530" display="https://twitter.com/dendrochronicle"/>
    <hyperlink ref="AY84" r:id="rId531" display="https://twitter.com/lesleytotten"/>
    <hyperlink ref="AY85" r:id="rId532" display="https://twitter.com/deryck_csgn"/>
    <hyperlink ref="AY86" r:id="rId533" display="https://twitter.com/monachopsis7"/>
    <hyperlink ref="AY87" r:id="rId534" display="https://twitter.com/enlightenededin"/>
    <hyperlink ref="AY88" r:id="rId535" display="https://twitter.com/bianchimick"/>
    <hyperlink ref="AY89" r:id="rId536" display="https://twitter.com/baoigheallain"/>
    <hyperlink ref="AY90" r:id="rId537" display="https://twitter.com/devine_reb"/>
    <hyperlink ref="AY91" r:id="rId538" display="https://twitter.com/cyclinstructor"/>
    <hyperlink ref="AY92" r:id="rId539" display="https://twitter.com/arvnagra"/>
    <hyperlink ref="AY93" r:id="rId540" display="https://twitter.com/katalinscherer"/>
    <hyperlink ref="AY94" r:id="rId541" display="https://twitter.com/louise_bev"/>
    <hyperlink ref="AY95" r:id="rId542" display="https://twitter.com/derekrad"/>
    <hyperlink ref="AY96" r:id="rId543" display="https://twitter.com/lescrichton"/>
    <hyperlink ref="AY97" r:id="rId544" display="https://twitter.com/annette_preest"/>
    <hyperlink ref="AY98" r:id="rId545" display="https://twitter.com/dundeesportsmed"/>
    <hyperlink ref="AY99" r:id="rId546" display="https://twitter.com/leach_mick"/>
    <hyperlink ref="AY100" r:id="rId547" display="https://twitter.com/johnpalmer8"/>
    <hyperlink ref="AY101" r:id="rId548" display="https://twitter.com/biberbach"/>
    <hyperlink ref="AY102" r:id="rId549" display="https://twitter.com/jarlathflynn"/>
    <hyperlink ref="AY103" r:id="rId550" display="https://twitter.com/cleokenington"/>
    <hyperlink ref="AY104" r:id="rId551" display="https://twitter.com/cocteautriplets"/>
    <hyperlink ref="AY105" r:id="rId552" display="https://twitter.com/mckenna_jill"/>
    <hyperlink ref="AY106" r:id="rId553" display="https://twitter.com/orgtim"/>
    <hyperlink ref="AY107" r:id="rId554" display="https://twitter.com/heroicleisure"/>
    <hyperlink ref="AY108" r:id="rId555" display="https://twitter.com/tonybovaird"/>
    <hyperlink ref="AY109" r:id="rId556" display="https://twitter.com/marafikisally"/>
    <hyperlink ref="AY110" r:id="rId557" display="https://twitter.com/jeanodonoghue"/>
    <hyperlink ref="AY111" r:id="rId558" display="https://twitter.com/cmkhealthatwork"/>
    <hyperlink ref="AY112" r:id="rId559" display="https://twitter.com/jrpcomp"/>
    <hyperlink ref="AY113" r:id="rId560" display="https://twitter.com/lbrcc"/>
    <hyperlink ref="AY114" r:id="rId561" display="https://twitter.com/rachelhammond__"/>
    <hyperlink ref="AY115" r:id="rId562" display="https://twitter.com/highlandsigar"/>
    <hyperlink ref="AY116" r:id="rId563" display="https://twitter.com/_mmaritima"/>
    <hyperlink ref="AY117" r:id="rId564" display="https://twitter.com/simpsonmairi"/>
    <hyperlink ref="AY118" r:id="rId565" display="https://twitter.com/riotrudy1"/>
    <hyperlink ref="AY119" r:id="rId566" display="https://twitter.com/m_stanley"/>
    <hyperlink ref="AY120" r:id="rId567" display="https://twitter.com/eidynconnect"/>
    <hyperlink ref="AY121" r:id="rId568" display="https://twitter.com/fatbadger442"/>
    <hyperlink ref="AY122" r:id="rId569" display="https://twitter.com/jcl30"/>
    <hyperlink ref="AY123" r:id="rId570" display="https://twitter.com/dnmnsmith"/>
    <hyperlink ref="AY124" r:id="rId571" display="https://twitter.com/kimnimmo2"/>
    <hyperlink ref="AY125" r:id="rId572" display="https://twitter.com/ljford83"/>
    <hyperlink ref="AY126" r:id="rId573" display="https://twitter.com/nicovel0"/>
    <hyperlink ref="AY127" r:id="rId574" display="https://twitter.com/simoncjay"/>
    <hyperlink ref="AY128" r:id="rId575" display="https://twitter.com/knitbikenom"/>
    <hyperlink ref="AY129" r:id="rId576" display="https://twitter.com/citzgirl"/>
    <hyperlink ref="AY130" r:id="rId577" display="https://twitter.com/gordon1304"/>
    <hyperlink ref="AY131" r:id="rId578" display="https://twitter.com/keats83"/>
    <hyperlink ref="AY132" r:id="rId579" display="https://twitter.com/bewleyhenrietta"/>
    <hyperlink ref="AY133" r:id="rId580" display="https://twitter.com/butchartniall"/>
    <hyperlink ref="AY134" r:id="rId581" display="https://twitter.com/campbelldonny"/>
    <hyperlink ref="AY135" r:id="rId582" display="https://twitter.com/higsywigsy"/>
    <hyperlink ref="AY136" r:id="rId583" display="https://twitter.com/maria_hdezf"/>
    <hyperlink ref="AY137" r:id="rId584" display="https://twitter.com/_kieransweeney"/>
    <hyperlink ref="AY138" r:id="rId585" display="https://twitter.com/backonmybike"/>
    <hyperlink ref="AY139" r:id="rId586" display="https://twitter.com/drhelenhare"/>
    <hyperlink ref="AY140" r:id="rId587" display="https://twitter.com/skorcahq"/>
    <hyperlink ref="AY141" r:id="rId588" display="https://twitter.com/laurencecarmich"/>
    <hyperlink ref="AY142" r:id="rId589" display="https://twitter.com/baroncols"/>
    <hyperlink ref="AY143" r:id="rId590" display="https://twitter.com/kernowprawn"/>
    <hyperlink ref="AY144" r:id="rId591" display="https://twitter.com/jnormcore"/>
    <hyperlink ref="AY145" r:id="rId592" display="https://twitter.com/soon_slim_craig"/>
    <hyperlink ref="AY146" r:id="rId593" display="https://twitter.com/ryan_lhr_27l"/>
    <hyperlink ref="AY147" r:id="rId594" display="https://twitter.com/byjingo"/>
    <hyperlink ref="AY148" r:id="rId595" display="https://twitter.com/drpaddymark"/>
    <hyperlink ref="AY149" r:id="rId596" display="https://twitter.com/stepram"/>
    <hyperlink ref="AY150" r:id="rId597" display="https://twitter.com/bakinbikr"/>
    <hyperlink ref="AY151" r:id="rId598" display="https://twitter.com/fisch108"/>
  </hyperlinks>
  <printOptions/>
  <pageMargins left="0.7" right="0.7" top="0.75" bottom="0.75" header="0.3" footer="0.3"/>
  <pageSetup horizontalDpi="600" verticalDpi="600" orientation="portrait" r:id="rId603"/>
  <drawing r:id="rId602"/>
  <legacyDrawing r:id="rId600"/>
  <tableParts>
    <tablePart r:id="rId6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1050</v>
      </c>
      <c r="Z2" s="13" t="s">
        <v>1060</v>
      </c>
      <c r="AA2" s="13" t="s">
        <v>1069</v>
      </c>
      <c r="AB2" s="13" t="s">
        <v>1093</v>
      </c>
      <c r="AC2" s="13" t="s">
        <v>1113</v>
      </c>
      <c r="AD2" s="13" t="s">
        <v>1130</v>
      </c>
      <c r="AE2" s="13" t="s">
        <v>1131</v>
      </c>
      <c r="AF2" s="13" t="s">
        <v>1139</v>
      </c>
      <c r="AG2" s="52" t="s">
        <v>1223</v>
      </c>
      <c r="AH2" s="52" t="s">
        <v>1224</v>
      </c>
      <c r="AI2" s="52" t="s">
        <v>1225</v>
      </c>
      <c r="AJ2" s="52" t="s">
        <v>1226</v>
      </c>
      <c r="AK2" s="52" t="s">
        <v>1227</v>
      </c>
      <c r="AL2" s="52" t="s">
        <v>1228</v>
      </c>
      <c r="AM2" s="52" t="s">
        <v>1229</v>
      </c>
      <c r="AN2" s="52" t="s">
        <v>1230</v>
      </c>
      <c r="AO2" s="52" t="s">
        <v>1233</v>
      </c>
    </row>
    <row r="3" spans="1:41" ht="15">
      <c r="A3" s="91" t="s">
        <v>1020</v>
      </c>
      <c r="B3" s="67" t="s">
        <v>1026</v>
      </c>
      <c r="C3" s="67" t="s">
        <v>56</v>
      </c>
      <c r="D3" s="107"/>
      <c r="E3" s="106"/>
      <c r="F3" s="108" t="s">
        <v>2274</v>
      </c>
      <c r="G3" s="109"/>
      <c r="H3" s="109"/>
      <c r="I3" s="110">
        <v>3</v>
      </c>
      <c r="J3" s="111"/>
      <c r="K3" s="48">
        <v>93</v>
      </c>
      <c r="L3" s="48">
        <v>264</v>
      </c>
      <c r="M3" s="48">
        <v>4</v>
      </c>
      <c r="N3" s="48">
        <v>268</v>
      </c>
      <c r="O3" s="48">
        <v>0</v>
      </c>
      <c r="P3" s="49">
        <v>0.0037735849056603774</v>
      </c>
      <c r="Q3" s="49">
        <v>0.007518796992481203</v>
      </c>
      <c r="R3" s="48">
        <v>1</v>
      </c>
      <c r="S3" s="48">
        <v>0</v>
      </c>
      <c r="T3" s="48">
        <v>93</v>
      </c>
      <c r="U3" s="48">
        <v>268</v>
      </c>
      <c r="V3" s="48">
        <v>2</v>
      </c>
      <c r="W3" s="49">
        <v>1.917216</v>
      </c>
      <c r="X3" s="49">
        <v>0.031089294062646097</v>
      </c>
      <c r="Y3" s="80" t="s">
        <v>1051</v>
      </c>
      <c r="Z3" s="80" t="s">
        <v>1061</v>
      </c>
      <c r="AA3" s="80"/>
      <c r="AB3" s="88" t="s">
        <v>2222</v>
      </c>
      <c r="AC3" s="88" t="s">
        <v>2237</v>
      </c>
      <c r="AD3" s="88" t="s">
        <v>307</v>
      </c>
      <c r="AE3" s="88" t="s">
        <v>2239</v>
      </c>
      <c r="AF3" s="88" t="s">
        <v>2242</v>
      </c>
      <c r="AG3" s="118">
        <v>4</v>
      </c>
      <c r="AH3" s="121">
        <v>0.1009845998485231</v>
      </c>
      <c r="AI3" s="118">
        <v>182</v>
      </c>
      <c r="AJ3" s="121">
        <v>4.594799293107801</v>
      </c>
      <c r="AK3" s="118">
        <v>0</v>
      </c>
      <c r="AL3" s="121">
        <v>0</v>
      </c>
      <c r="AM3" s="118">
        <v>3775</v>
      </c>
      <c r="AN3" s="121">
        <v>95.30421610704367</v>
      </c>
      <c r="AO3" s="118">
        <v>3961</v>
      </c>
    </row>
    <row r="4" spans="1:41" ht="15">
      <c r="A4" s="136" t="s">
        <v>1021</v>
      </c>
      <c r="B4" s="67" t="s">
        <v>1027</v>
      </c>
      <c r="C4" s="67" t="s">
        <v>56</v>
      </c>
      <c r="D4" s="112"/>
      <c r="E4" s="112"/>
      <c r="F4" s="113" t="s">
        <v>1269</v>
      </c>
      <c r="G4" s="114"/>
      <c r="H4" s="114"/>
      <c r="I4" s="115">
        <v>4</v>
      </c>
      <c r="J4" s="115"/>
      <c r="K4" s="48">
        <v>39</v>
      </c>
      <c r="L4" s="48">
        <v>51</v>
      </c>
      <c r="M4" s="48">
        <v>6</v>
      </c>
      <c r="N4" s="48">
        <v>57</v>
      </c>
      <c r="O4" s="48">
        <v>2</v>
      </c>
      <c r="P4" s="49">
        <v>0</v>
      </c>
      <c r="Q4" s="49">
        <v>0</v>
      </c>
      <c r="R4" s="48">
        <v>1</v>
      </c>
      <c r="S4" s="48">
        <v>0</v>
      </c>
      <c r="T4" s="48">
        <v>39</v>
      </c>
      <c r="U4" s="48">
        <v>57</v>
      </c>
      <c r="V4" s="48">
        <v>5</v>
      </c>
      <c r="W4" s="49">
        <v>2.051282</v>
      </c>
      <c r="X4" s="49">
        <v>0.03576248313090418</v>
      </c>
      <c r="Y4" s="80" t="s">
        <v>2217</v>
      </c>
      <c r="Z4" s="80" t="s">
        <v>2218</v>
      </c>
      <c r="AA4" s="80" t="s">
        <v>339</v>
      </c>
      <c r="AB4" s="88" t="s">
        <v>1094</v>
      </c>
      <c r="AC4" s="88" t="s">
        <v>1114</v>
      </c>
      <c r="AD4" s="80" t="s">
        <v>308</v>
      </c>
      <c r="AE4" s="80" t="s">
        <v>2240</v>
      </c>
      <c r="AF4" s="80" t="s">
        <v>2243</v>
      </c>
      <c r="AG4" s="48">
        <v>40</v>
      </c>
      <c r="AH4" s="49">
        <v>3.3112582781456954</v>
      </c>
      <c r="AI4" s="48">
        <v>20</v>
      </c>
      <c r="AJ4" s="49">
        <v>1.6556291390728477</v>
      </c>
      <c r="AK4" s="48">
        <v>0</v>
      </c>
      <c r="AL4" s="49">
        <v>0</v>
      </c>
      <c r="AM4" s="48">
        <v>1148</v>
      </c>
      <c r="AN4" s="49">
        <v>95.03311258278146</v>
      </c>
      <c r="AO4" s="48">
        <v>1208</v>
      </c>
    </row>
    <row r="5" spans="1:41" ht="15">
      <c r="A5" s="136" t="s">
        <v>1022</v>
      </c>
      <c r="B5" s="67" t="s">
        <v>1028</v>
      </c>
      <c r="C5" s="67" t="s">
        <v>56</v>
      </c>
      <c r="D5" s="112"/>
      <c r="E5" s="112"/>
      <c r="F5" s="113" t="s">
        <v>2275</v>
      </c>
      <c r="G5" s="114"/>
      <c r="H5" s="114"/>
      <c r="I5" s="115">
        <v>5</v>
      </c>
      <c r="J5" s="115"/>
      <c r="K5" s="48">
        <v>8</v>
      </c>
      <c r="L5" s="48">
        <v>8</v>
      </c>
      <c r="M5" s="48">
        <v>0</v>
      </c>
      <c r="N5" s="48">
        <v>8</v>
      </c>
      <c r="O5" s="48">
        <v>1</v>
      </c>
      <c r="P5" s="49">
        <v>0</v>
      </c>
      <c r="Q5" s="49">
        <v>0</v>
      </c>
      <c r="R5" s="48">
        <v>1</v>
      </c>
      <c r="S5" s="48">
        <v>0</v>
      </c>
      <c r="T5" s="48">
        <v>8</v>
      </c>
      <c r="U5" s="48">
        <v>8</v>
      </c>
      <c r="V5" s="48">
        <v>2</v>
      </c>
      <c r="W5" s="49">
        <v>1.53125</v>
      </c>
      <c r="X5" s="49">
        <v>0.125</v>
      </c>
      <c r="Y5" s="80" t="s">
        <v>334</v>
      </c>
      <c r="Z5" s="80" t="s">
        <v>338</v>
      </c>
      <c r="AA5" s="80"/>
      <c r="AB5" s="88" t="s">
        <v>2223</v>
      </c>
      <c r="AC5" s="88" t="s">
        <v>2238</v>
      </c>
      <c r="AD5" s="80"/>
      <c r="AE5" s="80" t="s">
        <v>2241</v>
      </c>
      <c r="AF5" s="80" t="s">
        <v>1140</v>
      </c>
      <c r="AG5" s="48">
        <v>8</v>
      </c>
      <c r="AH5" s="49">
        <v>2.73972602739726</v>
      </c>
      <c r="AI5" s="48">
        <v>2</v>
      </c>
      <c r="AJ5" s="49">
        <v>0.684931506849315</v>
      </c>
      <c r="AK5" s="48">
        <v>0</v>
      </c>
      <c r="AL5" s="49">
        <v>0</v>
      </c>
      <c r="AM5" s="48">
        <v>282</v>
      </c>
      <c r="AN5" s="49">
        <v>96.57534246575342</v>
      </c>
      <c r="AO5" s="48">
        <v>292</v>
      </c>
    </row>
    <row r="6" spans="1:41" ht="15">
      <c r="A6" s="136" t="s">
        <v>1023</v>
      </c>
      <c r="B6" s="67" t="s">
        <v>1029</v>
      </c>
      <c r="C6" s="67" t="s">
        <v>56</v>
      </c>
      <c r="D6" s="112"/>
      <c r="E6" s="112"/>
      <c r="F6" s="113" t="s">
        <v>1270</v>
      </c>
      <c r="G6" s="114"/>
      <c r="H6" s="114"/>
      <c r="I6" s="115">
        <v>6</v>
      </c>
      <c r="J6" s="115"/>
      <c r="K6" s="48">
        <v>4</v>
      </c>
      <c r="L6" s="48">
        <v>4</v>
      </c>
      <c r="M6" s="48">
        <v>0</v>
      </c>
      <c r="N6" s="48">
        <v>4</v>
      </c>
      <c r="O6" s="48">
        <v>4</v>
      </c>
      <c r="P6" s="49" t="s">
        <v>1035</v>
      </c>
      <c r="Q6" s="49" t="s">
        <v>1035</v>
      </c>
      <c r="R6" s="48">
        <v>4</v>
      </c>
      <c r="S6" s="48">
        <v>4</v>
      </c>
      <c r="T6" s="48">
        <v>1</v>
      </c>
      <c r="U6" s="48">
        <v>1</v>
      </c>
      <c r="V6" s="48">
        <v>0</v>
      </c>
      <c r="W6" s="49">
        <v>0</v>
      </c>
      <c r="X6" s="49">
        <v>0</v>
      </c>
      <c r="Y6" s="80" t="s">
        <v>1052</v>
      </c>
      <c r="Z6" s="80" t="s">
        <v>1061</v>
      </c>
      <c r="AA6" s="80"/>
      <c r="AB6" s="88" t="s">
        <v>1095</v>
      </c>
      <c r="AC6" s="88" t="s">
        <v>588</v>
      </c>
      <c r="AD6" s="80"/>
      <c r="AE6" s="80"/>
      <c r="AF6" s="80" t="s">
        <v>1141</v>
      </c>
      <c r="AG6" s="48">
        <v>3</v>
      </c>
      <c r="AH6" s="49">
        <v>3.658536585365854</v>
      </c>
      <c r="AI6" s="48">
        <v>3</v>
      </c>
      <c r="AJ6" s="49">
        <v>3.658536585365854</v>
      </c>
      <c r="AK6" s="48">
        <v>0</v>
      </c>
      <c r="AL6" s="49">
        <v>0</v>
      </c>
      <c r="AM6" s="48">
        <v>76</v>
      </c>
      <c r="AN6" s="49">
        <v>92.6829268292683</v>
      </c>
      <c r="AO6" s="48">
        <v>82</v>
      </c>
    </row>
    <row r="7" spans="1:41" ht="15">
      <c r="A7" s="136" t="s">
        <v>1024</v>
      </c>
      <c r="B7" s="67" t="s">
        <v>1030</v>
      </c>
      <c r="C7" s="67" t="s">
        <v>56</v>
      </c>
      <c r="D7" s="112"/>
      <c r="E7" s="112"/>
      <c r="F7" s="113" t="s">
        <v>1271</v>
      </c>
      <c r="G7" s="114"/>
      <c r="H7" s="114"/>
      <c r="I7" s="115">
        <v>7</v>
      </c>
      <c r="J7" s="115"/>
      <c r="K7" s="48">
        <v>3</v>
      </c>
      <c r="L7" s="48">
        <v>3</v>
      </c>
      <c r="M7" s="48">
        <v>0</v>
      </c>
      <c r="N7" s="48">
        <v>3</v>
      </c>
      <c r="O7" s="48">
        <v>1</v>
      </c>
      <c r="P7" s="49">
        <v>0</v>
      </c>
      <c r="Q7" s="49">
        <v>0</v>
      </c>
      <c r="R7" s="48">
        <v>1</v>
      </c>
      <c r="S7" s="48">
        <v>0</v>
      </c>
      <c r="T7" s="48">
        <v>3</v>
      </c>
      <c r="U7" s="48">
        <v>3</v>
      </c>
      <c r="V7" s="48">
        <v>2</v>
      </c>
      <c r="W7" s="49">
        <v>0.888889</v>
      </c>
      <c r="X7" s="49">
        <v>0.3333333333333333</v>
      </c>
      <c r="Y7" s="80" t="s">
        <v>335</v>
      </c>
      <c r="Z7" s="80" t="s">
        <v>338</v>
      </c>
      <c r="AA7" s="80"/>
      <c r="AB7" s="88" t="s">
        <v>1094</v>
      </c>
      <c r="AC7" s="88" t="s">
        <v>1114</v>
      </c>
      <c r="AD7" s="80"/>
      <c r="AE7" s="80"/>
      <c r="AF7" s="80" t="s">
        <v>1142</v>
      </c>
      <c r="AG7" s="48">
        <v>3</v>
      </c>
      <c r="AH7" s="49">
        <v>5.882352941176471</v>
      </c>
      <c r="AI7" s="48">
        <v>0</v>
      </c>
      <c r="AJ7" s="49">
        <v>0</v>
      </c>
      <c r="AK7" s="48">
        <v>0</v>
      </c>
      <c r="AL7" s="49">
        <v>0</v>
      </c>
      <c r="AM7" s="48">
        <v>48</v>
      </c>
      <c r="AN7" s="49">
        <v>94.11764705882354</v>
      </c>
      <c r="AO7" s="48">
        <v>51</v>
      </c>
    </row>
    <row r="8" spans="1:41" ht="15">
      <c r="A8" s="136" t="s">
        <v>1025</v>
      </c>
      <c r="B8" s="67" t="s">
        <v>1031</v>
      </c>
      <c r="C8" s="67" t="s">
        <v>56</v>
      </c>
      <c r="D8" s="112"/>
      <c r="E8" s="112"/>
      <c r="F8" s="113" t="s">
        <v>1025</v>
      </c>
      <c r="G8" s="114"/>
      <c r="H8" s="114"/>
      <c r="I8" s="115">
        <v>8</v>
      </c>
      <c r="J8" s="115"/>
      <c r="K8" s="48">
        <v>2</v>
      </c>
      <c r="L8" s="48">
        <v>1</v>
      </c>
      <c r="M8" s="48">
        <v>0</v>
      </c>
      <c r="N8" s="48">
        <v>1</v>
      </c>
      <c r="O8" s="48">
        <v>0</v>
      </c>
      <c r="P8" s="49">
        <v>0</v>
      </c>
      <c r="Q8" s="49">
        <v>0</v>
      </c>
      <c r="R8" s="48">
        <v>1</v>
      </c>
      <c r="S8" s="48">
        <v>0</v>
      </c>
      <c r="T8" s="48">
        <v>2</v>
      </c>
      <c r="U8" s="48">
        <v>1</v>
      </c>
      <c r="V8" s="48">
        <v>1</v>
      </c>
      <c r="W8" s="49">
        <v>0.5</v>
      </c>
      <c r="X8" s="49">
        <v>0.5</v>
      </c>
      <c r="Y8" s="80" t="s">
        <v>333</v>
      </c>
      <c r="Z8" s="80" t="s">
        <v>337</v>
      </c>
      <c r="AA8" s="80"/>
      <c r="AB8" s="88" t="s">
        <v>588</v>
      </c>
      <c r="AC8" s="88" t="s">
        <v>588</v>
      </c>
      <c r="AD8" s="80"/>
      <c r="AE8" s="80" t="s">
        <v>309</v>
      </c>
      <c r="AF8" s="80" t="s">
        <v>1143</v>
      </c>
      <c r="AG8" s="48">
        <v>1</v>
      </c>
      <c r="AH8" s="49">
        <v>3.7037037037037037</v>
      </c>
      <c r="AI8" s="48">
        <v>2</v>
      </c>
      <c r="AJ8" s="49">
        <v>7.407407407407407</v>
      </c>
      <c r="AK8" s="48">
        <v>0</v>
      </c>
      <c r="AL8" s="49">
        <v>0</v>
      </c>
      <c r="AM8" s="48">
        <v>24</v>
      </c>
      <c r="AN8" s="49">
        <v>88.88888888888889</v>
      </c>
      <c r="AO8" s="48">
        <v>27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1020</v>
      </c>
      <c r="B2" s="88" t="s">
        <v>1363</v>
      </c>
      <c r="C2" s="80">
        <f>VLOOKUP(GroupVertices[[#This Row],[Vertex]],Vertices[],MATCH("ID",Vertices[[#Headers],[Vertex]:[Vertex Content Word Count]],0),FALSE)</f>
        <v>151</v>
      </c>
    </row>
    <row r="3" spans="1:3" ht="15">
      <c r="A3" s="80" t="s">
        <v>1020</v>
      </c>
      <c r="B3" s="88" t="s">
        <v>307</v>
      </c>
      <c r="C3" s="80">
        <f>VLOOKUP(GroupVertices[[#This Row],[Vertex]],Vertices[],MATCH("ID",Vertices[[#Headers],[Vertex]:[Vertex Content Word Count]],0),FALSE)</f>
        <v>5</v>
      </c>
    </row>
    <row r="4" spans="1:3" ht="15">
      <c r="A4" s="80" t="s">
        <v>1020</v>
      </c>
      <c r="B4" s="88" t="s">
        <v>304</v>
      </c>
      <c r="C4" s="80">
        <f>VLOOKUP(GroupVertices[[#This Row],[Vertex]],Vertices[],MATCH("ID",Vertices[[#Headers],[Vertex]:[Vertex Content Word Count]],0),FALSE)</f>
        <v>37</v>
      </c>
    </row>
    <row r="5" spans="1:3" ht="15">
      <c r="A5" s="80" t="s">
        <v>1020</v>
      </c>
      <c r="B5" s="88" t="s">
        <v>287</v>
      </c>
      <c r="C5" s="80">
        <f>VLOOKUP(GroupVertices[[#This Row],[Vertex]],Vertices[],MATCH("ID",Vertices[[#Headers],[Vertex]:[Vertex Content Word Count]],0),FALSE)</f>
        <v>48</v>
      </c>
    </row>
    <row r="6" spans="1:3" ht="15">
      <c r="A6" s="80" t="s">
        <v>1020</v>
      </c>
      <c r="B6" s="88" t="s">
        <v>1362</v>
      </c>
      <c r="C6" s="80">
        <f>VLOOKUP(GroupVertices[[#This Row],[Vertex]],Vertices[],MATCH("ID",Vertices[[#Headers],[Vertex]:[Vertex Content Word Count]],0),FALSE)</f>
        <v>150</v>
      </c>
    </row>
    <row r="7" spans="1:3" ht="15">
      <c r="A7" s="80" t="s">
        <v>1020</v>
      </c>
      <c r="B7" s="88" t="s">
        <v>1361</v>
      </c>
      <c r="C7" s="80">
        <f>VLOOKUP(GroupVertices[[#This Row],[Vertex]],Vertices[],MATCH("ID",Vertices[[#Headers],[Vertex]:[Vertex Content Word Count]],0),FALSE)</f>
        <v>149</v>
      </c>
    </row>
    <row r="8" spans="1:3" ht="15">
      <c r="A8" s="80" t="s">
        <v>1020</v>
      </c>
      <c r="B8" s="88" t="s">
        <v>1360</v>
      </c>
      <c r="C8" s="80">
        <f>VLOOKUP(GroupVertices[[#This Row],[Vertex]],Vertices[],MATCH("ID",Vertices[[#Headers],[Vertex]:[Vertex Content Word Count]],0),FALSE)</f>
        <v>148</v>
      </c>
    </row>
    <row r="9" spans="1:3" ht="15">
      <c r="A9" s="80" t="s">
        <v>1020</v>
      </c>
      <c r="B9" s="88" t="s">
        <v>1359</v>
      </c>
      <c r="C9" s="80">
        <f>VLOOKUP(GroupVertices[[#This Row],[Vertex]],Vertices[],MATCH("ID",Vertices[[#Headers],[Vertex]:[Vertex Content Word Count]],0),FALSE)</f>
        <v>147</v>
      </c>
    </row>
    <row r="10" spans="1:3" ht="15">
      <c r="A10" s="80" t="s">
        <v>1020</v>
      </c>
      <c r="B10" s="88" t="s">
        <v>1358</v>
      </c>
      <c r="C10" s="80">
        <f>VLOOKUP(GroupVertices[[#This Row],[Vertex]],Vertices[],MATCH("ID",Vertices[[#Headers],[Vertex]:[Vertex Content Word Count]],0),FALSE)</f>
        <v>146</v>
      </c>
    </row>
    <row r="11" spans="1:3" ht="15">
      <c r="A11" s="80" t="s">
        <v>1020</v>
      </c>
      <c r="B11" s="88" t="s">
        <v>1357</v>
      </c>
      <c r="C11" s="80">
        <f>VLOOKUP(GroupVertices[[#This Row],[Vertex]],Vertices[],MATCH("ID",Vertices[[#Headers],[Vertex]:[Vertex Content Word Count]],0),FALSE)</f>
        <v>145</v>
      </c>
    </row>
    <row r="12" spans="1:3" ht="15">
      <c r="A12" s="80" t="s">
        <v>1020</v>
      </c>
      <c r="B12" s="88" t="s">
        <v>1356</v>
      </c>
      <c r="C12" s="80">
        <f>VLOOKUP(GroupVertices[[#This Row],[Vertex]],Vertices[],MATCH("ID",Vertices[[#Headers],[Vertex]:[Vertex Content Word Count]],0),FALSE)</f>
        <v>144</v>
      </c>
    </row>
    <row r="13" spans="1:3" ht="15">
      <c r="A13" s="80" t="s">
        <v>1020</v>
      </c>
      <c r="B13" s="88" t="s">
        <v>1355</v>
      </c>
      <c r="C13" s="80">
        <f>VLOOKUP(GroupVertices[[#This Row],[Vertex]],Vertices[],MATCH("ID",Vertices[[#Headers],[Vertex]:[Vertex Content Word Count]],0),FALSE)</f>
        <v>143</v>
      </c>
    </row>
    <row r="14" spans="1:3" ht="15">
      <c r="A14" s="80" t="s">
        <v>1020</v>
      </c>
      <c r="B14" s="88" t="s">
        <v>1354</v>
      </c>
      <c r="C14" s="80">
        <f>VLOOKUP(GroupVertices[[#This Row],[Vertex]],Vertices[],MATCH("ID",Vertices[[#Headers],[Vertex]:[Vertex Content Word Count]],0),FALSE)</f>
        <v>142</v>
      </c>
    </row>
    <row r="15" spans="1:3" ht="15">
      <c r="A15" s="80" t="s">
        <v>1020</v>
      </c>
      <c r="B15" s="88" t="s">
        <v>1353</v>
      </c>
      <c r="C15" s="80">
        <f>VLOOKUP(GroupVertices[[#This Row],[Vertex]],Vertices[],MATCH("ID",Vertices[[#Headers],[Vertex]:[Vertex Content Word Count]],0),FALSE)</f>
        <v>141</v>
      </c>
    </row>
    <row r="16" spans="1:3" ht="15">
      <c r="A16" s="80" t="s">
        <v>1020</v>
      </c>
      <c r="B16" s="88" t="s">
        <v>1352</v>
      </c>
      <c r="C16" s="80">
        <f>VLOOKUP(GroupVertices[[#This Row],[Vertex]],Vertices[],MATCH("ID",Vertices[[#Headers],[Vertex]:[Vertex Content Word Count]],0),FALSE)</f>
        <v>140</v>
      </c>
    </row>
    <row r="17" spans="1:3" ht="15">
      <c r="A17" s="80" t="s">
        <v>1020</v>
      </c>
      <c r="B17" s="88" t="s">
        <v>1351</v>
      </c>
      <c r="C17" s="80">
        <f>VLOOKUP(GroupVertices[[#This Row],[Vertex]],Vertices[],MATCH("ID",Vertices[[#Headers],[Vertex]:[Vertex Content Word Count]],0),FALSE)</f>
        <v>139</v>
      </c>
    </row>
    <row r="18" spans="1:3" ht="15">
      <c r="A18" s="80" t="s">
        <v>1020</v>
      </c>
      <c r="B18" s="88" t="s">
        <v>1350</v>
      </c>
      <c r="C18" s="80">
        <f>VLOOKUP(GroupVertices[[#This Row],[Vertex]],Vertices[],MATCH("ID",Vertices[[#Headers],[Vertex]:[Vertex Content Word Count]],0),FALSE)</f>
        <v>138</v>
      </c>
    </row>
    <row r="19" spans="1:3" ht="15">
      <c r="A19" s="80" t="s">
        <v>1020</v>
      </c>
      <c r="B19" s="88" t="s">
        <v>1349</v>
      </c>
      <c r="C19" s="80">
        <f>VLOOKUP(GroupVertices[[#This Row],[Vertex]],Vertices[],MATCH("ID",Vertices[[#Headers],[Vertex]:[Vertex Content Word Count]],0),FALSE)</f>
        <v>137</v>
      </c>
    </row>
    <row r="20" spans="1:3" ht="15">
      <c r="A20" s="80" t="s">
        <v>1020</v>
      </c>
      <c r="B20" s="88" t="s">
        <v>1348</v>
      </c>
      <c r="C20" s="80">
        <f>VLOOKUP(GroupVertices[[#This Row],[Vertex]],Vertices[],MATCH("ID",Vertices[[#Headers],[Vertex]:[Vertex Content Word Count]],0),FALSE)</f>
        <v>136</v>
      </c>
    </row>
    <row r="21" spans="1:3" ht="15">
      <c r="A21" s="80" t="s">
        <v>1020</v>
      </c>
      <c r="B21" s="88" t="s">
        <v>1347</v>
      </c>
      <c r="C21" s="80">
        <f>VLOOKUP(GroupVertices[[#This Row],[Vertex]],Vertices[],MATCH("ID",Vertices[[#Headers],[Vertex]:[Vertex Content Word Count]],0),FALSE)</f>
        <v>135</v>
      </c>
    </row>
    <row r="22" spans="1:3" ht="15">
      <c r="A22" s="80" t="s">
        <v>1020</v>
      </c>
      <c r="B22" s="88" t="s">
        <v>1346</v>
      </c>
      <c r="C22" s="80">
        <f>VLOOKUP(GroupVertices[[#This Row],[Vertex]],Vertices[],MATCH("ID",Vertices[[#Headers],[Vertex]:[Vertex Content Word Count]],0),FALSE)</f>
        <v>134</v>
      </c>
    </row>
    <row r="23" spans="1:3" ht="15">
      <c r="A23" s="80" t="s">
        <v>1020</v>
      </c>
      <c r="B23" s="88" t="s">
        <v>1345</v>
      </c>
      <c r="C23" s="80">
        <f>VLOOKUP(GroupVertices[[#This Row],[Vertex]],Vertices[],MATCH("ID",Vertices[[#Headers],[Vertex]:[Vertex Content Word Count]],0),FALSE)</f>
        <v>133</v>
      </c>
    </row>
    <row r="24" spans="1:3" ht="15">
      <c r="A24" s="80" t="s">
        <v>1020</v>
      </c>
      <c r="B24" s="88" t="s">
        <v>1344</v>
      </c>
      <c r="C24" s="80">
        <f>VLOOKUP(GroupVertices[[#This Row],[Vertex]],Vertices[],MATCH("ID",Vertices[[#Headers],[Vertex]:[Vertex Content Word Count]],0),FALSE)</f>
        <v>132</v>
      </c>
    </row>
    <row r="25" spans="1:3" ht="15">
      <c r="A25" s="80" t="s">
        <v>1020</v>
      </c>
      <c r="B25" s="88" t="s">
        <v>1343</v>
      </c>
      <c r="C25" s="80">
        <f>VLOOKUP(GroupVertices[[#This Row],[Vertex]],Vertices[],MATCH("ID",Vertices[[#Headers],[Vertex]:[Vertex Content Word Count]],0),FALSE)</f>
        <v>131</v>
      </c>
    </row>
    <row r="26" spans="1:3" ht="15">
      <c r="A26" s="80" t="s">
        <v>1020</v>
      </c>
      <c r="B26" s="88" t="s">
        <v>1342</v>
      </c>
      <c r="C26" s="80">
        <f>VLOOKUP(GroupVertices[[#This Row],[Vertex]],Vertices[],MATCH("ID",Vertices[[#Headers],[Vertex]:[Vertex Content Word Count]],0),FALSE)</f>
        <v>130</v>
      </c>
    </row>
    <row r="27" spans="1:3" ht="15">
      <c r="A27" s="80" t="s">
        <v>1020</v>
      </c>
      <c r="B27" s="88" t="s">
        <v>1341</v>
      </c>
      <c r="C27" s="80">
        <f>VLOOKUP(GroupVertices[[#This Row],[Vertex]],Vertices[],MATCH("ID",Vertices[[#Headers],[Vertex]:[Vertex Content Word Count]],0),FALSE)</f>
        <v>129</v>
      </c>
    </row>
    <row r="28" spans="1:3" ht="15">
      <c r="A28" s="80" t="s">
        <v>1020</v>
      </c>
      <c r="B28" s="88" t="s">
        <v>1340</v>
      </c>
      <c r="C28" s="80">
        <f>VLOOKUP(GroupVertices[[#This Row],[Vertex]],Vertices[],MATCH("ID",Vertices[[#Headers],[Vertex]:[Vertex Content Word Count]],0),FALSE)</f>
        <v>128</v>
      </c>
    </row>
    <row r="29" spans="1:3" ht="15">
      <c r="A29" s="80" t="s">
        <v>1020</v>
      </c>
      <c r="B29" s="88" t="s">
        <v>1339</v>
      </c>
      <c r="C29" s="80">
        <f>VLOOKUP(GroupVertices[[#This Row],[Vertex]],Vertices[],MATCH("ID",Vertices[[#Headers],[Vertex]:[Vertex Content Word Count]],0),FALSE)</f>
        <v>127</v>
      </c>
    </row>
    <row r="30" spans="1:3" ht="15">
      <c r="A30" s="80" t="s">
        <v>1020</v>
      </c>
      <c r="B30" s="88" t="s">
        <v>1338</v>
      </c>
      <c r="C30" s="80">
        <f>VLOOKUP(GroupVertices[[#This Row],[Vertex]],Vertices[],MATCH("ID",Vertices[[#Headers],[Vertex]:[Vertex Content Word Count]],0),FALSE)</f>
        <v>126</v>
      </c>
    </row>
    <row r="31" spans="1:3" ht="15">
      <c r="A31" s="80" t="s">
        <v>1020</v>
      </c>
      <c r="B31" s="88" t="s">
        <v>1337</v>
      </c>
      <c r="C31" s="80">
        <f>VLOOKUP(GroupVertices[[#This Row],[Vertex]],Vertices[],MATCH("ID",Vertices[[#Headers],[Vertex]:[Vertex Content Word Count]],0),FALSE)</f>
        <v>125</v>
      </c>
    </row>
    <row r="32" spans="1:3" ht="15">
      <c r="A32" s="80" t="s">
        <v>1020</v>
      </c>
      <c r="B32" s="88" t="s">
        <v>1336</v>
      </c>
      <c r="C32" s="80">
        <f>VLOOKUP(GroupVertices[[#This Row],[Vertex]],Vertices[],MATCH("ID",Vertices[[#Headers],[Vertex]:[Vertex Content Word Count]],0),FALSE)</f>
        <v>124</v>
      </c>
    </row>
    <row r="33" spans="1:3" ht="15">
      <c r="A33" s="80" t="s">
        <v>1020</v>
      </c>
      <c r="B33" s="88" t="s">
        <v>1335</v>
      </c>
      <c r="C33" s="80">
        <f>VLOOKUP(GroupVertices[[#This Row],[Vertex]],Vertices[],MATCH("ID",Vertices[[#Headers],[Vertex]:[Vertex Content Word Count]],0),FALSE)</f>
        <v>123</v>
      </c>
    </row>
    <row r="34" spans="1:3" ht="15">
      <c r="A34" s="80" t="s">
        <v>1020</v>
      </c>
      <c r="B34" s="88" t="s">
        <v>1334</v>
      </c>
      <c r="C34" s="80">
        <f>VLOOKUP(GroupVertices[[#This Row],[Vertex]],Vertices[],MATCH("ID",Vertices[[#Headers],[Vertex]:[Vertex Content Word Count]],0),FALSE)</f>
        <v>122</v>
      </c>
    </row>
    <row r="35" spans="1:3" ht="15">
      <c r="A35" s="80" t="s">
        <v>1020</v>
      </c>
      <c r="B35" s="88" t="s">
        <v>1333</v>
      </c>
      <c r="C35" s="80">
        <f>VLOOKUP(GroupVertices[[#This Row],[Vertex]],Vertices[],MATCH("ID",Vertices[[#Headers],[Vertex]:[Vertex Content Word Count]],0),FALSE)</f>
        <v>121</v>
      </c>
    </row>
    <row r="36" spans="1:3" ht="15">
      <c r="A36" s="80" t="s">
        <v>1020</v>
      </c>
      <c r="B36" s="88" t="s">
        <v>1332</v>
      </c>
      <c r="C36" s="80">
        <f>VLOOKUP(GroupVertices[[#This Row],[Vertex]],Vertices[],MATCH("ID",Vertices[[#Headers],[Vertex]:[Vertex Content Word Count]],0),FALSE)</f>
        <v>120</v>
      </c>
    </row>
    <row r="37" spans="1:3" ht="15">
      <c r="A37" s="80" t="s">
        <v>1020</v>
      </c>
      <c r="B37" s="88" t="s">
        <v>1331</v>
      </c>
      <c r="C37" s="80">
        <f>VLOOKUP(GroupVertices[[#This Row],[Vertex]],Vertices[],MATCH("ID",Vertices[[#Headers],[Vertex]:[Vertex Content Word Count]],0),FALSE)</f>
        <v>119</v>
      </c>
    </row>
    <row r="38" spans="1:3" ht="15">
      <c r="A38" s="80" t="s">
        <v>1020</v>
      </c>
      <c r="B38" s="88" t="s">
        <v>1330</v>
      </c>
      <c r="C38" s="80">
        <f>VLOOKUP(GroupVertices[[#This Row],[Vertex]],Vertices[],MATCH("ID",Vertices[[#Headers],[Vertex]:[Vertex Content Word Count]],0),FALSE)</f>
        <v>118</v>
      </c>
    </row>
    <row r="39" spans="1:3" ht="15">
      <c r="A39" s="80" t="s">
        <v>1020</v>
      </c>
      <c r="B39" s="88" t="s">
        <v>1329</v>
      </c>
      <c r="C39" s="80">
        <f>VLOOKUP(GroupVertices[[#This Row],[Vertex]],Vertices[],MATCH("ID",Vertices[[#Headers],[Vertex]:[Vertex Content Word Count]],0),FALSE)</f>
        <v>117</v>
      </c>
    </row>
    <row r="40" spans="1:3" ht="15">
      <c r="A40" s="80" t="s">
        <v>1020</v>
      </c>
      <c r="B40" s="88" t="s">
        <v>1328</v>
      </c>
      <c r="C40" s="80">
        <f>VLOOKUP(GroupVertices[[#This Row],[Vertex]],Vertices[],MATCH("ID",Vertices[[#Headers],[Vertex]:[Vertex Content Word Count]],0),FALSE)</f>
        <v>116</v>
      </c>
    </row>
    <row r="41" spans="1:3" ht="15">
      <c r="A41" s="80" t="s">
        <v>1020</v>
      </c>
      <c r="B41" s="88" t="s">
        <v>1327</v>
      </c>
      <c r="C41" s="80">
        <f>VLOOKUP(GroupVertices[[#This Row],[Vertex]],Vertices[],MATCH("ID",Vertices[[#Headers],[Vertex]:[Vertex Content Word Count]],0),FALSE)</f>
        <v>115</v>
      </c>
    </row>
    <row r="42" spans="1:3" ht="15">
      <c r="A42" s="80" t="s">
        <v>1020</v>
      </c>
      <c r="B42" s="88" t="s">
        <v>1326</v>
      </c>
      <c r="C42" s="80">
        <f>VLOOKUP(GroupVertices[[#This Row],[Vertex]],Vertices[],MATCH("ID",Vertices[[#Headers],[Vertex]:[Vertex Content Word Count]],0),FALSE)</f>
        <v>114</v>
      </c>
    </row>
    <row r="43" spans="1:3" ht="15">
      <c r="A43" s="80" t="s">
        <v>1020</v>
      </c>
      <c r="B43" s="88" t="s">
        <v>1325</v>
      </c>
      <c r="C43" s="80">
        <f>VLOOKUP(GroupVertices[[#This Row],[Vertex]],Vertices[],MATCH("ID",Vertices[[#Headers],[Vertex]:[Vertex Content Word Count]],0),FALSE)</f>
        <v>113</v>
      </c>
    </row>
    <row r="44" spans="1:3" ht="15">
      <c r="A44" s="80" t="s">
        <v>1020</v>
      </c>
      <c r="B44" s="88" t="s">
        <v>1324</v>
      </c>
      <c r="C44" s="80">
        <f>VLOOKUP(GroupVertices[[#This Row],[Vertex]],Vertices[],MATCH("ID",Vertices[[#Headers],[Vertex]:[Vertex Content Word Count]],0),FALSE)</f>
        <v>112</v>
      </c>
    </row>
    <row r="45" spans="1:3" ht="15">
      <c r="A45" s="80" t="s">
        <v>1020</v>
      </c>
      <c r="B45" s="88" t="s">
        <v>1323</v>
      </c>
      <c r="C45" s="80">
        <f>VLOOKUP(GroupVertices[[#This Row],[Vertex]],Vertices[],MATCH("ID",Vertices[[#Headers],[Vertex]:[Vertex Content Word Count]],0),FALSE)</f>
        <v>111</v>
      </c>
    </row>
    <row r="46" spans="1:3" ht="15">
      <c r="A46" s="80" t="s">
        <v>1020</v>
      </c>
      <c r="B46" s="88" t="s">
        <v>1322</v>
      </c>
      <c r="C46" s="80">
        <f>VLOOKUP(GroupVertices[[#This Row],[Vertex]],Vertices[],MATCH("ID",Vertices[[#Headers],[Vertex]:[Vertex Content Word Count]],0),FALSE)</f>
        <v>110</v>
      </c>
    </row>
    <row r="47" spans="1:3" ht="15">
      <c r="A47" s="80" t="s">
        <v>1020</v>
      </c>
      <c r="B47" s="88" t="s">
        <v>1321</v>
      </c>
      <c r="C47" s="80">
        <f>VLOOKUP(GroupVertices[[#This Row],[Vertex]],Vertices[],MATCH("ID",Vertices[[#Headers],[Vertex]:[Vertex Content Word Count]],0),FALSE)</f>
        <v>109</v>
      </c>
    </row>
    <row r="48" spans="1:3" ht="15">
      <c r="A48" s="80" t="s">
        <v>1020</v>
      </c>
      <c r="B48" s="88" t="s">
        <v>1320</v>
      </c>
      <c r="C48" s="80">
        <f>VLOOKUP(GroupVertices[[#This Row],[Vertex]],Vertices[],MATCH("ID",Vertices[[#Headers],[Vertex]:[Vertex Content Word Count]],0),FALSE)</f>
        <v>108</v>
      </c>
    </row>
    <row r="49" spans="1:3" ht="15">
      <c r="A49" s="80" t="s">
        <v>1020</v>
      </c>
      <c r="B49" s="88" t="s">
        <v>1319</v>
      </c>
      <c r="C49" s="80">
        <f>VLOOKUP(GroupVertices[[#This Row],[Vertex]],Vertices[],MATCH("ID",Vertices[[#Headers],[Vertex]:[Vertex Content Word Count]],0),FALSE)</f>
        <v>107</v>
      </c>
    </row>
    <row r="50" spans="1:3" ht="15">
      <c r="A50" s="80" t="s">
        <v>1020</v>
      </c>
      <c r="B50" s="88" t="s">
        <v>1318</v>
      </c>
      <c r="C50" s="80">
        <f>VLOOKUP(GroupVertices[[#This Row],[Vertex]],Vertices[],MATCH("ID",Vertices[[#Headers],[Vertex]:[Vertex Content Word Count]],0),FALSE)</f>
        <v>106</v>
      </c>
    </row>
    <row r="51" spans="1:3" ht="15">
      <c r="A51" s="80" t="s">
        <v>1020</v>
      </c>
      <c r="B51" s="88" t="s">
        <v>1317</v>
      </c>
      <c r="C51" s="80">
        <f>VLOOKUP(GroupVertices[[#This Row],[Vertex]],Vertices[],MATCH("ID",Vertices[[#Headers],[Vertex]:[Vertex Content Word Count]],0),FALSE)</f>
        <v>105</v>
      </c>
    </row>
    <row r="52" spans="1:3" ht="15">
      <c r="A52" s="80" t="s">
        <v>1020</v>
      </c>
      <c r="B52" s="88" t="s">
        <v>1316</v>
      </c>
      <c r="C52" s="80">
        <f>VLOOKUP(GroupVertices[[#This Row],[Vertex]],Vertices[],MATCH("ID",Vertices[[#Headers],[Vertex]:[Vertex Content Word Count]],0),FALSE)</f>
        <v>104</v>
      </c>
    </row>
    <row r="53" spans="1:3" ht="15">
      <c r="A53" s="80" t="s">
        <v>1020</v>
      </c>
      <c r="B53" s="88" t="s">
        <v>1315</v>
      </c>
      <c r="C53" s="80">
        <f>VLOOKUP(GroupVertices[[#This Row],[Vertex]],Vertices[],MATCH("ID",Vertices[[#Headers],[Vertex]:[Vertex Content Word Count]],0),FALSE)</f>
        <v>103</v>
      </c>
    </row>
    <row r="54" spans="1:3" ht="15">
      <c r="A54" s="80" t="s">
        <v>1020</v>
      </c>
      <c r="B54" s="88" t="s">
        <v>1314</v>
      </c>
      <c r="C54" s="80">
        <f>VLOOKUP(GroupVertices[[#This Row],[Vertex]],Vertices[],MATCH("ID",Vertices[[#Headers],[Vertex]:[Vertex Content Word Count]],0),FALSE)</f>
        <v>102</v>
      </c>
    </row>
    <row r="55" spans="1:3" ht="15">
      <c r="A55" s="80" t="s">
        <v>1020</v>
      </c>
      <c r="B55" s="88" t="s">
        <v>1313</v>
      </c>
      <c r="C55" s="80">
        <f>VLOOKUP(GroupVertices[[#This Row],[Vertex]],Vertices[],MATCH("ID",Vertices[[#Headers],[Vertex]:[Vertex Content Word Count]],0),FALSE)</f>
        <v>101</v>
      </c>
    </row>
    <row r="56" spans="1:3" ht="15">
      <c r="A56" s="80" t="s">
        <v>1020</v>
      </c>
      <c r="B56" s="88" t="s">
        <v>1312</v>
      </c>
      <c r="C56" s="80">
        <f>VLOOKUP(GroupVertices[[#This Row],[Vertex]],Vertices[],MATCH("ID",Vertices[[#Headers],[Vertex]:[Vertex Content Word Count]],0),FALSE)</f>
        <v>100</v>
      </c>
    </row>
    <row r="57" spans="1:3" ht="15">
      <c r="A57" s="80" t="s">
        <v>1020</v>
      </c>
      <c r="B57" s="88" t="s">
        <v>1311</v>
      </c>
      <c r="C57" s="80">
        <f>VLOOKUP(GroupVertices[[#This Row],[Vertex]],Vertices[],MATCH("ID",Vertices[[#Headers],[Vertex]:[Vertex Content Word Count]],0),FALSE)</f>
        <v>99</v>
      </c>
    </row>
    <row r="58" spans="1:3" ht="15">
      <c r="A58" s="80" t="s">
        <v>1020</v>
      </c>
      <c r="B58" s="88" t="s">
        <v>1310</v>
      </c>
      <c r="C58" s="80">
        <f>VLOOKUP(GroupVertices[[#This Row],[Vertex]],Vertices[],MATCH("ID",Vertices[[#Headers],[Vertex]:[Vertex Content Word Count]],0),FALSE)</f>
        <v>98</v>
      </c>
    </row>
    <row r="59" spans="1:3" ht="15">
      <c r="A59" s="80" t="s">
        <v>1020</v>
      </c>
      <c r="B59" s="88" t="s">
        <v>1309</v>
      </c>
      <c r="C59" s="80">
        <f>VLOOKUP(GroupVertices[[#This Row],[Vertex]],Vertices[],MATCH("ID",Vertices[[#Headers],[Vertex]:[Vertex Content Word Count]],0),FALSE)</f>
        <v>97</v>
      </c>
    </row>
    <row r="60" spans="1:3" ht="15">
      <c r="A60" s="80" t="s">
        <v>1020</v>
      </c>
      <c r="B60" s="88" t="s">
        <v>1308</v>
      </c>
      <c r="C60" s="80">
        <f>VLOOKUP(GroupVertices[[#This Row],[Vertex]],Vertices[],MATCH("ID",Vertices[[#Headers],[Vertex]:[Vertex Content Word Count]],0),FALSE)</f>
        <v>96</v>
      </c>
    </row>
    <row r="61" spans="1:3" ht="15">
      <c r="A61" s="80" t="s">
        <v>1020</v>
      </c>
      <c r="B61" s="88" t="s">
        <v>1307</v>
      </c>
      <c r="C61" s="80">
        <f>VLOOKUP(GroupVertices[[#This Row],[Vertex]],Vertices[],MATCH("ID",Vertices[[#Headers],[Vertex]:[Vertex Content Word Count]],0),FALSE)</f>
        <v>95</v>
      </c>
    </row>
    <row r="62" spans="1:3" ht="15">
      <c r="A62" s="80" t="s">
        <v>1020</v>
      </c>
      <c r="B62" s="88" t="s">
        <v>1306</v>
      </c>
      <c r="C62" s="80">
        <f>VLOOKUP(GroupVertices[[#This Row],[Vertex]],Vertices[],MATCH("ID",Vertices[[#Headers],[Vertex]:[Vertex Content Word Count]],0),FALSE)</f>
        <v>94</v>
      </c>
    </row>
    <row r="63" spans="1:3" ht="15">
      <c r="A63" s="80" t="s">
        <v>1020</v>
      </c>
      <c r="B63" s="88" t="s">
        <v>1305</v>
      </c>
      <c r="C63" s="80">
        <f>VLOOKUP(GroupVertices[[#This Row],[Vertex]],Vertices[],MATCH("ID",Vertices[[#Headers],[Vertex]:[Vertex Content Word Count]],0),FALSE)</f>
        <v>93</v>
      </c>
    </row>
    <row r="64" spans="1:3" ht="15">
      <c r="A64" s="80" t="s">
        <v>1020</v>
      </c>
      <c r="B64" s="88" t="s">
        <v>1304</v>
      </c>
      <c r="C64" s="80">
        <f>VLOOKUP(GroupVertices[[#This Row],[Vertex]],Vertices[],MATCH("ID",Vertices[[#Headers],[Vertex]:[Vertex Content Word Count]],0),FALSE)</f>
        <v>92</v>
      </c>
    </row>
    <row r="65" spans="1:3" ht="15">
      <c r="A65" s="80" t="s">
        <v>1020</v>
      </c>
      <c r="B65" s="88" t="s">
        <v>1303</v>
      </c>
      <c r="C65" s="80">
        <f>VLOOKUP(GroupVertices[[#This Row],[Vertex]],Vertices[],MATCH("ID",Vertices[[#Headers],[Vertex]:[Vertex Content Word Count]],0),FALSE)</f>
        <v>91</v>
      </c>
    </row>
    <row r="66" spans="1:3" ht="15">
      <c r="A66" s="80" t="s">
        <v>1020</v>
      </c>
      <c r="B66" s="88" t="s">
        <v>1302</v>
      </c>
      <c r="C66" s="80">
        <f>VLOOKUP(GroupVertices[[#This Row],[Vertex]],Vertices[],MATCH("ID",Vertices[[#Headers],[Vertex]:[Vertex Content Word Count]],0),FALSE)</f>
        <v>90</v>
      </c>
    </row>
    <row r="67" spans="1:3" ht="15">
      <c r="A67" s="80" t="s">
        <v>1020</v>
      </c>
      <c r="B67" s="88" t="s">
        <v>1301</v>
      </c>
      <c r="C67" s="80">
        <f>VLOOKUP(GroupVertices[[#This Row],[Vertex]],Vertices[],MATCH("ID",Vertices[[#Headers],[Vertex]:[Vertex Content Word Count]],0),FALSE)</f>
        <v>89</v>
      </c>
    </row>
    <row r="68" spans="1:3" ht="15">
      <c r="A68" s="80" t="s">
        <v>1020</v>
      </c>
      <c r="B68" s="88" t="s">
        <v>1300</v>
      </c>
      <c r="C68" s="80">
        <f>VLOOKUP(GroupVertices[[#This Row],[Vertex]],Vertices[],MATCH("ID",Vertices[[#Headers],[Vertex]:[Vertex Content Word Count]],0),FALSE)</f>
        <v>88</v>
      </c>
    </row>
    <row r="69" spans="1:3" ht="15">
      <c r="A69" s="80" t="s">
        <v>1020</v>
      </c>
      <c r="B69" s="88" t="s">
        <v>1299</v>
      </c>
      <c r="C69" s="80">
        <f>VLOOKUP(GroupVertices[[#This Row],[Vertex]],Vertices[],MATCH("ID",Vertices[[#Headers],[Vertex]:[Vertex Content Word Count]],0),FALSE)</f>
        <v>87</v>
      </c>
    </row>
    <row r="70" spans="1:3" ht="15">
      <c r="A70" s="80" t="s">
        <v>1020</v>
      </c>
      <c r="B70" s="88" t="s">
        <v>1298</v>
      </c>
      <c r="C70" s="80">
        <f>VLOOKUP(GroupVertices[[#This Row],[Vertex]],Vertices[],MATCH("ID",Vertices[[#Headers],[Vertex]:[Vertex Content Word Count]],0),FALSE)</f>
        <v>86</v>
      </c>
    </row>
    <row r="71" spans="1:3" ht="15">
      <c r="A71" s="80" t="s">
        <v>1020</v>
      </c>
      <c r="B71" s="88" t="s">
        <v>1297</v>
      </c>
      <c r="C71" s="80">
        <f>VLOOKUP(GroupVertices[[#This Row],[Vertex]],Vertices[],MATCH("ID",Vertices[[#Headers],[Vertex]:[Vertex Content Word Count]],0),FALSE)</f>
        <v>85</v>
      </c>
    </row>
    <row r="72" spans="1:3" ht="15">
      <c r="A72" s="80" t="s">
        <v>1020</v>
      </c>
      <c r="B72" s="88" t="s">
        <v>1296</v>
      </c>
      <c r="C72" s="80">
        <f>VLOOKUP(GroupVertices[[#This Row],[Vertex]],Vertices[],MATCH("ID",Vertices[[#Headers],[Vertex]:[Vertex Content Word Count]],0),FALSE)</f>
        <v>84</v>
      </c>
    </row>
    <row r="73" spans="1:3" ht="15">
      <c r="A73" s="80" t="s">
        <v>1020</v>
      </c>
      <c r="B73" s="88" t="s">
        <v>1295</v>
      </c>
      <c r="C73" s="80">
        <f>VLOOKUP(GroupVertices[[#This Row],[Vertex]],Vertices[],MATCH("ID",Vertices[[#Headers],[Vertex]:[Vertex Content Word Count]],0),FALSE)</f>
        <v>83</v>
      </c>
    </row>
    <row r="74" spans="1:3" ht="15">
      <c r="A74" s="80" t="s">
        <v>1020</v>
      </c>
      <c r="B74" s="88" t="s">
        <v>1294</v>
      </c>
      <c r="C74" s="80">
        <f>VLOOKUP(GroupVertices[[#This Row],[Vertex]],Vertices[],MATCH("ID",Vertices[[#Headers],[Vertex]:[Vertex Content Word Count]],0),FALSE)</f>
        <v>82</v>
      </c>
    </row>
    <row r="75" spans="1:3" ht="15">
      <c r="A75" s="80" t="s">
        <v>1020</v>
      </c>
      <c r="B75" s="88" t="s">
        <v>1293</v>
      </c>
      <c r="C75" s="80">
        <f>VLOOKUP(GroupVertices[[#This Row],[Vertex]],Vertices[],MATCH("ID",Vertices[[#Headers],[Vertex]:[Vertex Content Word Count]],0),FALSE)</f>
        <v>81</v>
      </c>
    </row>
    <row r="76" spans="1:3" ht="15">
      <c r="A76" s="80" t="s">
        <v>1020</v>
      </c>
      <c r="B76" s="88" t="s">
        <v>1292</v>
      </c>
      <c r="C76" s="80">
        <f>VLOOKUP(GroupVertices[[#This Row],[Vertex]],Vertices[],MATCH("ID",Vertices[[#Headers],[Vertex]:[Vertex Content Word Count]],0),FALSE)</f>
        <v>80</v>
      </c>
    </row>
    <row r="77" spans="1:3" ht="15">
      <c r="A77" s="80" t="s">
        <v>1020</v>
      </c>
      <c r="B77" s="88" t="s">
        <v>1291</v>
      </c>
      <c r="C77" s="80">
        <f>VLOOKUP(GroupVertices[[#This Row],[Vertex]],Vertices[],MATCH("ID",Vertices[[#Headers],[Vertex]:[Vertex Content Word Count]],0),FALSE)</f>
        <v>79</v>
      </c>
    </row>
    <row r="78" spans="1:3" ht="15">
      <c r="A78" s="80" t="s">
        <v>1020</v>
      </c>
      <c r="B78" s="88" t="s">
        <v>1290</v>
      </c>
      <c r="C78" s="80">
        <f>VLOOKUP(GroupVertices[[#This Row],[Vertex]],Vertices[],MATCH("ID",Vertices[[#Headers],[Vertex]:[Vertex Content Word Count]],0),FALSE)</f>
        <v>78</v>
      </c>
    </row>
    <row r="79" spans="1:3" ht="15">
      <c r="A79" s="80" t="s">
        <v>1020</v>
      </c>
      <c r="B79" s="88" t="s">
        <v>1289</v>
      </c>
      <c r="C79" s="80">
        <f>VLOOKUP(GroupVertices[[#This Row],[Vertex]],Vertices[],MATCH("ID",Vertices[[#Headers],[Vertex]:[Vertex Content Word Count]],0),FALSE)</f>
        <v>77</v>
      </c>
    </row>
    <row r="80" spans="1:3" ht="15">
      <c r="A80" s="80" t="s">
        <v>1020</v>
      </c>
      <c r="B80" s="88" t="s">
        <v>1288</v>
      </c>
      <c r="C80" s="80">
        <f>VLOOKUP(GroupVertices[[#This Row],[Vertex]],Vertices[],MATCH("ID",Vertices[[#Headers],[Vertex]:[Vertex Content Word Count]],0),FALSE)</f>
        <v>76</v>
      </c>
    </row>
    <row r="81" spans="1:3" ht="15">
      <c r="A81" s="80" t="s">
        <v>1020</v>
      </c>
      <c r="B81" s="88" t="s">
        <v>1287</v>
      </c>
      <c r="C81" s="80">
        <f>VLOOKUP(GroupVertices[[#This Row],[Vertex]],Vertices[],MATCH("ID",Vertices[[#Headers],[Vertex]:[Vertex Content Word Count]],0),FALSE)</f>
        <v>75</v>
      </c>
    </row>
    <row r="82" spans="1:3" ht="15">
      <c r="A82" s="80" t="s">
        <v>1020</v>
      </c>
      <c r="B82" s="88" t="s">
        <v>1286</v>
      </c>
      <c r="C82" s="80">
        <f>VLOOKUP(GroupVertices[[#This Row],[Vertex]],Vertices[],MATCH("ID",Vertices[[#Headers],[Vertex]:[Vertex Content Word Count]],0),FALSE)</f>
        <v>74</v>
      </c>
    </row>
    <row r="83" spans="1:3" ht="15">
      <c r="A83" s="80" t="s">
        <v>1020</v>
      </c>
      <c r="B83" s="88" t="s">
        <v>1285</v>
      </c>
      <c r="C83" s="80">
        <f>VLOOKUP(GroupVertices[[#This Row],[Vertex]],Vertices[],MATCH("ID",Vertices[[#Headers],[Vertex]:[Vertex Content Word Count]],0),FALSE)</f>
        <v>73</v>
      </c>
    </row>
    <row r="84" spans="1:3" ht="15">
      <c r="A84" s="80" t="s">
        <v>1020</v>
      </c>
      <c r="B84" s="88" t="s">
        <v>1284</v>
      </c>
      <c r="C84" s="80">
        <f>VLOOKUP(GroupVertices[[#This Row],[Vertex]],Vertices[],MATCH("ID",Vertices[[#Headers],[Vertex]:[Vertex Content Word Count]],0),FALSE)</f>
        <v>72</v>
      </c>
    </row>
    <row r="85" spans="1:3" ht="15">
      <c r="A85" s="80" t="s">
        <v>1020</v>
      </c>
      <c r="B85" s="88" t="s">
        <v>1283</v>
      </c>
      <c r="C85" s="80">
        <f>VLOOKUP(GroupVertices[[#This Row],[Vertex]],Vertices[],MATCH("ID",Vertices[[#Headers],[Vertex]:[Vertex Content Word Count]],0),FALSE)</f>
        <v>71</v>
      </c>
    </row>
    <row r="86" spans="1:3" ht="15">
      <c r="A86" s="80" t="s">
        <v>1020</v>
      </c>
      <c r="B86" s="88" t="s">
        <v>1282</v>
      </c>
      <c r="C86" s="80">
        <f>VLOOKUP(GroupVertices[[#This Row],[Vertex]],Vertices[],MATCH("ID",Vertices[[#Headers],[Vertex]:[Vertex Content Word Count]],0),FALSE)</f>
        <v>70</v>
      </c>
    </row>
    <row r="87" spans="1:3" ht="15">
      <c r="A87" s="80" t="s">
        <v>1020</v>
      </c>
      <c r="B87" s="88" t="s">
        <v>1281</v>
      </c>
      <c r="C87" s="80">
        <f>VLOOKUP(GroupVertices[[#This Row],[Vertex]],Vertices[],MATCH("ID",Vertices[[#Headers],[Vertex]:[Vertex Content Word Count]],0),FALSE)</f>
        <v>69</v>
      </c>
    </row>
    <row r="88" spans="1:3" ht="15">
      <c r="A88" s="80" t="s">
        <v>1020</v>
      </c>
      <c r="B88" s="88" t="s">
        <v>1280</v>
      </c>
      <c r="C88" s="80">
        <f>VLOOKUP(GroupVertices[[#This Row],[Vertex]],Vertices[],MATCH("ID",Vertices[[#Headers],[Vertex]:[Vertex Content Word Count]],0),FALSE)</f>
        <v>68</v>
      </c>
    </row>
    <row r="89" spans="1:3" ht="15">
      <c r="A89" s="80" t="s">
        <v>1020</v>
      </c>
      <c r="B89" s="88" t="s">
        <v>1279</v>
      </c>
      <c r="C89" s="80">
        <f>VLOOKUP(GroupVertices[[#This Row],[Vertex]],Vertices[],MATCH("ID",Vertices[[#Headers],[Vertex]:[Vertex Content Word Count]],0),FALSE)</f>
        <v>67</v>
      </c>
    </row>
    <row r="90" spans="1:3" ht="15">
      <c r="A90" s="80" t="s">
        <v>1020</v>
      </c>
      <c r="B90" s="88" t="s">
        <v>1278</v>
      </c>
      <c r="C90" s="80">
        <f>VLOOKUP(GroupVertices[[#This Row],[Vertex]],Vertices[],MATCH("ID",Vertices[[#Headers],[Vertex]:[Vertex Content Word Count]],0),FALSE)</f>
        <v>66</v>
      </c>
    </row>
    <row r="91" spans="1:3" ht="15">
      <c r="A91" s="80" t="s">
        <v>1020</v>
      </c>
      <c r="B91" s="88" t="s">
        <v>254</v>
      </c>
      <c r="C91" s="80">
        <f>VLOOKUP(GroupVertices[[#This Row],[Vertex]],Vertices[],MATCH("ID",Vertices[[#Headers],[Vertex]:[Vertex Content Word Count]],0),FALSE)</f>
        <v>9</v>
      </c>
    </row>
    <row r="92" spans="1:3" ht="15">
      <c r="A92" s="80" t="s">
        <v>1020</v>
      </c>
      <c r="B92" s="88" t="s">
        <v>253</v>
      </c>
      <c r="C92" s="80">
        <f>VLOOKUP(GroupVertices[[#This Row],[Vertex]],Vertices[],MATCH("ID",Vertices[[#Headers],[Vertex]:[Vertex Content Word Count]],0),FALSE)</f>
        <v>8</v>
      </c>
    </row>
    <row r="93" spans="1:3" ht="15">
      <c r="A93" s="80" t="s">
        <v>1020</v>
      </c>
      <c r="B93" s="88" t="s">
        <v>251</v>
      </c>
      <c r="C93" s="80">
        <f>VLOOKUP(GroupVertices[[#This Row],[Vertex]],Vertices[],MATCH("ID",Vertices[[#Headers],[Vertex]:[Vertex Content Word Count]],0),FALSE)</f>
        <v>6</v>
      </c>
    </row>
    <row r="94" spans="1:3" ht="15">
      <c r="A94" s="80" t="s">
        <v>1020</v>
      </c>
      <c r="B94" s="88" t="s">
        <v>250</v>
      </c>
      <c r="C94" s="80">
        <f>VLOOKUP(GroupVertices[[#This Row],[Vertex]],Vertices[],MATCH("ID",Vertices[[#Headers],[Vertex]:[Vertex Content Word Count]],0),FALSE)</f>
        <v>4</v>
      </c>
    </row>
    <row r="95" spans="1:3" ht="15">
      <c r="A95" s="80" t="s">
        <v>1021</v>
      </c>
      <c r="B95" s="88" t="s">
        <v>305</v>
      </c>
      <c r="C95" s="80">
        <f>VLOOKUP(GroupVertices[[#This Row],[Vertex]],Vertices[],MATCH("ID",Vertices[[#Headers],[Vertex]:[Vertex Content Word Count]],0),FALSE)</f>
        <v>65</v>
      </c>
    </row>
    <row r="96" spans="1:3" ht="15">
      <c r="A96" s="80" t="s">
        <v>1021</v>
      </c>
      <c r="B96" s="88" t="s">
        <v>306</v>
      </c>
      <c r="C96" s="80">
        <f>VLOOKUP(GroupVertices[[#This Row],[Vertex]],Vertices[],MATCH("ID",Vertices[[#Headers],[Vertex]:[Vertex Content Word Count]],0),FALSE)</f>
        <v>11</v>
      </c>
    </row>
    <row r="97" spans="1:3" ht="15">
      <c r="A97" s="80" t="s">
        <v>1021</v>
      </c>
      <c r="B97" s="88" t="s">
        <v>302</v>
      </c>
      <c r="C97" s="80">
        <f>VLOOKUP(GroupVertices[[#This Row],[Vertex]],Vertices[],MATCH("ID",Vertices[[#Headers],[Vertex]:[Vertex Content Word Count]],0),FALSE)</f>
        <v>49</v>
      </c>
    </row>
    <row r="98" spans="1:3" ht="15">
      <c r="A98" s="80" t="s">
        <v>1021</v>
      </c>
      <c r="B98" s="88" t="s">
        <v>303</v>
      </c>
      <c r="C98" s="80">
        <f>VLOOKUP(GroupVertices[[#This Row],[Vertex]],Vertices[],MATCH("ID",Vertices[[#Headers],[Vertex]:[Vertex Content Word Count]],0),FALSE)</f>
        <v>64</v>
      </c>
    </row>
    <row r="99" spans="1:3" ht="15">
      <c r="A99" s="80" t="s">
        <v>1021</v>
      </c>
      <c r="B99" s="88" t="s">
        <v>301</v>
      </c>
      <c r="C99" s="80">
        <f>VLOOKUP(GroupVertices[[#This Row],[Vertex]],Vertices[],MATCH("ID",Vertices[[#Headers],[Vertex]:[Vertex Content Word Count]],0),FALSE)</f>
        <v>63</v>
      </c>
    </row>
    <row r="100" spans="1:3" ht="15">
      <c r="A100" s="80" t="s">
        <v>1021</v>
      </c>
      <c r="B100" s="88" t="s">
        <v>300</v>
      </c>
      <c r="C100" s="80">
        <f>VLOOKUP(GroupVertices[[#This Row],[Vertex]],Vertices[],MATCH("ID",Vertices[[#Headers],[Vertex]:[Vertex Content Word Count]],0),FALSE)</f>
        <v>62</v>
      </c>
    </row>
    <row r="101" spans="1:3" ht="15">
      <c r="A101" s="80" t="s">
        <v>1021</v>
      </c>
      <c r="B101" s="88" t="s">
        <v>299</v>
      </c>
      <c r="C101" s="80">
        <f>VLOOKUP(GroupVertices[[#This Row],[Vertex]],Vertices[],MATCH("ID",Vertices[[#Headers],[Vertex]:[Vertex Content Word Count]],0),FALSE)</f>
        <v>61</v>
      </c>
    </row>
    <row r="102" spans="1:3" ht="15">
      <c r="A102" s="80" t="s">
        <v>1021</v>
      </c>
      <c r="B102" s="88" t="s">
        <v>298</v>
      </c>
      <c r="C102" s="80">
        <f>VLOOKUP(GroupVertices[[#This Row],[Vertex]],Vertices[],MATCH("ID",Vertices[[#Headers],[Vertex]:[Vertex Content Word Count]],0),FALSE)</f>
        <v>60</v>
      </c>
    </row>
    <row r="103" spans="1:3" ht="15">
      <c r="A103" s="80" t="s">
        <v>1021</v>
      </c>
      <c r="B103" s="88" t="s">
        <v>297</v>
      </c>
      <c r="C103" s="80">
        <f>VLOOKUP(GroupVertices[[#This Row],[Vertex]],Vertices[],MATCH("ID",Vertices[[#Headers],[Vertex]:[Vertex Content Word Count]],0),FALSE)</f>
        <v>59</v>
      </c>
    </row>
    <row r="104" spans="1:3" ht="15">
      <c r="A104" s="80" t="s">
        <v>1021</v>
      </c>
      <c r="B104" s="88" t="s">
        <v>296</v>
      </c>
      <c r="C104" s="80">
        <f>VLOOKUP(GroupVertices[[#This Row],[Vertex]],Vertices[],MATCH("ID",Vertices[[#Headers],[Vertex]:[Vertex Content Word Count]],0),FALSE)</f>
        <v>58</v>
      </c>
    </row>
    <row r="105" spans="1:3" ht="15">
      <c r="A105" s="80" t="s">
        <v>1021</v>
      </c>
      <c r="B105" s="88" t="s">
        <v>294</v>
      </c>
      <c r="C105" s="80">
        <f>VLOOKUP(GroupVertices[[#This Row],[Vertex]],Vertices[],MATCH("ID",Vertices[[#Headers],[Vertex]:[Vertex Content Word Count]],0),FALSE)</f>
        <v>56</v>
      </c>
    </row>
    <row r="106" spans="1:3" ht="15">
      <c r="A106" s="80" t="s">
        <v>1021</v>
      </c>
      <c r="B106" s="88" t="s">
        <v>293</v>
      </c>
      <c r="C106" s="80">
        <f>VLOOKUP(GroupVertices[[#This Row],[Vertex]],Vertices[],MATCH("ID",Vertices[[#Headers],[Vertex]:[Vertex Content Word Count]],0),FALSE)</f>
        <v>55</v>
      </c>
    </row>
    <row r="107" spans="1:3" ht="15">
      <c r="A107" s="80" t="s">
        <v>1021</v>
      </c>
      <c r="B107" s="88" t="s">
        <v>292</v>
      </c>
      <c r="C107" s="80">
        <f>VLOOKUP(GroupVertices[[#This Row],[Vertex]],Vertices[],MATCH("ID",Vertices[[#Headers],[Vertex]:[Vertex Content Word Count]],0),FALSE)</f>
        <v>54</v>
      </c>
    </row>
    <row r="108" spans="1:3" ht="15">
      <c r="A108" s="80" t="s">
        <v>1021</v>
      </c>
      <c r="B108" s="88" t="s">
        <v>291</v>
      </c>
      <c r="C108" s="80">
        <f>VLOOKUP(GroupVertices[[#This Row],[Vertex]],Vertices[],MATCH("ID",Vertices[[#Headers],[Vertex]:[Vertex Content Word Count]],0),FALSE)</f>
        <v>53</v>
      </c>
    </row>
    <row r="109" spans="1:3" ht="15">
      <c r="A109" s="80" t="s">
        <v>1021</v>
      </c>
      <c r="B109" s="88" t="s">
        <v>290</v>
      </c>
      <c r="C109" s="80">
        <f>VLOOKUP(GroupVertices[[#This Row],[Vertex]],Vertices[],MATCH("ID",Vertices[[#Headers],[Vertex]:[Vertex Content Word Count]],0),FALSE)</f>
        <v>52</v>
      </c>
    </row>
    <row r="110" spans="1:3" ht="15">
      <c r="A110" s="80" t="s">
        <v>1021</v>
      </c>
      <c r="B110" s="88" t="s">
        <v>289</v>
      </c>
      <c r="C110" s="80">
        <f>VLOOKUP(GroupVertices[[#This Row],[Vertex]],Vertices[],MATCH("ID",Vertices[[#Headers],[Vertex]:[Vertex Content Word Count]],0),FALSE)</f>
        <v>51</v>
      </c>
    </row>
    <row r="111" spans="1:3" ht="15">
      <c r="A111" s="80" t="s">
        <v>1021</v>
      </c>
      <c r="B111" s="88" t="s">
        <v>288</v>
      </c>
      <c r="C111" s="80">
        <f>VLOOKUP(GroupVertices[[#This Row],[Vertex]],Vertices[],MATCH("ID",Vertices[[#Headers],[Vertex]:[Vertex Content Word Count]],0),FALSE)</f>
        <v>50</v>
      </c>
    </row>
    <row r="112" spans="1:3" ht="15">
      <c r="A112" s="80" t="s">
        <v>1021</v>
      </c>
      <c r="B112" s="88" t="s">
        <v>311</v>
      </c>
      <c r="C112" s="80">
        <f>VLOOKUP(GroupVertices[[#This Row],[Vertex]],Vertices[],MATCH("ID",Vertices[[#Headers],[Vertex]:[Vertex Content Word Count]],0),FALSE)</f>
        <v>38</v>
      </c>
    </row>
    <row r="113" spans="1:3" ht="15">
      <c r="A113" s="80" t="s">
        <v>1021</v>
      </c>
      <c r="B113" s="88" t="s">
        <v>310</v>
      </c>
      <c r="C113" s="80">
        <f>VLOOKUP(GroupVertices[[#This Row],[Vertex]],Vertices[],MATCH("ID",Vertices[[#Headers],[Vertex]:[Vertex Content Word Count]],0),FALSE)</f>
        <v>36</v>
      </c>
    </row>
    <row r="114" spans="1:3" ht="15">
      <c r="A114" s="80" t="s">
        <v>1021</v>
      </c>
      <c r="B114" s="88" t="s">
        <v>261</v>
      </c>
      <c r="C114" s="80">
        <f>VLOOKUP(GroupVertices[[#This Row],[Vertex]],Vertices[],MATCH("ID",Vertices[[#Headers],[Vertex]:[Vertex Content Word Count]],0),FALSE)</f>
        <v>18</v>
      </c>
    </row>
    <row r="115" spans="1:3" ht="15">
      <c r="A115" s="80" t="s">
        <v>1021</v>
      </c>
      <c r="B115" s="88" t="s">
        <v>278</v>
      </c>
      <c r="C115" s="80">
        <f>VLOOKUP(GroupVertices[[#This Row],[Vertex]],Vertices[],MATCH("ID",Vertices[[#Headers],[Vertex]:[Vertex Content Word Count]],0),FALSE)</f>
        <v>39</v>
      </c>
    </row>
    <row r="116" spans="1:3" ht="15">
      <c r="A116" s="80" t="s">
        <v>1021</v>
      </c>
      <c r="B116" s="88" t="s">
        <v>277</v>
      </c>
      <c r="C116" s="80">
        <f>VLOOKUP(GroupVertices[[#This Row],[Vertex]],Vertices[],MATCH("ID",Vertices[[#Headers],[Vertex]:[Vertex Content Word Count]],0),FALSE)</f>
        <v>35</v>
      </c>
    </row>
    <row r="117" spans="1:3" ht="15">
      <c r="A117" s="80" t="s">
        <v>1021</v>
      </c>
      <c r="B117" s="88" t="s">
        <v>276</v>
      </c>
      <c r="C117" s="80">
        <f>VLOOKUP(GroupVertices[[#This Row],[Vertex]],Vertices[],MATCH("ID",Vertices[[#Headers],[Vertex]:[Vertex Content Word Count]],0),FALSE)</f>
        <v>34</v>
      </c>
    </row>
    <row r="118" spans="1:3" ht="15">
      <c r="A118" s="80" t="s">
        <v>1021</v>
      </c>
      <c r="B118" s="88" t="s">
        <v>275</v>
      </c>
      <c r="C118" s="80">
        <f>VLOOKUP(GroupVertices[[#This Row],[Vertex]],Vertices[],MATCH("ID",Vertices[[#Headers],[Vertex]:[Vertex Content Word Count]],0),FALSE)</f>
        <v>33</v>
      </c>
    </row>
    <row r="119" spans="1:3" ht="15">
      <c r="A119" s="80" t="s">
        <v>1021</v>
      </c>
      <c r="B119" s="88" t="s">
        <v>272</v>
      </c>
      <c r="C119" s="80">
        <f>VLOOKUP(GroupVertices[[#This Row],[Vertex]],Vertices[],MATCH("ID",Vertices[[#Headers],[Vertex]:[Vertex Content Word Count]],0),FALSE)</f>
        <v>31</v>
      </c>
    </row>
    <row r="120" spans="1:3" ht="15">
      <c r="A120" s="80" t="s">
        <v>1021</v>
      </c>
      <c r="B120" s="88" t="s">
        <v>271</v>
      </c>
      <c r="C120" s="80">
        <f>VLOOKUP(GroupVertices[[#This Row],[Vertex]],Vertices[],MATCH("ID",Vertices[[#Headers],[Vertex]:[Vertex Content Word Count]],0),FALSE)</f>
        <v>30</v>
      </c>
    </row>
    <row r="121" spans="1:3" ht="15">
      <c r="A121" s="80" t="s">
        <v>1021</v>
      </c>
      <c r="B121" s="88" t="s">
        <v>270</v>
      </c>
      <c r="C121" s="80">
        <f>VLOOKUP(GroupVertices[[#This Row],[Vertex]],Vertices[],MATCH("ID",Vertices[[#Headers],[Vertex]:[Vertex Content Word Count]],0),FALSE)</f>
        <v>29</v>
      </c>
    </row>
    <row r="122" spans="1:3" ht="15">
      <c r="A122" s="80" t="s">
        <v>1021</v>
      </c>
      <c r="B122" s="88" t="s">
        <v>268</v>
      </c>
      <c r="C122" s="80">
        <f>VLOOKUP(GroupVertices[[#This Row],[Vertex]],Vertices[],MATCH("ID",Vertices[[#Headers],[Vertex]:[Vertex Content Word Count]],0),FALSE)</f>
        <v>27</v>
      </c>
    </row>
    <row r="123" spans="1:3" ht="15">
      <c r="A123" s="80" t="s">
        <v>1021</v>
      </c>
      <c r="B123" s="88" t="s">
        <v>266</v>
      </c>
      <c r="C123" s="80">
        <f>VLOOKUP(GroupVertices[[#This Row],[Vertex]],Vertices[],MATCH("ID",Vertices[[#Headers],[Vertex]:[Vertex Content Word Count]],0),FALSE)</f>
        <v>24</v>
      </c>
    </row>
    <row r="124" spans="1:3" ht="15">
      <c r="A124" s="80" t="s">
        <v>1021</v>
      </c>
      <c r="B124" s="88" t="s">
        <v>265</v>
      </c>
      <c r="C124" s="80">
        <f>VLOOKUP(GroupVertices[[#This Row],[Vertex]],Vertices[],MATCH("ID",Vertices[[#Headers],[Vertex]:[Vertex Content Word Count]],0),FALSE)</f>
        <v>23</v>
      </c>
    </row>
    <row r="125" spans="1:3" ht="15">
      <c r="A125" s="80" t="s">
        <v>1021</v>
      </c>
      <c r="B125" s="88" t="s">
        <v>264</v>
      </c>
      <c r="C125" s="80">
        <f>VLOOKUP(GroupVertices[[#This Row],[Vertex]],Vertices[],MATCH("ID",Vertices[[#Headers],[Vertex]:[Vertex Content Word Count]],0),FALSE)</f>
        <v>22</v>
      </c>
    </row>
    <row r="126" spans="1:3" ht="15">
      <c r="A126" s="80" t="s">
        <v>1021</v>
      </c>
      <c r="B126" s="88" t="s">
        <v>262</v>
      </c>
      <c r="C126" s="80">
        <f>VLOOKUP(GroupVertices[[#This Row],[Vertex]],Vertices[],MATCH("ID",Vertices[[#Headers],[Vertex]:[Vertex Content Word Count]],0),FALSE)</f>
        <v>19</v>
      </c>
    </row>
    <row r="127" spans="1:3" ht="15">
      <c r="A127" s="80" t="s">
        <v>1021</v>
      </c>
      <c r="B127" s="88" t="s">
        <v>260</v>
      </c>
      <c r="C127" s="80">
        <f>VLOOKUP(GroupVertices[[#This Row],[Vertex]],Vertices[],MATCH("ID",Vertices[[#Headers],[Vertex]:[Vertex Content Word Count]],0),FALSE)</f>
        <v>17</v>
      </c>
    </row>
    <row r="128" spans="1:3" ht="15">
      <c r="A128" s="80" t="s">
        <v>1021</v>
      </c>
      <c r="B128" s="88" t="s">
        <v>259</v>
      </c>
      <c r="C128" s="80">
        <f>VLOOKUP(GroupVertices[[#This Row],[Vertex]],Vertices[],MATCH("ID",Vertices[[#Headers],[Vertex]:[Vertex Content Word Count]],0),FALSE)</f>
        <v>16</v>
      </c>
    </row>
    <row r="129" spans="1:3" ht="15">
      <c r="A129" s="80" t="s">
        <v>1021</v>
      </c>
      <c r="B129" s="88" t="s">
        <v>258</v>
      </c>
      <c r="C129" s="80">
        <f>VLOOKUP(GroupVertices[[#This Row],[Vertex]],Vertices[],MATCH("ID",Vertices[[#Headers],[Vertex]:[Vertex Content Word Count]],0),FALSE)</f>
        <v>14</v>
      </c>
    </row>
    <row r="130" spans="1:3" ht="15">
      <c r="A130" s="80" t="s">
        <v>1021</v>
      </c>
      <c r="B130" s="88" t="s">
        <v>308</v>
      </c>
      <c r="C130" s="80">
        <f>VLOOKUP(GroupVertices[[#This Row],[Vertex]],Vertices[],MATCH("ID",Vertices[[#Headers],[Vertex]:[Vertex Content Word Count]],0),FALSE)</f>
        <v>15</v>
      </c>
    </row>
    <row r="131" spans="1:3" ht="15">
      <c r="A131" s="80" t="s">
        <v>1021</v>
      </c>
      <c r="B131" s="88" t="s">
        <v>257</v>
      </c>
      <c r="C131" s="80">
        <f>VLOOKUP(GroupVertices[[#This Row],[Vertex]],Vertices[],MATCH("ID",Vertices[[#Headers],[Vertex]:[Vertex Content Word Count]],0),FALSE)</f>
        <v>13</v>
      </c>
    </row>
    <row r="132" spans="1:3" ht="15">
      <c r="A132" s="80" t="s">
        <v>1021</v>
      </c>
      <c r="B132" s="88" t="s">
        <v>256</v>
      </c>
      <c r="C132" s="80">
        <f>VLOOKUP(GroupVertices[[#This Row],[Vertex]],Vertices[],MATCH("ID",Vertices[[#Headers],[Vertex]:[Vertex Content Word Count]],0),FALSE)</f>
        <v>12</v>
      </c>
    </row>
    <row r="133" spans="1:3" ht="15">
      <c r="A133" s="80" t="s">
        <v>1021</v>
      </c>
      <c r="B133" s="88" t="s">
        <v>255</v>
      </c>
      <c r="C133" s="80">
        <f>VLOOKUP(GroupVertices[[#This Row],[Vertex]],Vertices[],MATCH("ID",Vertices[[#Headers],[Vertex]:[Vertex Content Word Count]],0),FALSE)</f>
        <v>10</v>
      </c>
    </row>
    <row r="134" spans="1:3" ht="15">
      <c r="A134" s="80" t="s">
        <v>1022</v>
      </c>
      <c r="B134" s="88" t="s">
        <v>285</v>
      </c>
      <c r="C134" s="80">
        <f>VLOOKUP(GroupVertices[[#This Row],[Vertex]],Vertices[],MATCH("ID",Vertices[[#Headers],[Vertex]:[Vertex Content Word Count]],0),FALSE)</f>
        <v>41</v>
      </c>
    </row>
    <row r="135" spans="1:3" ht="15">
      <c r="A135" s="80" t="s">
        <v>1022</v>
      </c>
      <c r="B135" s="88" t="s">
        <v>286</v>
      </c>
      <c r="C135" s="80">
        <f>VLOOKUP(GroupVertices[[#This Row],[Vertex]],Vertices[],MATCH("ID",Vertices[[#Headers],[Vertex]:[Vertex Content Word Count]],0),FALSE)</f>
        <v>47</v>
      </c>
    </row>
    <row r="136" spans="1:3" ht="15">
      <c r="A136" s="80" t="s">
        <v>1022</v>
      </c>
      <c r="B136" s="88" t="s">
        <v>284</v>
      </c>
      <c r="C136" s="80">
        <f>VLOOKUP(GroupVertices[[#This Row],[Vertex]],Vertices[],MATCH("ID",Vertices[[#Headers],[Vertex]:[Vertex Content Word Count]],0),FALSE)</f>
        <v>46</v>
      </c>
    </row>
    <row r="137" spans="1:3" ht="15">
      <c r="A137" s="80" t="s">
        <v>1022</v>
      </c>
      <c r="B137" s="88" t="s">
        <v>283</v>
      </c>
      <c r="C137" s="80">
        <f>VLOOKUP(GroupVertices[[#This Row],[Vertex]],Vertices[],MATCH("ID",Vertices[[#Headers],[Vertex]:[Vertex Content Word Count]],0),FALSE)</f>
        <v>45</v>
      </c>
    </row>
    <row r="138" spans="1:3" ht="15">
      <c r="A138" s="80" t="s">
        <v>1022</v>
      </c>
      <c r="B138" s="88" t="s">
        <v>282</v>
      </c>
      <c r="C138" s="80">
        <f>VLOOKUP(GroupVertices[[#This Row],[Vertex]],Vertices[],MATCH("ID",Vertices[[#Headers],[Vertex]:[Vertex Content Word Count]],0),FALSE)</f>
        <v>44</v>
      </c>
    </row>
    <row r="139" spans="1:3" ht="15">
      <c r="A139" s="80" t="s">
        <v>1022</v>
      </c>
      <c r="B139" s="88" t="s">
        <v>281</v>
      </c>
      <c r="C139" s="80">
        <f>VLOOKUP(GroupVertices[[#This Row],[Vertex]],Vertices[],MATCH("ID",Vertices[[#Headers],[Vertex]:[Vertex Content Word Count]],0),FALSE)</f>
        <v>43</v>
      </c>
    </row>
    <row r="140" spans="1:3" ht="15">
      <c r="A140" s="80" t="s">
        <v>1022</v>
      </c>
      <c r="B140" s="88" t="s">
        <v>280</v>
      </c>
      <c r="C140" s="80">
        <f>VLOOKUP(GroupVertices[[#This Row],[Vertex]],Vertices[],MATCH("ID",Vertices[[#Headers],[Vertex]:[Vertex Content Word Count]],0),FALSE)</f>
        <v>42</v>
      </c>
    </row>
    <row r="141" spans="1:3" ht="15">
      <c r="A141" s="80" t="s">
        <v>1022</v>
      </c>
      <c r="B141" s="88" t="s">
        <v>279</v>
      </c>
      <c r="C141" s="80">
        <f>VLOOKUP(GroupVertices[[#This Row],[Vertex]],Vertices[],MATCH("ID",Vertices[[#Headers],[Vertex]:[Vertex Content Word Count]],0),FALSE)</f>
        <v>40</v>
      </c>
    </row>
    <row r="142" spans="1:3" ht="15">
      <c r="A142" s="80" t="s">
        <v>1023</v>
      </c>
      <c r="B142" s="88" t="s">
        <v>249</v>
      </c>
      <c r="C142" s="80">
        <f>VLOOKUP(GroupVertices[[#This Row],[Vertex]],Vertices[],MATCH("ID",Vertices[[#Headers],[Vertex]:[Vertex Content Word Count]],0),FALSE)</f>
        <v>3</v>
      </c>
    </row>
    <row r="143" spans="1:3" ht="15">
      <c r="A143" s="80" t="s">
        <v>1023</v>
      </c>
      <c r="B143" s="88" t="s">
        <v>252</v>
      </c>
      <c r="C143" s="80">
        <f>VLOOKUP(GroupVertices[[#This Row],[Vertex]],Vertices[],MATCH("ID",Vertices[[#Headers],[Vertex]:[Vertex Content Word Count]],0),FALSE)</f>
        <v>7</v>
      </c>
    </row>
    <row r="144" spans="1:3" ht="15">
      <c r="A144" s="80" t="s">
        <v>1023</v>
      </c>
      <c r="B144" s="88" t="s">
        <v>269</v>
      </c>
      <c r="C144" s="80">
        <f>VLOOKUP(GroupVertices[[#This Row],[Vertex]],Vertices[],MATCH("ID",Vertices[[#Headers],[Vertex]:[Vertex Content Word Count]],0),FALSE)</f>
        <v>28</v>
      </c>
    </row>
    <row r="145" spans="1:3" ht="15">
      <c r="A145" s="80" t="s">
        <v>1023</v>
      </c>
      <c r="B145" s="88" t="s">
        <v>295</v>
      </c>
      <c r="C145" s="80">
        <f>VLOOKUP(GroupVertices[[#This Row],[Vertex]],Vertices[],MATCH("ID",Vertices[[#Headers],[Vertex]:[Vertex Content Word Count]],0),FALSE)</f>
        <v>57</v>
      </c>
    </row>
    <row r="146" spans="1:3" ht="15">
      <c r="A146" s="80" t="s">
        <v>1024</v>
      </c>
      <c r="B146" s="88" t="s">
        <v>274</v>
      </c>
      <c r="C146" s="80">
        <f>VLOOKUP(GroupVertices[[#This Row],[Vertex]],Vertices[],MATCH("ID",Vertices[[#Headers],[Vertex]:[Vertex Content Word Count]],0),FALSE)</f>
        <v>32</v>
      </c>
    </row>
    <row r="147" spans="1:3" ht="15">
      <c r="A147" s="80" t="s">
        <v>1024</v>
      </c>
      <c r="B147" s="88" t="s">
        <v>273</v>
      </c>
      <c r="C147" s="80">
        <f>VLOOKUP(GroupVertices[[#This Row],[Vertex]],Vertices[],MATCH("ID",Vertices[[#Headers],[Vertex]:[Vertex Content Word Count]],0),FALSE)</f>
        <v>21</v>
      </c>
    </row>
    <row r="148" spans="1:3" ht="15">
      <c r="A148" s="80" t="s">
        <v>1024</v>
      </c>
      <c r="B148" s="88" t="s">
        <v>263</v>
      </c>
      <c r="C148" s="80">
        <f>VLOOKUP(GroupVertices[[#This Row],[Vertex]],Vertices[],MATCH("ID",Vertices[[#Headers],[Vertex]:[Vertex Content Word Count]],0),FALSE)</f>
        <v>20</v>
      </c>
    </row>
    <row r="149" spans="1:3" ht="15">
      <c r="A149" s="80" t="s">
        <v>1025</v>
      </c>
      <c r="B149" s="88" t="s">
        <v>267</v>
      </c>
      <c r="C149" s="80">
        <f>VLOOKUP(GroupVertices[[#This Row],[Vertex]],Vertices[],MATCH("ID",Vertices[[#Headers],[Vertex]:[Vertex Content Word Count]],0),FALSE)</f>
        <v>25</v>
      </c>
    </row>
    <row r="150" spans="1:3" ht="15">
      <c r="A150" s="80" t="s">
        <v>1025</v>
      </c>
      <c r="B150" s="88" t="s">
        <v>309</v>
      </c>
      <c r="C150" s="80">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1237</v>
      </c>
      <c r="B2" s="34" t="s">
        <v>203</v>
      </c>
      <c r="D2" s="31">
        <f>MIN(Vertices[Degree])</f>
        <v>0</v>
      </c>
      <c r="E2" s="3">
        <f>COUNTIF(Vertices[Degree],"&gt;= "&amp;D2)-COUNTIF(Vertices[Degree],"&gt;="&amp;D3)</f>
        <v>0</v>
      </c>
      <c r="F2" s="37">
        <f>MIN(Vertices[In-Degree])</f>
        <v>0</v>
      </c>
      <c r="G2" s="38">
        <f>COUNTIF(Vertices[In-Degree],"&gt;= "&amp;F2)-COUNTIF(Vertices[In-Degree],"&gt;="&amp;F3)</f>
        <v>142</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141</v>
      </c>
      <c r="L2" s="37">
        <f>MIN(Vertices[Closeness Centrality])</f>
        <v>0</v>
      </c>
      <c r="M2" s="38">
        <f>COUNTIF(Vertices[Closeness Centrality],"&gt;= "&amp;L2)-COUNTIF(Vertices[Closeness Centrality],"&gt;="&amp;L3)</f>
        <v>144</v>
      </c>
      <c r="N2" s="37">
        <f>MIN(Vertices[Eigenvector Centrality])</f>
        <v>0</v>
      </c>
      <c r="O2" s="38">
        <f>COUNTIF(Vertices[Eigenvector Centrality],"&gt;= "&amp;N2)-COUNTIF(Vertices[Eigenvector Centrality],"&gt;="&amp;N3)</f>
        <v>34</v>
      </c>
      <c r="P2" s="37">
        <f>MIN(Vertices[PageRank])</f>
        <v>0.289599</v>
      </c>
      <c r="Q2" s="38">
        <f>COUNTIF(Vertices[PageRank],"&gt;= "&amp;P2)-COUNTIF(Vertices[PageRank],"&gt;="&amp;P3)</f>
        <v>118</v>
      </c>
      <c r="R2" s="37">
        <f>MIN(Vertices[Clustering Coefficient])</f>
        <v>0</v>
      </c>
      <c r="S2" s="43">
        <f>COUNTIF(Vertices[Clustering Coefficient],"&gt;= "&amp;R2)-COUNTIF(Vertices[Clustering Coefficient],"&gt;="&amp;R3)</f>
        <v>40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2.3125</v>
      </c>
      <c r="G3" s="40">
        <f>COUNTIF(Vertices[In-Degree],"&gt;= "&amp;F3)-COUNTIF(Vertices[In-Degree],"&gt;="&amp;F4)</f>
        <v>1</v>
      </c>
      <c r="H3" s="39">
        <f aca="true" t="shared" si="3" ref="H3:H26">H2+($H$50-$H$2)/BinDivisor</f>
        <v>0.125</v>
      </c>
      <c r="I3" s="40">
        <f>COUNTIF(Vertices[Out-Degree],"&gt;= "&amp;H3)-COUNTIF(Vertices[Out-Degree],"&gt;="&amp;H4)</f>
        <v>0</v>
      </c>
      <c r="J3" s="39">
        <f aca="true" t="shared" si="4" ref="J3:J26">J2+($J$50-$J$2)/BinDivisor</f>
        <v>132.83472222916666</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0.0010231875</v>
      </c>
      <c r="O3" s="40">
        <f>COUNTIF(Vertices[Eigenvector Centrality],"&gt;= "&amp;N3)-COUNTIF(Vertices[Eigenvector Centrality],"&gt;="&amp;N4)</f>
        <v>2</v>
      </c>
      <c r="P3" s="39">
        <f aca="true" t="shared" si="7" ref="P3:P26">P2+($P$50-$P$2)/BinDivisor</f>
        <v>0.6633575</v>
      </c>
      <c r="Q3" s="40">
        <f>COUNTIF(Vertices[PageRank],"&gt;= "&amp;P3)-COUNTIF(Vertices[PageRank],"&gt;="&amp;P4)</f>
        <v>24</v>
      </c>
      <c r="R3" s="39">
        <f aca="true" t="shared" si="8" ref="R3:R26">R2+($R$50-$R$2)/BinDivisor</f>
        <v>0.013888888888888888</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4.625</v>
      </c>
      <c r="G4" s="38">
        <f>COUNTIF(Vertices[In-Degree],"&gt;= "&amp;F4)-COUNTIF(Vertices[In-Degree],"&gt;="&amp;F5)</f>
        <v>0</v>
      </c>
      <c r="H4" s="37">
        <f t="shared" si="3"/>
        <v>0.25</v>
      </c>
      <c r="I4" s="38">
        <f>COUNTIF(Vertices[Out-Degree],"&gt;= "&amp;H4)-COUNTIF(Vertices[Out-Degree],"&gt;="&amp;H5)</f>
        <v>0</v>
      </c>
      <c r="J4" s="37">
        <f t="shared" si="4"/>
        <v>265.6694444583333</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0.002046375</v>
      </c>
      <c r="O4" s="38">
        <f>COUNTIF(Vertices[Eigenvector Centrality],"&gt;= "&amp;N4)-COUNTIF(Vertices[Eigenvector Centrality],"&gt;="&amp;N5)</f>
        <v>4</v>
      </c>
      <c r="P4" s="37">
        <f t="shared" si="7"/>
        <v>1.0371160000000001</v>
      </c>
      <c r="Q4" s="38">
        <f>COUNTIF(Vertices[PageRank],"&gt;= "&amp;P4)-COUNTIF(Vertices[PageRank],"&gt;="&amp;P5)</f>
        <v>0</v>
      </c>
      <c r="R4" s="37">
        <f t="shared" si="8"/>
        <v>0.027777777777777776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6.9375</v>
      </c>
      <c r="G5" s="40">
        <f>COUNTIF(Vertices[In-Degree],"&gt;= "&amp;F5)-COUNTIF(Vertices[In-Degree],"&gt;="&amp;F6)</f>
        <v>1</v>
      </c>
      <c r="H5" s="39">
        <f t="shared" si="3"/>
        <v>0.375</v>
      </c>
      <c r="I5" s="40">
        <f>COUNTIF(Vertices[Out-Degree],"&gt;= "&amp;H5)-COUNTIF(Vertices[Out-Degree],"&gt;="&amp;H6)</f>
        <v>0</v>
      </c>
      <c r="J5" s="39">
        <f t="shared" si="4"/>
        <v>398.50416668749995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0.0030695625000000002</v>
      </c>
      <c r="O5" s="40">
        <f>COUNTIF(Vertices[Eigenvector Centrality],"&gt;= "&amp;N5)-COUNTIF(Vertices[Eigenvector Centrality],"&gt;="&amp;N6)</f>
        <v>0</v>
      </c>
      <c r="P5" s="39">
        <f t="shared" si="7"/>
        <v>1.4108745000000003</v>
      </c>
      <c r="Q5" s="40">
        <f>COUNTIF(Vertices[PageRank],"&gt;= "&amp;P5)-COUNTIF(Vertices[PageRank],"&gt;="&amp;P6)</f>
        <v>1</v>
      </c>
      <c r="R5" s="39">
        <f t="shared" si="8"/>
        <v>0.041666666666666664</v>
      </c>
      <c r="S5" s="44">
        <f>COUNTIF(Vertices[Clustering Coefficient],"&gt;= "&amp;R5)-COUNTIF(Vertices[Clustering Coefficient],"&gt;="&amp;R6)</f>
        <v>1</v>
      </c>
      <c r="T5" s="39" t="e">
        <f ca="1" t="shared" si="9"/>
        <v>#REF!</v>
      </c>
      <c r="U5" s="40" t="e">
        <f ca="1" t="shared" si="0"/>
        <v>#REF!</v>
      </c>
    </row>
    <row r="6" spans="1:21" ht="15">
      <c r="A6" s="34" t="s">
        <v>148</v>
      </c>
      <c r="B6" s="34">
        <v>368</v>
      </c>
      <c r="D6" s="32">
        <f t="shared" si="1"/>
        <v>0</v>
      </c>
      <c r="E6" s="3">
        <f>COUNTIF(Vertices[Degree],"&gt;= "&amp;D6)-COUNTIF(Vertices[Degree],"&gt;="&amp;D7)</f>
        <v>0</v>
      </c>
      <c r="F6" s="37">
        <f t="shared" si="2"/>
        <v>9.25</v>
      </c>
      <c r="G6" s="38">
        <f>COUNTIF(Vertices[In-Degree],"&gt;= "&amp;F6)-COUNTIF(Vertices[In-Degree],"&gt;="&amp;F7)</f>
        <v>0</v>
      </c>
      <c r="H6" s="37">
        <f t="shared" si="3"/>
        <v>0.5</v>
      </c>
      <c r="I6" s="38">
        <f>COUNTIF(Vertices[Out-Degree],"&gt;= "&amp;H6)-COUNTIF(Vertices[Out-Degree],"&gt;="&amp;H7)</f>
        <v>0</v>
      </c>
      <c r="J6" s="37">
        <f t="shared" si="4"/>
        <v>531.3388889166666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0.00409275</v>
      </c>
      <c r="O6" s="38">
        <f>COUNTIF(Vertices[Eigenvector Centrality],"&gt;= "&amp;N6)-COUNTIF(Vertices[Eigenvector Centrality],"&gt;="&amp;N7)</f>
        <v>0</v>
      </c>
      <c r="P6" s="37">
        <f t="shared" si="7"/>
        <v>1.7846330000000004</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11.5625</v>
      </c>
      <c r="G7" s="40">
        <f>COUNTIF(Vertices[In-Degree],"&gt;= "&amp;F7)-COUNTIF(Vertices[In-Degree],"&gt;="&amp;F8)</f>
        <v>0</v>
      </c>
      <c r="H7" s="39">
        <f t="shared" si="3"/>
        <v>0.625</v>
      </c>
      <c r="I7" s="40">
        <f>COUNTIF(Vertices[Out-Degree],"&gt;= "&amp;H7)-COUNTIF(Vertices[Out-Degree],"&gt;="&amp;H8)</f>
        <v>0</v>
      </c>
      <c r="J7" s="39">
        <f t="shared" si="4"/>
        <v>664.1736111458333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0.0051159375</v>
      </c>
      <c r="O7" s="40">
        <f>COUNTIF(Vertices[Eigenvector Centrality],"&gt;= "&amp;N7)-COUNTIF(Vertices[Eigenvector Centrality],"&gt;="&amp;N8)</f>
        <v>1</v>
      </c>
      <c r="P7" s="39">
        <f t="shared" si="7"/>
        <v>2.1583915000000005</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408</v>
      </c>
      <c r="D8" s="32">
        <f t="shared" si="1"/>
        <v>0</v>
      </c>
      <c r="E8" s="3">
        <f>COUNTIF(Vertices[Degree],"&gt;= "&amp;D8)-COUNTIF(Vertices[Degree],"&gt;="&amp;D9)</f>
        <v>0</v>
      </c>
      <c r="F8" s="37">
        <f t="shared" si="2"/>
        <v>13.875</v>
      </c>
      <c r="G8" s="38">
        <f>COUNTIF(Vertices[In-Degree],"&gt;= "&amp;F8)-COUNTIF(Vertices[In-Degree],"&gt;="&amp;F9)</f>
        <v>1</v>
      </c>
      <c r="H8" s="37">
        <f t="shared" si="3"/>
        <v>0.75</v>
      </c>
      <c r="I8" s="38">
        <f>COUNTIF(Vertices[Out-Degree],"&gt;= "&amp;H8)-COUNTIF(Vertices[Out-Degree],"&gt;="&amp;H9)</f>
        <v>0</v>
      </c>
      <c r="J8" s="37">
        <f t="shared" si="4"/>
        <v>797.008333375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0.006139125</v>
      </c>
      <c r="O8" s="38">
        <f>COUNTIF(Vertices[Eigenvector Centrality],"&gt;= "&amp;N8)-COUNTIF(Vertices[Eigenvector Centrality],"&gt;="&amp;N9)</f>
        <v>8</v>
      </c>
      <c r="P8" s="37">
        <f t="shared" si="7"/>
        <v>2.5321500000000006</v>
      </c>
      <c r="Q8" s="38">
        <f>COUNTIF(Vertices[PageRank],"&gt;= "&amp;P8)-COUNTIF(Vertices[PageRank],"&gt;="&amp;P9)</f>
        <v>0</v>
      </c>
      <c r="R8" s="37">
        <f t="shared" si="8"/>
        <v>0.08333333333333334</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16.1875</v>
      </c>
      <c r="G9" s="40">
        <f>COUNTIF(Vertices[In-Degree],"&gt;= "&amp;F9)-COUNTIF(Vertices[In-Degree],"&gt;="&amp;F10)</f>
        <v>0</v>
      </c>
      <c r="H9" s="39">
        <f t="shared" si="3"/>
        <v>0.875</v>
      </c>
      <c r="I9" s="40">
        <f>COUNTIF(Vertices[Out-Degree],"&gt;= "&amp;H9)-COUNTIF(Vertices[Out-Degree],"&gt;="&amp;H10)</f>
        <v>0</v>
      </c>
      <c r="J9" s="39">
        <f t="shared" si="4"/>
        <v>929.8430556041667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0.007162312499999999</v>
      </c>
      <c r="O9" s="40">
        <f>COUNTIF(Vertices[Eigenvector Centrality],"&gt;= "&amp;N9)-COUNTIF(Vertices[Eigenvector Centrality],"&gt;="&amp;N10)</f>
        <v>86</v>
      </c>
      <c r="P9" s="39">
        <f t="shared" si="7"/>
        <v>2.9059085000000007</v>
      </c>
      <c r="Q9" s="40">
        <f>COUNTIF(Vertices[PageRank],"&gt;= "&amp;P9)-COUNTIF(Vertices[PageRank],"&gt;="&amp;P10)</f>
        <v>1</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18.5</v>
      </c>
      <c r="G10" s="38">
        <f>COUNTIF(Vertices[In-Degree],"&gt;= "&amp;F10)-COUNTIF(Vertices[In-Degree],"&gt;="&amp;F11)</f>
        <v>0</v>
      </c>
      <c r="H10" s="37">
        <f t="shared" si="3"/>
        <v>1</v>
      </c>
      <c r="I10" s="38">
        <f>COUNTIF(Vertices[Out-Degree],"&gt;= "&amp;H10)-COUNTIF(Vertices[Out-Degree],"&gt;="&amp;H11)</f>
        <v>36</v>
      </c>
      <c r="J10" s="37">
        <f t="shared" si="4"/>
        <v>1062.6777778333333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0.0081855</v>
      </c>
      <c r="O10" s="38">
        <f>COUNTIF(Vertices[Eigenvector Centrality],"&gt;= "&amp;N10)-COUNTIF(Vertices[Eigenvector Centrality],"&gt;="&amp;N11)</f>
        <v>9</v>
      </c>
      <c r="P10" s="37">
        <f t="shared" si="7"/>
        <v>3.2796670000000008</v>
      </c>
      <c r="Q10" s="38">
        <f>COUNTIF(Vertices[PageRank],"&gt;= "&amp;P10)-COUNTIF(Vertices[PageRank],"&gt;="&amp;P11)</f>
        <v>1</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20.8125</v>
      </c>
      <c r="G11" s="40">
        <f>COUNTIF(Vertices[In-Degree],"&gt;= "&amp;F11)-COUNTIF(Vertices[In-Degree],"&gt;="&amp;F12)</f>
        <v>0</v>
      </c>
      <c r="H11" s="39">
        <f t="shared" si="3"/>
        <v>1.125</v>
      </c>
      <c r="I11" s="40">
        <f>COUNTIF(Vertices[Out-Degree],"&gt;= "&amp;H11)-COUNTIF(Vertices[Out-Degree],"&gt;="&amp;H12)</f>
        <v>0</v>
      </c>
      <c r="J11" s="39">
        <f t="shared" si="4"/>
        <v>1195.5125000624998</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0.0092086875</v>
      </c>
      <c r="O11" s="40">
        <f>COUNTIF(Vertices[Eigenvector Centrality],"&gt;= "&amp;N11)-COUNTIF(Vertices[Eigenvector Centrality],"&gt;="&amp;N12)</f>
        <v>0</v>
      </c>
      <c r="P11" s="39">
        <f t="shared" si="7"/>
        <v>3.653425500000001</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170</v>
      </c>
      <c r="B12" s="34">
        <v>0.005291005291005291</v>
      </c>
      <c r="D12" s="32">
        <f t="shared" si="1"/>
        <v>0</v>
      </c>
      <c r="E12" s="3">
        <f>COUNTIF(Vertices[Degree],"&gt;= "&amp;D12)-COUNTIF(Vertices[Degree],"&gt;="&amp;D13)</f>
        <v>0</v>
      </c>
      <c r="F12" s="37">
        <f t="shared" si="2"/>
        <v>23.125</v>
      </c>
      <c r="G12" s="38">
        <f>COUNTIF(Vertices[In-Degree],"&gt;= "&amp;F12)-COUNTIF(Vertices[In-Degree],"&gt;="&amp;F13)</f>
        <v>0</v>
      </c>
      <c r="H12" s="37">
        <f t="shared" si="3"/>
        <v>1.25</v>
      </c>
      <c r="I12" s="38">
        <f>COUNTIF(Vertices[Out-Degree],"&gt;= "&amp;H12)-COUNTIF(Vertices[Out-Degree],"&gt;="&amp;H13)</f>
        <v>0</v>
      </c>
      <c r="J12" s="37">
        <f t="shared" si="4"/>
        <v>1328.3472222916664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0.010231875</v>
      </c>
      <c r="O12" s="38">
        <f>COUNTIF(Vertices[Eigenvector Centrality],"&gt;= "&amp;N12)-COUNTIF(Vertices[Eigenvector Centrality],"&gt;="&amp;N13)</f>
        <v>0</v>
      </c>
      <c r="P12" s="37">
        <f t="shared" si="7"/>
        <v>4.027184000000001</v>
      </c>
      <c r="Q12" s="38">
        <f>COUNTIF(Vertices[PageRank],"&gt;= "&amp;P12)-COUNTIF(Vertices[PageRank],"&gt;="&amp;P13)</f>
        <v>0</v>
      </c>
      <c r="R12" s="37">
        <f t="shared" si="8"/>
        <v>0.13888888888888892</v>
      </c>
      <c r="S12" s="43">
        <f>COUNTIF(Vertices[Clustering Coefficient],"&gt;= "&amp;R12)-COUNTIF(Vertices[Clustering Coefficient],"&gt;="&amp;R13)</f>
        <v>1</v>
      </c>
      <c r="T12" s="37" t="e">
        <f ca="1" t="shared" si="9"/>
        <v>#REF!</v>
      </c>
      <c r="U12" s="38" t="e">
        <f ca="1" t="shared" si="0"/>
        <v>#REF!</v>
      </c>
    </row>
    <row r="13" spans="1:21" ht="15">
      <c r="A13" s="34" t="s">
        <v>171</v>
      </c>
      <c r="B13" s="34">
        <v>0.010526315789473684</v>
      </c>
      <c r="D13" s="32">
        <f t="shared" si="1"/>
        <v>0</v>
      </c>
      <c r="E13" s="3">
        <f>COUNTIF(Vertices[Degree],"&gt;= "&amp;D13)-COUNTIF(Vertices[Degree],"&gt;="&amp;D14)</f>
        <v>0</v>
      </c>
      <c r="F13" s="39">
        <f t="shared" si="2"/>
        <v>25.4375</v>
      </c>
      <c r="G13" s="40">
        <f>COUNTIF(Vertices[In-Degree],"&gt;= "&amp;F13)-COUNTIF(Vertices[In-Degree],"&gt;="&amp;F14)</f>
        <v>0</v>
      </c>
      <c r="H13" s="39">
        <f t="shared" si="3"/>
        <v>1.375</v>
      </c>
      <c r="I13" s="40">
        <f>COUNTIF(Vertices[Out-Degree],"&gt;= "&amp;H13)-COUNTIF(Vertices[Out-Degree],"&gt;="&amp;H14)</f>
        <v>0</v>
      </c>
      <c r="J13" s="39">
        <f t="shared" si="4"/>
        <v>1461.181944520833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0.0112550625</v>
      </c>
      <c r="O13" s="40">
        <f>COUNTIF(Vertices[Eigenvector Centrality],"&gt;= "&amp;N13)-COUNTIF(Vertices[Eigenvector Centrality],"&gt;="&amp;N14)</f>
        <v>0</v>
      </c>
      <c r="P13" s="39">
        <f t="shared" si="7"/>
        <v>4.400942500000001</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124"/>
      <c r="B14" s="124"/>
      <c r="D14" s="32">
        <f t="shared" si="1"/>
        <v>0</v>
      </c>
      <c r="E14" s="3">
        <f>COUNTIF(Vertices[Degree],"&gt;= "&amp;D14)-COUNTIF(Vertices[Degree],"&gt;="&amp;D15)</f>
        <v>0</v>
      </c>
      <c r="F14" s="37">
        <f t="shared" si="2"/>
        <v>27.75</v>
      </c>
      <c r="G14" s="38">
        <f>COUNTIF(Vertices[In-Degree],"&gt;= "&amp;F14)-COUNTIF(Vertices[In-Degree],"&gt;="&amp;F15)</f>
        <v>0</v>
      </c>
      <c r="H14" s="37">
        <f t="shared" si="3"/>
        <v>1.5</v>
      </c>
      <c r="I14" s="38">
        <f>COUNTIF(Vertices[Out-Degree],"&gt;= "&amp;H14)-COUNTIF(Vertices[Out-Degree],"&gt;="&amp;H15)</f>
        <v>0</v>
      </c>
      <c r="J14" s="37">
        <f t="shared" si="4"/>
        <v>1594.0166667499996</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0.01227825</v>
      </c>
      <c r="O14" s="38">
        <f>COUNTIF(Vertices[Eigenvector Centrality],"&gt;= "&amp;N14)-COUNTIF(Vertices[Eigenvector Centrality],"&gt;="&amp;N15)</f>
        <v>0</v>
      </c>
      <c r="P14" s="37">
        <f t="shared" si="7"/>
        <v>4.774701000000001</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152</v>
      </c>
      <c r="B15" s="34">
        <v>7</v>
      </c>
      <c r="D15" s="32">
        <f t="shared" si="1"/>
        <v>0</v>
      </c>
      <c r="E15" s="3">
        <f>COUNTIF(Vertices[Degree],"&gt;= "&amp;D15)-COUNTIF(Vertices[Degree],"&gt;="&amp;D16)</f>
        <v>0</v>
      </c>
      <c r="F15" s="39">
        <f t="shared" si="2"/>
        <v>30.0625</v>
      </c>
      <c r="G15" s="40">
        <f>COUNTIF(Vertices[In-Degree],"&gt;= "&amp;F15)-COUNTIF(Vertices[In-Degree],"&gt;="&amp;F16)</f>
        <v>0</v>
      </c>
      <c r="H15" s="39">
        <f t="shared" si="3"/>
        <v>1.625</v>
      </c>
      <c r="I15" s="40">
        <f>COUNTIF(Vertices[Out-Degree],"&gt;= "&amp;H15)-COUNTIF(Vertices[Out-Degree],"&gt;="&amp;H16)</f>
        <v>0</v>
      </c>
      <c r="J15" s="39">
        <f t="shared" si="4"/>
        <v>1726.8513889791661</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0.013301437499999999</v>
      </c>
      <c r="O15" s="40">
        <f>COUNTIF(Vertices[Eigenvector Centrality],"&gt;= "&amp;N15)-COUNTIF(Vertices[Eigenvector Centrality],"&gt;="&amp;N16)</f>
        <v>2</v>
      </c>
      <c r="P15" s="39">
        <f t="shared" si="7"/>
        <v>5.148459500000001</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32.375</v>
      </c>
      <c r="G16" s="38">
        <f>COUNTIF(Vertices[In-Degree],"&gt;= "&amp;F16)-COUNTIF(Vertices[In-Degree],"&gt;="&amp;F17)</f>
        <v>0</v>
      </c>
      <c r="H16" s="37">
        <f t="shared" si="3"/>
        <v>1.75</v>
      </c>
      <c r="I16" s="38">
        <f>COUNTIF(Vertices[Out-Degree],"&gt;= "&amp;H16)-COUNTIF(Vertices[Out-Degree],"&gt;="&amp;H17)</f>
        <v>0</v>
      </c>
      <c r="J16" s="37">
        <f t="shared" si="4"/>
        <v>1859.6861112083327</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0.014324624999999999</v>
      </c>
      <c r="O16" s="38">
        <f>COUNTIF(Vertices[Eigenvector Centrality],"&gt;= "&amp;N16)-COUNTIF(Vertices[Eigenvector Centrality],"&gt;="&amp;N17)</f>
        <v>0</v>
      </c>
      <c r="P16" s="37">
        <f t="shared" si="7"/>
        <v>5.522218000000001</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154</v>
      </c>
      <c r="B17" s="34">
        <v>140</v>
      </c>
      <c r="D17" s="32">
        <f t="shared" si="1"/>
        <v>0</v>
      </c>
      <c r="E17" s="3">
        <f>COUNTIF(Vertices[Degree],"&gt;= "&amp;D17)-COUNTIF(Vertices[Degree],"&gt;="&amp;D18)</f>
        <v>0</v>
      </c>
      <c r="F17" s="39">
        <f t="shared" si="2"/>
        <v>34.6875</v>
      </c>
      <c r="G17" s="40">
        <f>COUNTIF(Vertices[In-Degree],"&gt;= "&amp;F17)-COUNTIF(Vertices[In-Degree],"&gt;="&amp;F18)</f>
        <v>0</v>
      </c>
      <c r="H17" s="39">
        <f t="shared" si="3"/>
        <v>1.875</v>
      </c>
      <c r="I17" s="40">
        <f>COUNTIF(Vertices[Out-Degree],"&gt;= "&amp;H17)-COUNTIF(Vertices[Out-Degree],"&gt;="&amp;H18)</f>
        <v>0</v>
      </c>
      <c r="J17" s="39">
        <f t="shared" si="4"/>
        <v>1992.5208334374993</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0.015347812499999999</v>
      </c>
      <c r="O17" s="40">
        <f>COUNTIF(Vertices[Eigenvector Centrality],"&gt;= "&amp;N17)-COUNTIF(Vertices[Eigenvector Centrality],"&gt;="&amp;N18)</f>
        <v>0</v>
      </c>
      <c r="P17" s="39">
        <f t="shared" si="7"/>
        <v>5.8959765000000015</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155</v>
      </c>
      <c r="B18" s="34">
        <v>400</v>
      </c>
      <c r="D18" s="32">
        <f t="shared" si="1"/>
        <v>0</v>
      </c>
      <c r="E18" s="3">
        <f>COUNTIF(Vertices[Degree],"&gt;= "&amp;D18)-COUNTIF(Vertices[Degree],"&gt;="&amp;D19)</f>
        <v>0</v>
      </c>
      <c r="F18" s="37">
        <f t="shared" si="2"/>
        <v>37</v>
      </c>
      <c r="G18" s="38">
        <f>COUNTIF(Vertices[In-Degree],"&gt;= "&amp;F18)-COUNTIF(Vertices[In-Degree],"&gt;="&amp;F19)</f>
        <v>1</v>
      </c>
      <c r="H18" s="37">
        <f t="shared" si="3"/>
        <v>2</v>
      </c>
      <c r="I18" s="38">
        <f>COUNTIF(Vertices[Out-Degree],"&gt;= "&amp;H18)-COUNTIF(Vertices[Out-Degree],"&gt;="&amp;H19)</f>
        <v>1</v>
      </c>
      <c r="J18" s="37">
        <f t="shared" si="4"/>
        <v>2125.355555666666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0.016371</v>
      </c>
      <c r="O18" s="38">
        <f>COUNTIF(Vertices[Eigenvector Centrality],"&gt;= "&amp;N18)-COUNTIF(Vertices[Eigenvector Centrality],"&gt;="&amp;N19)</f>
        <v>0</v>
      </c>
      <c r="P18" s="37">
        <f t="shared" si="7"/>
        <v>6.269735000000002</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39.3125</v>
      </c>
      <c r="G19" s="40">
        <f>COUNTIF(Vertices[In-Degree],"&gt;= "&amp;F19)-COUNTIF(Vertices[In-Degree],"&gt;="&amp;F20)</f>
        <v>0</v>
      </c>
      <c r="H19" s="39">
        <f t="shared" si="3"/>
        <v>2.125</v>
      </c>
      <c r="I19" s="40">
        <f>COUNTIF(Vertices[Out-Degree],"&gt;= "&amp;H19)-COUNTIF(Vertices[Out-Degree],"&gt;="&amp;H20)</f>
        <v>0</v>
      </c>
      <c r="J19" s="39">
        <f t="shared" si="4"/>
        <v>2258.190277895833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0.0173941875</v>
      </c>
      <c r="O19" s="40">
        <f>COUNTIF(Vertices[Eigenvector Centrality],"&gt;= "&amp;N19)-COUNTIF(Vertices[Eigenvector Centrality],"&gt;="&amp;N20)</f>
        <v>0</v>
      </c>
      <c r="P19" s="39">
        <f t="shared" si="7"/>
        <v>6.643493500000002</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41.625</v>
      </c>
      <c r="G20" s="38">
        <f>COUNTIF(Vertices[In-Degree],"&gt;= "&amp;F20)-COUNTIF(Vertices[In-Degree],"&gt;="&amp;F21)</f>
        <v>0</v>
      </c>
      <c r="H20" s="37">
        <f t="shared" si="3"/>
        <v>2.25</v>
      </c>
      <c r="I20" s="38">
        <f>COUNTIF(Vertices[Out-Degree],"&gt;= "&amp;H20)-COUNTIF(Vertices[Out-Degree],"&gt;="&amp;H21)</f>
        <v>0</v>
      </c>
      <c r="J20" s="37">
        <f t="shared" si="4"/>
        <v>2391.0250001249997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0.018417375000000003</v>
      </c>
      <c r="O20" s="38">
        <f>COUNTIF(Vertices[Eigenvector Centrality],"&gt;= "&amp;N20)-COUNTIF(Vertices[Eigenvector Centrality],"&gt;="&amp;N21)</f>
        <v>0</v>
      </c>
      <c r="P20" s="37">
        <f t="shared" si="7"/>
        <v>7.017252000000002</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34" t="s">
        <v>157</v>
      </c>
      <c r="B21" s="34">
        <v>2.267625</v>
      </c>
      <c r="D21" s="32">
        <f t="shared" si="1"/>
        <v>0</v>
      </c>
      <c r="E21" s="3">
        <f>COUNTIF(Vertices[Degree],"&gt;= "&amp;D21)-COUNTIF(Vertices[Degree],"&gt;="&amp;D22)</f>
        <v>0</v>
      </c>
      <c r="F21" s="39">
        <f t="shared" si="2"/>
        <v>43.9375</v>
      </c>
      <c r="G21" s="40">
        <f>COUNTIF(Vertices[In-Degree],"&gt;= "&amp;F21)-COUNTIF(Vertices[In-Degree],"&gt;="&amp;F22)</f>
        <v>0</v>
      </c>
      <c r="H21" s="39">
        <f t="shared" si="3"/>
        <v>2.375</v>
      </c>
      <c r="I21" s="40">
        <f>COUNTIF(Vertices[Out-Degree],"&gt;= "&amp;H21)-COUNTIF(Vertices[Out-Degree],"&gt;="&amp;H22)</f>
        <v>0</v>
      </c>
      <c r="J21" s="39">
        <f t="shared" si="4"/>
        <v>2523.8597223541665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0.019440562500000005</v>
      </c>
      <c r="O21" s="40">
        <f>COUNTIF(Vertices[Eigenvector Centrality],"&gt;= "&amp;N21)-COUNTIF(Vertices[Eigenvector Centrality],"&gt;="&amp;N22)</f>
        <v>0</v>
      </c>
      <c r="P21" s="39">
        <f t="shared" si="7"/>
        <v>7.391010500000002</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46.25</v>
      </c>
      <c r="G22" s="38">
        <f>COUNTIF(Vertices[In-Degree],"&gt;= "&amp;F22)-COUNTIF(Vertices[In-Degree],"&gt;="&amp;F23)</f>
        <v>0</v>
      </c>
      <c r="H22" s="37">
        <f t="shared" si="3"/>
        <v>2.5</v>
      </c>
      <c r="I22" s="38">
        <f>COUNTIF(Vertices[Out-Degree],"&gt;= "&amp;H22)-COUNTIF(Vertices[Out-Degree],"&gt;="&amp;H23)</f>
        <v>0</v>
      </c>
      <c r="J22" s="37">
        <f t="shared" si="4"/>
        <v>2656.6944445833333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0.020463750000000006</v>
      </c>
      <c r="O22" s="38">
        <f>COUNTIF(Vertices[Eigenvector Centrality],"&gt;= "&amp;N22)-COUNTIF(Vertices[Eigenvector Centrality],"&gt;="&amp;N23)</f>
        <v>0</v>
      </c>
      <c r="P22" s="37">
        <f t="shared" si="7"/>
        <v>7.764769000000002</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158</v>
      </c>
      <c r="B23" s="34">
        <v>0.01723199709776891</v>
      </c>
      <c r="D23" s="32">
        <f t="shared" si="1"/>
        <v>0</v>
      </c>
      <c r="E23" s="3">
        <f>COUNTIF(Vertices[Degree],"&gt;= "&amp;D23)-COUNTIF(Vertices[Degree],"&gt;="&amp;D24)</f>
        <v>0</v>
      </c>
      <c r="F23" s="39">
        <f t="shared" si="2"/>
        <v>48.5625</v>
      </c>
      <c r="G23" s="40">
        <f>COUNTIF(Vertices[In-Degree],"&gt;= "&amp;F23)-COUNTIF(Vertices[In-Degree],"&gt;="&amp;F24)</f>
        <v>0</v>
      </c>
      <c r="H23" s="39">
        <f t="shared" si="3"/>
        <v>2.625</v>
      </c>
      <c r="I23" s="40">
        <f>COUNTIF(Vertices[Out-Degree],"&gt;= "&amp;H23)-COUNTIF(Vertices[Out-Degree],"&gt;="&amp;H24)</f>
        <v>0</v>
      </c>
      <c r="J23" s="39">
        <f t="shared" si="4"/>
        <v>2789.5291668125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0.021486937500000008</v>
      </c>
      <c r="O23" s="40">
        <f>COUNTIF(Vertices[Eigenvector Centrality],"&gt;= "&amp;N23)-COUNTIF(Vertices[Eigenvector Centrality],"&gt;="&amp;N24)</f>
        <v>0</v>
      </c>
      <c r="P23" s="39">
        <f t="shared" si="7"/>
        <v>8.138527500000002</v>
      </c>
      <c r="Q23" s="40">
        <f>COUNTIF(Vertices[PageRank],"&gt;= "&amp;P23)-COUNTIF(Vertices[PageRank],"&gt;="&amp;P24)</f>
        <v>1</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1238</v>
      </c>
      <c r="B24" s="34">
        <v>0.271114</v>
      </c>
      <c r="D24" s="32">
        <f t="shared" si="1"/>
        <v>0</v>
      </c>
      <c r="E24" s="3">
        <f>COUNTIF(Vertices[Degree],"&gt;= "&amp;D24)-COUNTIF(Vertices[Degree],"&gt;="&amp;D25)</f>
        <v>0</v>
      </c>
      <c r="F24" s="37">
        <f t="shared" si="2"/>
        <v>50.875</v>
      </c>
      <c r="G24" s="38">
        <f>COUNTIF(Vertices[In-Degree],"&gt;= "&amp;F24)-COUNTIF(Vertices[In-Degree],"&gt;="&amp;F25)</f>
        <v>0</v>
      </c>
      <c r="H24" s="37">
        <f t="shared" si="3"/>
        <v>2.75</v>
      </c>
      <c r="I24" s="38">
        <f>COUNTIF(Vertices[Out-Degree],"&gt;= "&amp;H24)-COUNTIF(Vertices[Out-Degree],"&gt;="&amp;H25)</f>
        <v>0</v>
      </c>
      <c r="J24" s="37">
        <f t="shared" si="4"/>
        <v>2922.363889041667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0.02251012500000001</v>
      </c>
      <c r="O24" s="38">
        <f>COUNTIF(Vertices[Eigenvector Centrality],"&gt;= "&amp;N24)-COUNTIF(Vertices[Eigenvector Centrality],"&gt;="&amp;N25)</f>
        <v>0</v>
      </c>
      <c r="P24" s="37">
        <f t="shared" si="7"/>
        <v>8.512286000000001</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53.1875</v>
      </c>
      <c r="G25" s="40">
        <f>COUNTIF(Vertices[In-Degree],"&gt;= "&amp;F25)-COUNTIF(Vertices[In-Degree],"&gt;="&amp;F26)</f>
        <v>0</v>
      </c>
      <c r="H25" s="39">
        <f t="shared" si="3"/>
        <v>2.875</v>
      </c>
      <c r="I25" s="40">
        <f>COUNTIF(Vertices[Out-Degree],"&gt;= "&amp;H25)-COUNTIF(Vertices[Out-Degree],"&gt;="&amp;H26)</f>
        <v>0</v>
      </c>
      <c r="J25" s="39">
        <f t="shared" si="4"/>
        <v>3055.1986112708337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0.02353331250000001</v>
      </c>
      <c r="O25" s="40">
        <f>COUNTIF(Vertices[Eigenvector Centrality],"&gt;= "&amp;N25)-COUNTIF(Vertices[Eigenvector Centrality],"&gt;="&amp;N26)</f>
        <v>0</v>
      </c>
      <c r="P25" s="39">
        <f t="shared" si="7"/>
        <v>8.8860445</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1239</v>
      </c>
      <c r="B26" s="34" t="s">
        <v>1253</v>
      </c>
      <c r="D26" s="32">
        <f t="shared" si="1"/>
        <v>0</v>
      </c>
      <c r="E26" s="3">
        <f>COUNTIF(Vertices[Degree],"&gt;= "&amp;D26)-COUNTIF(Vertices[Degree],"&gt;="&amp;D28)</f>
        <v>0</v>
      </c>
      <c r="F26" s="37">
        <f t="shared" si="2"/>
        <v>55.5</v>
      </c>
      <c r="G26" s="38">
        <f>COUNTIF(Vertices[In-Degree],"&gt;= "&amp;F26)-COUNTIF(Vertices[In-Degree],"&gt;="&amp;F28)</f>
        <v>0</v>
      </c>
      <c r="H26" s="37">
        <f t="shared" si="3"/>
        <v>3</v>
      </c>
      <c r="I26" s="38">
        <f>COUNTIF(Vertices[Out-Degree],"&gt;= "&amp;H26)-COUNTIF(Vertices[Out-Degree],"&gt;="&amp;H28)</f>
        <v>87</v>
      </c>
      <c r="J26" s="37">
        <f t="shared" si="4"/>
        <v>3188.0333335000005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0.024556500000000012</v>
      </c>
      <c r="O26" s="38">
        <f>COUNTIF(Vertices[Eigenvector Centrality],"&gt;= "&amp;N26)-COUNTIF(Vertices[Eigenvector Centrality],"&gt;="&amp;N28)</f>
        <v>0</v>
      </c>
      <c r="P26" s="37">
        <f t="shared" si="7"/>
        <v>9.259803</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-3</v>
      </c>
      <c r="H27" s="62"/>
      <c r="I27" s="63">
        <f>COUNTIF(Vertices[Out-Degree],"&gt;= "&amp;H27)-COUNTIF(Vertices[Out-Degree],"&gt;="&amp;H28)</f>
        <v>-20</v>
      </c>
      <c r="J27" s="62"/>
      <c r="K27" s="63">
        <f>COUNTIF(Vertices[Betweenness Centrality],"&gt;= "&amp;J27)-COUNTIF(Vertices[Betweenness Centrality],"&gt;="&amp;J28)</f>
        <v>-4</v>
      </c>
      <c r="L27" s="62"/>
      <c r="M27" s="63">
        <f>COUNTIF(Vertices[Closeness Centrality],"&gt;= "&amp;L27)-COUNTIF(Vertices[Closeness Centrality],"&gt;="&amp;L28)</f>
        <v>-2</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-102</v>
      </c>
      <c r="T27" s="62"/>
      <c r="U27" s="63">
        <f ca="1">COUNTIF(Vertices[Clustering Coefficient],"&gt;= "&amp;T27)-COUNTIF(Vertices[Clustering Coefficient],"&gt;="&amp;T28)</f>
        <v>0</v>
      </c>
    </row>
    <row r="28" spans="1:21" ht="15">
      <c r="A28" s="34" t="s">
        <v>1240</v>
      </c>
      <c r="B28" s="34" t="s">
        <v>2280</v>
      </c>
      <c r="D28" s="32">
        <f>D26+($D$50-$D$2)/BinDivisor</f>
        <v>0</v>
      </c>
      <c r="E28" s="3">
        <f>COUNTIF(Vertices[Degree],"&gt;= "&amp;D28)-COUNTIF(Vertices[Degree],"&gt;="&amp;D42)</f>
        <v>0</v>
      </c>
      <c r="F28" s="39">
        <f>F26+($F$50-$F$2)/BinDivisor</f>
        <v>57.8125</v>
      </c>
      <c r="G28" s="40">
        <f>COUNTIF(Vertices[In-Degree],"&gt;= "&amp;F28)-COUNTIF(Vertices[In-Degree],"&gt;="&amp;F42)</f>
        <v>0</v>
      </c>
      <c r="H28" s="39">
        <f>H26+($H$50-$H$2)/BinDivisor</f>
        <v>3.125</v>
      </c>
      <c r="I28" s="40">
        <f>COUNTIF(Vertices[Out-Degree],"&gt;= "&amp;H28)-COUNTIF(Vertices[Out-Degree],"&gt;="&amp;H42)</f>
        <v>0</v>
      </c>
      <c r="J28" s="39">
        <f>J26+($J$50-$J$2)/BinDivisor</f>
        <v>3320.8680557291673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0.025579687500000014</v>
      </c>
      <c r="O28" s="40">
        <f>COUNTIF(Vertices[Eigenvector Centrality],"&gt;= "&amp;N28)-COUNTIF(Vertices[Eigenvector Centrality],"&gt;="&amp;N42)</f>
        <v>0</v>
      </c>
      <c r="P28" s="39">
        <f>P26+($P$50-$P$2)/BinDivisor</f>
        <v>9.633561499999999</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1241</v>
      </c>
      <c r="B30" s="34" t="s">
        <v>2277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1242</v>
      </c>
      <c r="B31" s="34" t="s">
        <v>2278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1243</v>
      </c>
      <c r="B32" s="52" t="s">
        <v>2279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1244</v>
      </c>
      <c r="B33" s="34" t="s">
        <v>1273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1245</v>
      </c>
      <c r="B34" s="34" t="s">
        <v>1274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1246</v>
      </c>
      <c r="B35" s="34" t="s">
        <v>1019</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1247</v>
      </c>
      <c r="B36" s="34" t="s">
        <v>1019</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1248</v>
      </c>
      <c r="B37" s="34" t="s">
        <v>1019</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1249</v>
      </c>
      <c r="B38" s="34" t="s">
        <v>617</v>
      </c>
      <c r="D38" s="32"/>
      <c r="E38" s="3">
        <f>COUNTIF(Vertices[Degree],"&gt;= "&amp;D38)-COUNTIF(Vertices[Degree],"&gt;="&amp;D42)</f>
        <v>0</v>
      </c>
      <c r="F38" s="62"/>
      <c r="G38" s="63">
        <f>COUNTIF(Vertices[In-Degree],"&gt;= "&amp;F38)-COUNTIF(Vertices[In-Degree],"&gt;="&amp;F42)</f>
        <v>-3</v>
      </c>
      <c r="H38" s="62"/>
      <c r="I38" s="63">
        <f>COUNTIF(Vertices[Out-Degree],"&gt;= "&amp;H38)-COUNTIF(Vertices[Out-Degree],"&gt;="&amp;H42)</f>
        <v>-20</v>
      </c>
      <c r="J38" s="62"/>
      <c r="K38" s="63">
        <f>COUNTIF(Vertices[Betweenness Centrality],"&gt;= "&amp;J38)-COUNTIF(Vertices[Betweenness Centrality],"&gt;="&amp;J42)</f>
        <v>-4</v>
      </c>
      <c r="L38" s="62"/>
      <c r="M38" s="63">
        <f>COUNTIF(Vertices[Closeness Centrality],"&gt;= "&amp;L38)-COUNTIF(Vertices[Closeness Centrality],"&gt;="&amp;L42)</f>
        <v>-2</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-102</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-3</v>
      </c>
      <c r="H39" s="62"/>
      <c r="I39" s="63">
        <f>COUNTIF(Vertices[Out-Degree],"&gt;= "&amp;H39)-COUNTIF(Vertices[Out-Degree],"&gt;="&amp;H42)</f>
        <v>-20</v>
      </c>
      <c r="J39" s="62"/>
      <c r="K39" s="63">
        <f>COUNTIF(Vertices[Betweenness Centrality],"&gt;= "&amp;J39)-COUNTIF(Vertices[Betweenness Centrality],"&gt;="&amp;J42)</f>
        <v>-4</v>
      </c>
      <c r="L39" s="62"/>
      <c r="M39" s="63">
        <f>COUNTIF(Vertices[Closeness Centrality],"&gt;= "&amp;L39)-COUNTIF(Vertices[Closeness Centrality],"&gt;="&amp;L42)</f>
        <v>-2</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-102</v>
      </c>
      <c r="T39" s="62"/>
      <c r="U39" s="63">
        <f ca="1">COUNTIF(Vertices[Clustering Coefficient],"&gt;= "&amp;T39)-COUNTIF(Vertices[Clustering Coefficient],"&gt;="&amp;T42)</f>
        <v>0</v>
      </c>
    </row>
    <row r="40" spans="1:21" ht="15">
      <c r="A40" s="34" t="s">
        <v>1250</v>
      </c>
      <c r="B40" s="34" t="s">
        <v>617</v>
      </c>
      <c r="D40" s="32"/>
      <c r="E40" s="3">
        <f>COUNTIF(Vertices[Degree],"&gt;= "&amp;D40)-COUNTIF(Vertices[Degree],"&gt;="&amp;D42)</f>
        <v>0</v>
      </c>
      <c r="F40" s="62"/>
      <c r="G40" s="63">
        <f>COUNTIF(Vertices[In-Degree],"&gt;= "&amp;F40)-COUNTIF(Vertices[In-Degree],"&gt;="&amp;F42)</f>
        <v>-3</v>
      </c>
      <c r="H40" s="62"/>
      <c r="I40" s="63">
        <f>COUNTIF(Vertices[Out-Degree],"&gt;= "&amp;H40)-COUNTIF(Vertices[Out-Degree],"&gt;="&amp;H42)</f>
        <v>-20</v>
      </c>
      <c r="J40" s="62"/>
      <c r="K40" s="63">
        <f>COUNTIF(Vertices[Betweenness Centrality],"&gt;= "&amp;J40)-COUNTIF(Vertices[Betweenness Centrality],"&gt;="&amp;J42)</f>
        <v>-4</v>
      </c>
      <c r="L40" s="62"/>
      <c r="M40" s="63">
        <f>COUNTIF(Vertices[Closeness Centrality],"&gt;= "&amp;L40)-COUNTIF(Vertices[Closeness Centrality],"&gt;="&amp;L42)</f>
        <v>-2</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-102</v>
      </c>
      <c r="T40" s="62"/>
      <c r="U40" s="63">
        <f ca="1">COUNTIF(Vertices[Clustering Coefficient],"&gt;= "&amp;T40)-COUNTIF(Vertices[Clustering Coefficient],"&gt;="&amp;T42)</f>
        <v>0</v>
      </c>
    </row>
    <row r="41" spans="1:21" ht="15">
      <c r="A41" s="34" t="s">
        <v>1251</v>
      </c>
      <c r="B41" s="34"/>
      <c r="D41" s="32"/>
      <c r="E41" s="3">
        <f>COUNTIF(Vertices[Degree],"&gt;= "&amp;D41)-COUNTIF(Vertices[Degree],"&gt;="&amp;D42)</f>
        <v>0</v>
      </c>
      <c r="F41" s="62"/>
      <c r="G41" s="63">
        <f>COUNTIF(Vertices[In-Degree],"&gt;= "&amp;F41)-COUNTIF(Vertices[In-Degree],"&gt;="&amp;F42)</f>
        <v>-3</v>
      </c>
      <c r="H41" s="62"/>
      <c r="I41" s="63">
        <f>COUNTIF(Vertices[Out-Degree],"&gt;= "&amp;H41)-COUNTIF(Vertices[Out-Degree],"&gt;="&amp;H42)</f>
        <v>-20</v>
      </c>
      <c r="J41" s="62"/>
      <c r="K41" s="63">
        <f>COUNTIF(Vertices[Betweenness Centrality],"&gt;= "&amp;J41)-COUNTIF(Vertices[Betweenness Centrality],"&gt;="&amp;J42)</f>
        <v>-4</v>
      </c>
      <c r="L41" s="62"/>
      <c r="M41" s="63">
        <f>COUNTIF(Vertices[Closeness Centrality],"&gt;= "&amp;L41)-COUNTIF(Vertices[Closeness Centrality],"&gt;="&amp;L42)</f>
        <v>-2</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-102</v>
      </c>
      <c r="T41" s="62"/>
      <c r="U41" s="63">
        <f ca="1">COUNTIF(Vertices[Clustering Coefficient],"&gt;= "&amp;T41)-COUNTIF(Vertices[Clustering Coefficient],"&gt;="&amp;T42)</f>
        <v>0</v>
      </c>
    </row>
    <row r="42" spans="1:21" ht="15">
      <c r="A42" s="34" t="s">
        <v>1252</v>
      </c>
      <c r="B42" s="34"/>
      <c r="D42" s="32">
        <f>D28+($D$50-$D$2)/BinDivisor</f>
        <v>0</v>
      </c>
      <c r="E42" s="3">
        <f>COUNTIF(Vertices[Degree],"&gt;= "&amp;D42)-COUNTIF(Vertices[Degree],"&gt;="&amp;D43)</f>
        <v>0</v>
      </c>
      <c r="F42" s="37">
        <f>F28+($F$50-$F$2)/BinDivisor</f>
        <v>60.125</v>
      </c>
      <c r="G42" s="38">
        <f>COUNTIF(Vertices[In-Degree],"&gt;= "&amp;F42)-COUNTIF(Vertices[In-Degree],"&gt;="&amp;F43)</f>
        <v>0</v>
      </c>
      <c r="H42" s="37">
        <f>H28+($H$50-$H$2)/BinDivisor</f>
        <v>3.25</v>
      </c>
      <c r="I42" s="38">
        <f>COUNTIF(Vertices[Out-Degree],"&gt;= "&amp;H42)-COUNTIF(Vertices[Out-Degree],"&gt;="&amp;H43)</f>
        <v>0</v>
      </c>
      <c r="J42" s="37">
        <f>J28+($J$50-$J$2)/BinDivisor</f>
        <v>3453.702777958334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0.026602875000000015</v>
      </c>
      <c r="O42" s="38">
        <f>COUNTIF(Vertices[Eigenvector Centrality],"&gt;= "&amp;N42)-COUNTIF(Vertices[Eigenvector Centrality],"&gt;="&amp;N43)</f>
        <v>0</v>
      </c>
      <c r="P42" s="37">
        <f>P28+($P$50-$P$2)/BinDivisor</f>
        <v>10.007319999999998</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62.4375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3586.537500187501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0.027626062500000017</v>
      </c>
      <c r="O43" s="40">
        <f>COUNTIF(Vertices[Eigenvector Centrality],"&gt;= "&amp;N43)-COUNTIF(Vertices[Eigenvector Centrality],"&gt;="&amp;N44)</f>
        <v>0</v>
      </c>
      <c r="P43" s="39">
        <f aca="true" t="shared" si="16" ref="P43:P49">P42+($P$50-$P$2)/BinDivisor</f>
        <v>10.381078499999997</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64.75</v>
      </c>
      <c r="G44" s="38">
        <f>COUNTIF(Vertices[In-Degree],"&gt;= "&amp;F44)-COUNTIF(Vertices[In-Degree],"&gt;="&amp;F45)</f>
        <v>0</v>
      </c>
      <c r="H44" s="37">
        <f t="shared" si="12"/>
        <v>3.5</v>
      </c>
      <c r="I44" s="38">
        <f>COUNTIF(Vertices[Out-Degree],"&gt;= "&amp;H44)-COUNTIF(Vertices[Out-Degree],"&gt;="&amp;H45)</f>
        <v>0</v>
      </c>
      <c r="J44" s="37">
        <f t="shared" si="13"/>
        <v>3719.3722224166677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0.02864925000000002</v>
      </c>
      <c r="O44" s="38">
        <f>COUNTIF(Vertices[Eigenvector Centrality],"&gt;= "&amp;N44)-COUNTIF(Vertices[Eigenvector Centrality],"&gt;="&amp;N45)</f>
        <v>0</v>
      </c>
      <c r="P44" s="37">
        <f t="shared" si="16"/>
        <v>10.754836999999997</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67.0625</v>
      </c>
      <c r="G45" s="40">
        <f>COUNTIF(Vertices[In-Degree],"&gt;= "&amp;F45)-COUNTIF(Vertices[In-Degree],"&gt;="&amp;F46)</f>
        <v>0</v>
      </c>
      <c r="H45" s="39">
        <f t="shared" si="12"/>
        <v>3.625</v>
      </c>
      <c r="I45" s="40">
        <f>COUNTIF(Vertices[Out-Degree],"&gt;= "&amp;H45)-COUNTIF(Vertices[Out-Degree],"&gt;="&amp;H46)</f>
        <v>0</v>
      </c>
      <c r="J45" s="39">
        <f t="shared" si="13"/>
        <v>3852.2069446458345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0.02967243750000002</v>
      </c>
      <c r="O45" s="40">
        <f>COUNTIF(Vertices[Eigenvector Centrality],"&gt;= "&amp;N45)-COUNTIF(Vertices[Eigenvector Centrality],"&gt;="&amp;N46)</f>
        <v>0</v>
      </c>
      <c r="P45" s="39">
        <f t="shared" si="16"/>
        <v>11.128595499999996</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69.375</v>
      </c>
      <c r="G46" s="38">
        <f>COUNTIF(Vertices[In-Degree],"&gt;= "&amp;F46)-COUNTIF(Vertices[In-Degree],"&gt;="&amp;F47)</f>
        <v>0</v>
      </c>
      <c r="H46" s="37">
        <f t="shared" si="12"/>
        <v>3.75</v>
      </c>
      <c r="I46" s="38">
        <f>COUNTIF(Vertices[Out-Degree],"&gt;= "&amp;H46)-COUNTIF(Vertices[Out-Degree],"&gt;="&amp;H47)</f>
        <v>0</v>
      </c>
      <c r="J46" s="37">
        <f t="shared" si="13"/>
        <v>3985.0416668750013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0.03069562500000002</v>
      </c>
      <c r="O46" s="38">
        <f>COUNTIF(Vertices[Eigenvector Centrality],"&gt;= "&amp;N46)-COUNTIF(Vertices[Eigenvector Centrality],"&gt;="&amp;N47)</f>
        <v>0</v>
      </c>
      <c r="P46" s="37">
        <f t="shared" si="16"/>
        <v>11.502353999999995</v>
      </c>
      <c r="Q46" s="38">
        <f>COUNTIF(Vertices[PageRank],"&gt;= "&amp;P46)-COUNTIF(Vertices[PageRank],"&gt;="&amp;P47)</f>
        <v>0</v>
      </c>
      <c r="R46" s="37">
        <f t="shared" si="17"/>
        <v>0.4166666666666668</v>
      </c>
      <c r="S46" s="43">
        <f>COUNTIF(Vertices[Clustering Coefficient],"&gt;= "&amp;R46)-COUNTIF(Vertices[Clustering Coefficient],"&gt;="&amp;R47)</f>
        <v>8</v>
      </c>
      <c r="T46" s="37" t="e">
        <f ca="1" t="shared" si="18"/>
        <v>#REF!</v>
      </c>
      <c r="U46" s="38" t="e">
        <f ca="1" t="shared" si="0"/>
        <v>#REF!</v>
      </c>
    </row>
    <row r="47" spans="4:21" ht="15">
      <c r="D47" s="32">
        <f t="shared" si="10"/>
        <v>0</v>
      </c>
      <c r="E47" s="3">
        <f>COUNTIF(Vertices[Degree],"&gt;= "&amp;D47)-COUNTIF(Vertices[Degree],"&gt;="&amp;D48)</f>
        <v>0</v>
      </c>
      <c r="F47" s="39">
        <f t="shared" si="11"/>
        <v>71.6875</v>
      </c>
      <c r="G47" s="40">
        <f>COUNTIF(Vertices[In-Degree],"&gt;= "&amp;F47)-COUNTIF(Vertices[In-Degree],"&gt;="&amp;F48)</f>
        <v>0</v>
      </c>
      <c r="H47" s="39">
        <f t="shared" si="12"/>
        <v>3.875</v>
      </c>
      <c r="I47" s="40">
        <f>COUNTIF(Vertices[Out-Degree],"&gt;= "&amp;H47)-COUNTIF(Vertices[Out-Degree],"&gt;="&amp;H48)</f>
        <v>0</v>
      </c>
      <c r="J47" s="39">
        <f t="shared" si="13"/>
        <v>4117.876389104168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0.03171881250000002</v>
      </c>
      <c r="O47" s="40">
        <f>COUNTIF(Vertices[Eigenvector Centrality],"&gt;= "&amp;N47)-COUNTIF(Vertices[Eigenvector Centrality],"&gt;="&amp;N48)</f>
        <v>0</v>
      </c>
      <c r="P47" s="39">
        <f t="shared" si="16"/>
        <v>11.876112499999994</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v>
      </c>
      <c r="G48" s="38">
        <f>COUNTIF(Vertices[In-Degree],"&gt;= "&amp;F48)-COUNTIF(Vertices[In-Degree],"&gt;="&amp;F49)</f>
        <v>0</v>
      </c>
      <c r="H48" s="37">
        <f t="shared" si="12"/>
        <v>4</v>
      </c>
      <c r="I48" s="38">
        <f>COUNTIF(Vertices[Out-Degree],"&gt;= "&amp;H48)-COUNTIF(Vertices[Out-Degree],"&gt;="&amp;H49)</f>
        <v>13</v>
      </c>
      <c r="J48" s="37">
        <f t="shared" si="13"/>
        <v>4250.711111333335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0.03274200000000002</v>
      </c>
      <c r="O48" s="38">
        <f>COUNTIF(Vertices[Eigenvector Centrality],"&gt;= "&amp;N48)-COUNTIF(Vertices[Eigenvector Centrality],"&gt;="&amp;N49)</f>
        <v>0</v>
      </c>
      <c r="P48" s="37">
        <f t="shared" si="16"/>
        <v>12.249870999999994</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76.3125</v>
      </c>
      <c r="G49" s="40">
        <f>COUNTIF(Vertices[In-Degree],"&gt;= "&amp;F49)-COUNTIF(Vertices[In-Degree],"&gt;="&amp;#REF!)</f>
        <v>3</v>
      </c>
      <c r="H49" s="39">
        <f t="shared" si="12"/>
        <v>4.125</v>
      </c>
      <c r="I49" s="40">
        <f>COUNTIF(Vertices[Out-Degree],"&gt;= "&amp;H49)-COUNTIF(Vertices[Out-Degree],"&gt;="&amp;#REF!)</f>
        <v>7</v>
      </c>
      <c r="J49" s="39">
        <f t="shared" si="13"/>
        <v>4383.545833562502</v>
      </c>
      <c r="K49" s="40">
        <f>COUNTIF(Vertices[Betweenness Centrality],"&gt;= "&amp;J49)-COUNTIF(Vertices[Betweenness Centrality],"&gt;="&amp;#REF!)</f>
        <v>4</v>
      </c>
      <c r="L49" s="39">
        <f t="shared" si="14"/>
        <v>0.6875000000000001</v>
      </c>
      <c r="M49" s="40">
        <f>COUNTIF(Vertices[Closeness Centrality],"&gt;= "&amp;L49)-COUNTIF(Vertices[Closeness Centrality],"&gt;="&amp;#REF!)</f>
        <v>2</v>
      </c>
      <c r="N49" s="39">
        <f t="shared" si="15"/>
        <v>0.03376518750000002</v>
      </c>
      <c r="O49" s="40">
        <f>COUNTIF(Vertices[Eigenvector Centrality],"&gt;= "&amp;N49)-COUNTIF(Vertices[Eigenvector Centrality],"&gt;="&amp;#REF!)</f>
        <v>3</v>
      </c>
      <c r="P49" s="39">
        <f t="shared" si="16"/>
        <v>12.623629499999993</v>
      </c>
      <c r="Q49" s="40">
        <f>COUNTIF(Vertices[PageRank],"&gt;= "&amp;P49)-COUNTIF(Vertices[PageRank],"&gt;="&amp;#REF!)</f>
        <v>3</v>
      </c>
      <c r="R49" s="39">
        <f t="shared" si="17"/>
        <v>0.4583333333333335</v>
      </c>
      <c r="S49" s="44">
        <f>COUNTIF(Vertices[Clustering Coefficient],"&gt;= "&amp;R49)-COUNTIF(Vertices[Clustering Coefficient],"&gt;="&amp;#REF!)</f>
        <v>94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111</v>
      </c>
      <c r="G50" s="42">
        <f>COUNTIF(Vertices[In-Degree],"&gt;= "&amp;F50)-COUNTIF(Vertices[In-Degree],"&gt;="&amp;#REF!)</f>
        <v>1</v>
      </c>
      <c r="H50" s="41">
        <f>MAX(Vertices[Out-Degree])</f>
        <v>6</v>
      </c>
      <c r="I50" s="42">
        <f>COUNTIF(Vertices[Out-Degree],"&gt;= "&amp;H50)-COUNTIF(Vertices[Out-Degree],"&gt;="&amp;#REF!)</f>
        <v>1</v>
      </c>
      <c r="J50" s="41">
        <f>MAX(Vertices[Betweenness Centrality])</f>
        <v>6376.066667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0.049113</v>
      </c>
      <c r="O50" s="42">
        <f>COUNTIF(Vertices[Eigenvector Centrality],"&gt;= "&amp;N50)-COUNTIF(Vertices[Eigenvector Centrality],"&gt;="&amp;#REF!)</f>
        <v>1</v>
      </c>
      <c r="P50" s="41">
        <f>MAX(Vertices[PageRank])</f>
        <v>18.230007</v>
      </c>
      <c r="Q50" s="42">
        <f>COUNTIF(Vertices[PageRank],"&gt;= "&amp;P50)-COUNTIF(Vertices[PageRank],"&gt;="&amp;#REF!)</f>
        <v>1</v>
      </c>
      <c r="R50" s="41">
        <f>MAX(Vertices[Clustering Coefficient])</f>
        <v>0.6666666666666666</v>
      </c>
      <c r="S50" s="45">
        <f>COUNTIF(Vertices[Clustering Coefficient],"&gt;= "&amp;R50)-COUNTIF(Vertices[Clustering Coefficient],"&gt;="&amp;#REF!)</f>
        <v>86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111</v>
      </c>
    </row>
    <row r="82" spans="1:2" ht="15">
      <c r="A82" s="33" t="s">
        <v>90</v>
      </c>
      <c r="B82" s="47">
        <f>_xlfn.IFERROR(AVERAGE(Vertices[In-Degree]),NoMetricMessage)</f>
        <v>2.597315436241611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2.597315436241611</v>
      </c>
    </row>
    <row r="97" spans="1:2" ht="15">
      <c r="A97" s="33" t="s">
        <v>97</v>
      </c>
      <c r="B97" s="47">
        <f>_xlfn.IFERROR(MEDIAN(Vertices[Out-Degree]),NoMetricMessage)</f>
        <v>3</v>
      </c>
    </row>
    <row r="108" spans="1:2" ht="15">
      <c r="A108" s="33" t="s">
        <v>100</v>
      </c>
      <c r="B108" s="47">
        <f>IF(COUNT(Vertices[Betweenness Centrality])&gt;0,J2,NoMetricMessage)</f>
        <v>0</v>
      </c>
    </row>
    <row r="109" spans="1:2" ht="15">
      <c r="A109" s="33" t="s">
        <v>101</v>
      </c>
      <c r="B109" s="47">
        <f>IF(COUNT(Vertices[Betweenness Centrality])&gt;0,J50,NoMetricMessage)</f>
        <v>6376.066667</v>
      </c>
    </row>
    <row r="110" spans="1:2" ht="15">
      <c r="A110" s="33" t="s">
        <v>102</v>
      </c>
      <c r="B110" s="47">
        <f>_xlfn.IFERROR(AVERAGE(Vertices[Betweenness Centrality]),NoMetricMessage)</f>
        <v>167.89261745637583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0.02427936912751671</v>
      </c>
    </row>
    <row r="125" spans="1:2" ht="15">
      <c r="A125" s="33" t="s">
        <v>109</v>
      </c>
      <c r="B125" s="47">
        <f>_xlfn.IFERROR(MEDIAN(Vertices[Closeness Centrality]),NoMetricMessage)</f>
        <v>0.0033</v>
      </c>
    </row>
    <row r="136" spans="1:2" ht="15">
      <c r="A136" s="33" t="s">
        <v>112</v>
      </c>
      <c r="B136" s="47">
        <f>IF(COUNT(Vertices[Eigenvector Centrality])&gt;0,N2,NoMetricMessage)</f>
        <v>0</v>
      </c>
    </row>
    <row r="137" spans="1:2" ht="15">
      <c r="A137" s="33" t="s">
        <v>113</v>
      </c>
      <c r="B137" s="47">
        <f>IF(COUNT(Vertices[Eigenvector Centrality])&gt;0,N50,NoMetricMessage)</f>
        <v>0.049113</v>
      </c>
    </row>
    <row r="138" spans="1:2" ht="15">
      <c r="A138" s="33" t="s">
        <v>114</v>
      </c>
      <c r="B138" s="47">
        <f>_xlfn.IFERROR(AVERAGE(Vertices[Eigenvector Centrality]),NoMetricMessage)</f>
        <v>0.006711718120805363</v>
      </c>
    </row>
    <row r="139" spans="1:2" ht="15">
      <c r="A139" s="33" t="s">
        <v>115</v>
      </c>
      <c r="B139" s="47">
        <f>_xlfn.IFERROR(MEDIAN(Vertices[Eigenvector Centrality]),NoMetricMessage)</f>
        <v>0.007675</v>
      </c>
    </row>
    <row r="150" spans="1:2" ht="15">
      <c r="A150" s="33" t="s">
        <v>140</v>
      </c>
      <c r="B150" s="47">
        <f>IF(COUNT(Vertices[PageRank])&gt;0,P2,NoMetricMessage)</f>
        <v>0.289599</v>
      </c>
    </row>
    <row r="151" spans="1:2" ht="15">
      <c r="A151" s="33" t="s">
        <v>141</v>
      </c>
      <c r="B151" s="47">
        <f>IF(COUNT(Vertices[PageRank])&gt;0,P50,NoMetricMessage)</f>
        <v>18.230007</v>
      </c>
    </row>
    <row r="152" spans="1:2" ht="15">
      <c r="A152" s="33" t="s">
        <v>142</v>
      </c>
      <c r="B152" s="47">
        <f>_xlfn.IFERROR(AVERAGE(Vertices[PageRank]),NoMetricMessage)</f>
        <v>0.9999960872483227</v>
      </c>
    </row>
    <row r="153" spans="1:2" ht="15">
      <c r="A153" s="33" t="s">
        <v>143</v>
      </c>
      <c r="B153" s="47">
        <f>_xlfn.IFERROR(MEDIAN(Vertices[PageRank]),NoMetricMessage)</f>
        <v>0.563971</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0.4384591182282812</v>
      </c>
    </row>
    <row r="167" spans="1:2" ht="15">
      <c r="A167" s="33" t="s">
        <v>121</v>
      </c>
      <c r="B167"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v>
      </c>
    </row>
    <row r="6" spans="1:18" ht="409.5">
      <c r="A6">
        <v>0</v>
      </c>
      <c r="B6" s="1" t="s">
        <v>136</v>
      </c>
      <c r="C6">
        <v>1</v>
      </c>
      <c r="D6" t="s">
        <v>59</v>
      </c>
      <c r="E6" t="s">
        <v>59</v>
      </c>
      <c r="F6">
        <v>0</v>
      </c>
      <c r="H6" t="s">
        <v>71</v>
      </c>
      <c r="J6" t="s">
        <v>173</v>
      </c>
      <c r="K6" s="13" t="s">
        <v>205</v>
      </c>
      <c r="R6" t="s">
        <v>129</v>
      </c>
    </row>
    <row r="7" spans="1:11" ht="409.5">
      <c r="A7">
        <v>2</v>
      </c>
      <c r="B7">
        <v>1</v>
      </c>
      <c r="C7">
        <v>0</v>
      </c>
      <c r="D7" t="s">
        <v>60</v>
      </c>
      <c r="E7" t="s">
        <v>60</v>
      </c>
      <c r="F7">
        <v>2</v>
      </c>
      <c r="H7" t="s">
        <v>72</v>
      </c>
      <c r="J7" t="s">
        <v>174</v>
      </c>
      <c r="K7" s="13" t="s">
        <v>206</v>
      </c>
    </row>
    <row r="8" spans="1:11" ht="409.5">
      <c r="A8"/>
      <c r="B8">
        <v>2</v>
      </c>
      <c r="C8">
        <v>2</v>
      </c>
      <c r="D8" t="s">
        <v>61</v>
      </c>
      <c r="E8" t="s">
        <v>61</v>
      </c>
      <c r="H8" t="s">
        <v>73</v>
      </c>
      <c r="J8" t="s">
        <v>175</v>
      </c>
      <c r="K8" s="65" t="s">
        <v>1275</v>
      </c>
    </row>
    <row r="9" spans="1:11" ht="409.5">
      <c r="A9"/>
      <c r="B9">
        <v>3</v>
      </c>
      <c r="C9">
        <v>4</v>
      </c>
      <c r="D9" t="s">
        <v>62</v>
      </c>
      <c r="E9" t="s">
        <v>62</v>
      </c>
      <c r="H9" t="s">
        <v>74</v>
      </c>
      <c r="J9" t="s">
        <v>176</v>
      </c>
      <c r="K9" s="13"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5">
      <c r="D20">
        <v>8</v>
      </c>
      <c r="H20">
        <v>8</v>
      </c>
      <c r="J20" t="s">
        <v>198</v>
      </c>
      <c r="K20" s="13" t="s">
        <v>199</v>
      </c>
    </row>
    <row r="21" spans="4:11" ht="409.5">
      <c r="D21">
        <v>9</v>
      </c>
      <c r="H21">
        <v>9</v>
      </c>
      <c r="J21" t="s">
        <v>200</v>
      </c>
      <c r="K21" s="13" t="s">
        <v>1276</v>
      </c>
    </row>
    <row r="22" spans="4:11" ht="409.5">
      <c r="D22">
        <v>10</v>
      </c>
      <c r="J22" t="s">
        <v>201</v>
      </c>
      <c r="K22" s="13" t="s">
        <v>1277</v>
      </c>
    </row>
    <row r="23" spans="4:11" ht="15">
      <c r="D23">
        <v>11</v>
      </c>
      <c r="J23" t="s">
        <v>202</v>
      </c>
      <c r="K23">
        <v>18</v>
      </c>
    </row>
    <row r="24" spans="10:11" ht="15">
      <c r="J24" t="s">
        <v>207</v>
      </c>
      <c r="K24" t="s">
        <v>2276</v>
      </c>
    </row>
    <row r="25" spans="10:11" ht="409.5">
      <c r="J25" t="s">
        <v>208</v>
      </c>
      <c r="K25" s="13" t="s">
        <v>2216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EDFF-2502-44EF-B5A8-A8F8C4901734}">
  <dimension ref="A1:N69"/>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s>
  <sheetData>
    <row r="1" spans="1:14" ht="15" customHeight="1">
      <c r="A1" s="13" t="s">
        <v>1036</v>
      </c>
      <c r="B1" s="13" t="s">
        <v>1037</v>
      </c>
      <c r="C1" s="13" t="s">
        <v>1038</v>
      </c>
      <c r="D1" s="13" t="s">
        <v>1040</v>
      </c>
      <c r="E1" s="13" t="s">
        <v>1039</v>
      </c>
      <c r="F1" s="13" t="s">
        <v>1042</v>
      </c>
      <c r="G1" s="13" t="s">
        <v>1041</v>
      </c>
      <c r="H1" s="13" t="s">
        <v>1044</v>
      </c>
      <c r="I1" s="13" t="s">
        <v>1043</v>
      </c>
      <c r="J1" s="13" t="s">
        <v>1046</v>
      </c>
      <c r="K1" s="13" t="s">
        <v>1045</v>
      </c>
      <c r="L1" s="13" t="s">
        <v>1048</v>
      </c>
      <c r="M1" s="13" t="s">
        <v>1047</v>
      </c>
      <c r="N1" s="13" t="s">
        <v>1049</v>
      </c>
    </row>
    <row r="2" spans="1:14" ht="15">
      <c r="A2" s="84" t="s">
        <v>333</v>
      </c>
      <c r="B2" s="80">
        <v>9</v>
      </c>
      <c r="C2" s="84" t="s">
        <v>333</v>
      </c>
      <c r="D2" s="80">
        <v>4</v>
      </c>
      <c r="E2" s="84" t="s">
        <v>336</v>
      </c>
      <c r="F2" s="80">
        <v>2</v>
      </c>
      <c r="G2" s="84" t="s">
        <v>334</v>
      </c>
      <c r="H2" s="80">
        <v>1</v>
      </c>
      <c r="I2" s="84" t="s">
        <v>333</v>
      </c>
      <c r="J2" s="80">
        <v>3</v>
      </c>
      <c r="K2" s="84" t="s">
        <v>335</v>
      </c>
      <c r="L2" s="80">
        <v>1</v>
      </c>
      <c r="M2" s="84" t="s">
        <v>333</v>
      </c>
      <c r="N2" s="80">
        <v>1</v>
      </c>
    </row>
    <row r="3" spans="1:14" ht="15">
      <c r="A3" s="84" t="s">
        <v>334</v>
      </c>
      <c r="B3" s="80">
        <v>4</v>
      </c>
      <c r="C3" s="84" t="s">
        <v>334</v>
      </c>
      <c r="D3" s="80">
        <v>1</v>
      </c>
      <c r="E3" s="84" t="s">
        <v>334</v>
      </c>
      <c r="F3" s="80">
        <v>2</v>
      </c>
      <c r="G3" s="80"/>
      <c r="H3" s="80"/>
      <c r="I3" s="84" t="s">
        <v>335</v>
      </c>
      <c r="J3" s="80">
        <v>1</v>
      </c>
      <c r="K3" s="80"/>
      <c r="L3" s="80"/>
      <c r="M3" s="80"/>
      <c r="N3" s="80"/>
    </row>
    <row r="4" spans="1:14" ht="15">
      <c r="A4" s="84" t="s">
        <v>335</v>
      </c>
      <c r="B4" s="80">
        <v>2</v>
      </c>
      <c r="C4" s="80"/>
      <c r="D4" s="80"/>
      <c r="E4" s="84" t="s">
        <v>333</v>
      </c>
      <c r="F4" s="80">
        <v>1</v>
      </c>
      <c r="G4" s="80"/>
      <c r="H4" s="80"/>
      <c r="I4" s="80"/>
      <c r="J4" s="80"/>
      <c r="K4" s="80"/>
      <c r="L4" s="80"/>
      <c r="M4" s="80"/>
      <c r="N4" s="80"/>
    </row>
    <row r="5" spans="1:14" ht="15">
      <c r="A5" s="84" t="s">
        <v>336</v>
      </c>
      <c r="B5" s="80">
        <v>2</v>
      </c>
      <c r="C5" s="80"/>
      <c r="D5" s="80"/>
      <c r="E5" s="80"/>
      <c r="F5" s="80"/>
      <c r="G5" s="80"/>
      <c r="H5" s="80"/>
      <c r="I5" s="80"/>
      <c r="J5" s="80"/>
      <c r="K5" s="80"/>
      <c r="L5" s="80"/>
      <c r="M5" s="80"/>
      <c r="N5" s="80"/>
    </row>
    <row r="8" spans="1:14" ht="15" customHeight="1">
      <c r="A8" s="13" t="s">
        <v>1053</v>
      </c>
      <c r="B8" s="13" t="s">
        <v>1037</v>
      </c>
      <c r="C8" s="13" t="s">
        <v>1054</v>
      </c>
      <c r="D8" s="13" t="s">
        <v>1040</v>
      </c>
      <c r="E8" s="13" t="s">
        <v>1055</v>
      </c>
      <c r="F8" s="13" t="s">
        <v>1042</v>
      </c>
      <c r="G8" s="13" t="s">
        <v>1056</v>
      </c>
      <c r="H8" s="13" t="s">
        <v>1044</v>
      </c>
      <c r="I8" s="13" t="s">
        <v>1057</v>
      </c>
      <c r="J8" s="13" t="s">
        <v>1046</v>
      </c>
      <c r="K8" s="13" t="s">
        <v>1058</v>
      </c>
      <c r="L8" s="13" t="s">
        <v>1048</v>
      </c>
      <c r="M8" s="13" t="s">
        <v>1059</v>
      </c>
      <c r="N8" s="13" t="s">
        <v>1049</v>
      </c>
    </row>
    <row r="9" spans="1:14" ht="15">
      <c r="A9" s="80" t="s">
        <v>337</v>
      </c>
      <c r="B9" s="80">
        <v>9</v>
      </c>
      <c r="C9" s="80" t="s">
        <v>337</v>
      </c>
      <c r="D9" s="80">
        <v>4</v>
      </c>
      <c r="E9" s="80" t="s">
        <v>338</v>
      </c>
      <c r="F9" s="80">
        <v>4</v>
      </c>
      <c r="G9" s="80" t="s">
        <v>338</v>
      </c>
      <c r="H9" s="80">
        <v>1</v>
      </c>
      <c r="I9" s="80" t="s">
        <v>337</v>
      </c>
      <c r="J9" s="80">
        <v>3</v>
      </c>
      <c r="K9" s="80" t="s">
        <v>338</v>
      </c>
      <c r="L9" s="80">
        <v>1</v>
      </c>
      <c r="M9" s="80" t="s">
        <v>337</v>
      </c>
      <c r="N9" s="80">
        <v>1</v>
      </c>
    </row>
    <row r="10" spans="1:14" ht="15">
      <c r="A10" s="80" t="s">
        <v>338</v>
      </c>
      <c r="B10" s="80">
        <v>8</v>
      </c>
      <c r="C10" s="80" t="s">
        <v>338</v>
      </c>
      <c r="D10" s="80">
        <v>1</v>
      </c>
      <c r="E10" s="80" t="s">
        <v>337</v>
      </c>
      <c r="F10" s="80">
        <v>1</v>
      </c>
      <c r="G10" s="80"/>
      <c r="H10" s="80"/>
      <c r="I10" s="80" t="s">
        <v>338</v>
      </c>
      <c r="J10" s="80">
        <v>1</v>
      </c>
      <c r="K10" s="80"/>
      <c r="L10" s="80"/>
      <c r="M10" s="80"/>
      <c r="N10" s="80"/>
    </row>
    <row r="13" spans="1:14" ht="15" customHeight="1">
      <c r="A13" s="13" t="s">
        <v>1062</v>
      </c>
      <c r="B13" s="13" t="s">
        <v>1037</v>
      </c>
      <c r="C13" s="80" t="s">
        <v>1063</v>
      </c>
      <c r="D13" s="80" t="s">
        <v>1040</v>
      </c>
      <c r="E13" s="13" t="s">
        <v>1064</v>
      </c>
      <c r="F13" s="13" t="s">
        <v>1042</v>
      </c>
      <c r="G13" s="80" t="s">
        <v>1065</v>
      </c>
      <c r="H13" s="80" t="s">
        <v>1044</v>
      </c>
      <c r="I13" s="80" t="s">
        <v>1066</v>
      </c>
      <c r="J13" s="80" t="s">
        <v>1046</v>
      </c>
      <c r="K13" s="80" t="s">
        <v>1067</v>
      </c>
      <c r="L13" s="80" t="s">
        <v>1048</v>
      </c>
      <c r="M13" s="80" t="s">
        <v>1068</v>
      </c>
      <c r="N13" s="80" t="s">
        <v>1049</v>
      </c>
    </row>
    <row r="14" spans="1:14" ht="15">
      <c r="A14" s="80" t="s">
        <v>339</v>
      </c>
      <c r="B14" s="80">
        <v>3</v>
      </c>
      <c r="C14" s="80"/>
      <c r="D14" s="80"/>
      <c r="E14" s="80" t="s">
        <v>339</v>
      </c>
      <c r="F14" s="80">
        <v>3</v>
      </c>
      <c r="G14" s="80"/>
      <c r="H14" s="80"/>
      <c r="I14" s="80"/>
      <c r="J14" s="80"/>
      <c r="K14" s="80"/>
      <c r="L14" s="80"/>
      <c r="M14" s="80"/>
      <c r="N14" s="80"/>
    </row>
    <row r="17" spans="1:14" ht="15" customHeight="1">
      <c r="A17" s="13" t="s">
        <v>1070</v>
      </c>
      <c r="B17" s="13" t="s">
        <v>1037</v>
      </c>
      <c r="C17" s="13" t="s">
        <v>1081</v>
      </c>
      <c r="D17" s="13" t="s">
        <v>1040</v>
      </c>
      <c r="E17" s="13" t="s">
        <v>1086</v>
      </c>
      <c r="F17" s="13" t="s">
        <v>1042</v>
      </c>
      <c r="G17" s="13" t="s">
        <v>1088</v>
      </c>
      <c r="H17" s="13" t="s">
        <v>1044</v>
      </c>
      <c r="I17" s="13" t="s">
        <v>1089</v>
      </c>
      <c r="J17" s="13" t="s">
        <v>1046</v>
      </c>
      <c r="K17" s="13" t="s">
        <v>1091</v>
      </c>
      <c r="L17" s="13" t="s">
        <v>1048</v>
      </c>
      <c r="M17" s="80" t="s">
        <v>1092</v>
      </c>
      <c r="N17" s="80" t="s">
        <v>1049</v>
      </c>
    </row>
    <row r="18" spans="1:14" ht="15">
      <c r="A18" s="88" t="s">
        <v>1071</v>
      </c>
      <c r="B18" s="88">
        <v>59</v>
      </c>
      <c r="C18" s="88" t="s">
        <v>1179</v>
      </c>
      <c r="D18" s="88">
        <v>176</v>
      </c>
      <c r="E18" s="88" t="s">
        <v>1079</v>
      </c>
      <c r="F18" s="88">
        <v>38</v>
      </c>
      <c r="G18" s="88" t="s">
        <v>1179</v>
      </c>
      <c r="H18" s="88">
        <v>10</v>
      </c>
      <c r="I18" s="88" t="s">
        <v>1090</v>
      </c>
      <c r="J18" s="88">
        <v>4</v>
      </c>
      <c r="K18" s="88" t="s">
        <v>1079</v>
      </c>
      <c r="L18" s="88">
        <v>3</v>
      </c>
      <c r="M18" s="88"/>
      <c r="N18" s="88"/>
    </row>
    <row r="19" spans="1:14" ht="15">
      <c r="A19" s="88" t="s">
        <v>1072</v>
      </c>
      <c r="B19" s="88">
        <v>209</v>
      </c>
      <c r="C19" s="88" t="s">
        <v>307</v>
      </c>
      <c r="D19" s="88">
        <v>93</v>
      </c>
      <c r="E19" s="88" t="s">
        <v>1080</v>
      </c>
      <c r="F19" s="88">
        <v>38</v>
      </c>
      <c r="G19" s="88" t="s">
        <v>1183</v>
      </c>
      <c r="H19" s="88">
        <v>9</v>
      </c>
      <c r="I19" s="88" t="s">
        <v>1076</v>
      </c>
      <c r="J19" s="88">
        <v>2</v>
      </c>
      <c r="K19" s="88" t="s">
        <v>1080</v>
      </c>
      <c r="L19" s="88">
        <v>3</v>
      </c>
      <c r="M19" s="88"/>
      <c r="N19" s="88"/>
    </row>
    <row r="20" spans="1:14" ht="15">
      <c r="A20" s="88" t="s">
        <v>1073</v>
      </c>
      <c r="B20" s="88">
        <v>0</v>
      </c>
      <c r="C20" s="88" t="s">
        <v>1178</v>
      </c>
      <c r="D20" s="88">
        <v>89</v>
      </c>
      <c r="E20" s="88" t="s">
        <v>1076</v>
      </c>
      <c r="F20" s="88">
        <v>38</v>
      </c>
      <c r="G20" s="88" t="s">
        <v>1184</v>
      </c>
      <c r="H20" s="88">
        <v>9</v>
      </c>
      <c r="I20" s="88" t="s">
        <v>1077</v>
      </c>
      <c r="J20" s="88">
        <v>2</v>
      </c>
      <c r="K20" s="88" t="s">
        <v>1076</v>
      </c>
      <c r="L20" s="88">
        <v>3</v>
      </c>
      <c r="M20" s="88"/>
      <c r="N20" s="88"/>
    </row>
    <row r="21" spans="1:14" ht="15">
      <c r="A21" s="88" t="s">
        <v>1074</v>
      </c>
      <c r="B21" s="88">
        <v>5353</v>
      </c>
      <c r="C21" s="88" t="s">
        <v>304</v>
      </c>
      <c r="D21" s="88">
        <v>89</v>
      </c>
      <c r="E21" s="88" t="s">
        <v>1082</v>
      </c>
      <c r="F21" s="88">
        <v>38</v>
      </c>
      <c r="G21" s="88" t="s">
        <v>1185</v>
      </c>
      <c r="H21" s="88">
        <v>9</v>
      </c>
      <c r="I21" s="88"/>
      <c r="J21" s="88"/>
      <c r="K21" s="88" t="s">
        <v>1082</v>
      </c>
      <c r="L21" s="88">
        <v>3</v>
      </c>
      <c r="M21" s="88"/>
      <c r="N21" s="88"/>
    </row>
    <row r="22" spans="1:14" ht="15">
      <c r="A22" s="88" t="s">
        <v>1075</v>
      </c>
      <c r="B22" s="88">
        <v>5621</v>
      </c>
      <c r="C22" s="88" t="s">
        <v>1190</v>
      </c>
      <c r="D22" s="88">
        <v>88</v>
      </c>
      <c r="E22" s="88" t="s">
        <v>1083</v>
      </c>
      <c r="F22" s="88">
        <v>38</v>
      </c>
      <c r="G22" s="88" t="s">
        <v>1188</v>
      </c>
      <c r="H22" s="88">
        <v>9</v>
      </c>
      <c r="I22" s="88"/>
      <c r="J22" s="88"/>
      <c r="K22" s="88" t="s">
        <v>1083</v>
      </c>
      <c r="L22" s="88">
        <v>3</v>
      </c>
      <c r="M22" s="88"/>
      <c r="N22" s="88"/>
    </row>
    <row r="23" spans="1:14" ht="15">
      <c r="A23" s="88" t="s">
        <v>1179</v>
      </c>
      <c r="B23" s="88">
        <v>205</v>
      </c>
      <c r="C23" s="88" t="s">
        <v>1189</v>
      </c>
      <c r="D23" s="88">
        <v>88</v>
      </c>
      <c r="E23" s="88" t="s">
        <v>1084</v>
      </c>
      <c r="F23" s="88">
        <v>38</v>
      </c>
      <c r="G23" s="88" t="s">
        <v>1079</v>
      </c>
      <c r="H23" s="88">
        <v>8</v>
      </c>
      <c r="I23" s="88"/>
      <c r="J23" s="88"/>
      <c r="K23" s="88" t="s">
        <v>1084</v>
      </c>
      <c r="L23" s="88">
        <v>3</v>
      </c>
      <c r="M23" s="88"/>
      <c r="N23" s="88"/>
    </row>
    <row r="24" spans="1:14" ht="15">
      <c r="A24" s="88" t="s">
        <v>307</v>
      </c>
      <c r="B24" s="88">
        <v>120</v>
      </c>
      <c r="C24" s="88" t="s">
        <v>2219</v>
      </c>
      <c r="D24" s="88">
        <v>88</v>
      </c>
      <c r="E24" s="88" t="s">
        <v>1077</v>
      </c>
      <c r="F24" s="88">
        <v>38</v>
      </c>
      <c r="G24" s="88" t="s">
        <v>1080</v>
      </c>
      <c r="H24" s="88">
        <v>8</v>
      </c>
      <c r="I24" s="88"/>
      <c r="J24" s="88"/>
      <c r="K24" s="88" t="s">
        <v>1077</v>
      </c>
      <c r="L24" s="88">
        <v>3</v>
      </c>
      <c r="M24" s="88"/>
      <c r="N24" s="88"/>
    </row>
    <row r="25" spans="1:14" ht="15">
      <c r="A25" s="88" t="s">
        <v>304</v>
      </c>
      <c r="B25" s="88">
        <v>116</v>
      </c>
      <c r="C25" s="88" t="s">
        <v>2220</v>
      </c>
      <c r="D25" s="88">
        <v>88</v>
      </c>
      <c r="E25" s="88" t="s">
        <v>1078</v>
      </c>
      <c r="F25" s="88">
        <v>38</v>
      </c>
      <c r="G25" s="88" t="s">
        <v>1076</v>
      </c>
      <c r="H25" s="88">
        <v>8</v>
      </c>
      <c r="I25" s="88"/>
      <c r="J25" s="88"/>
      <c r="K25" s="88" t="s">
        <v>1078</v>
      </c>
      <c r="L25" s="88">
        <v>3</v>
      </c>
      <c r="M25" s="88"/>
      <c r="N25" s="88"/>
    </row>
    <row r="26" spans="1:14" ht="15">
      <c r="A26" s="88" t="s">
        <v>1178</v>
      </c>
      <c r="B26" s="88">
        <v>111</v>
      </c>
      <c r="C26" s="88" t="s">
        <v>2221</v>
      </c>
      <c r="D26" s="88">
        <v>88</v>
      </c>
      <c r="E26" s="88" t="s">
        <v>1085</v>
      </c>
      <c r="F26" s="88">
        <v>38</v>
      </c>
      <c r="G26" s="88" t="s">
        <v>1082</v>
      </c>
      <c r="H26" s="88">
        <v>8</v>
      </c>
      <c r="I26" s="88"/>
      <c r="J26" s="88"/>
      <c r="K26" s="88" t="s">
        <v>1085</v>
      </c>
      <c r="L26" s="88">
        <v>3</v>
      </c>
      <c r="M26" s="88"/>
      <c r="N26" s="88"/>
    </row>
    <row r="27" spans="1:14" ht="15">
      <c r="A27" s="88" t="s">
        <v>1183</v>
      </c>
      <c r="B27" s="88">
        <v>106</v>
      </c>
      <c r="C27" s="88" t="s">
        <v>1183</v>
      </c>
      <c r="D27" s="88">
        <v>88</v>
      </c>
      <c r="E27" s="88" t="s">
        <v>1087</v>
      </c>
      <c r="F27" s="88">
        <v>38</v>
      </c>
      <c r="G27" s="88" t="s">
        <v>1083</v>
      </c>
      <c r="H27" s="88">
        <v>8</v>
      </c>
      <c r="I27" s="88"/>
      <c r="J27" s="88"/>
      <c r="K27" s="88" t="s">
        <v>1087</v>
      </c>
      <c r="L27" s="88">
        <v>3</v>
      </c>
      <c r="M27" s="88"/>
      <c r="N27" s="88"/>
    </row>
    <row r="30" spans="1:14" ht="15" customHeight="1">
      <c r="A30" s="13" t="s">
        <v>1096</v>
      </c>
      <c r="B30" s="13" t="s">
        <v>1037</v>
      </c>
      <c r="C30" s="13" t="s">
        <v>1107</v>
      </c>
      <c r="D30" s="13" t="s">
        <v>1040</v>
      </c>
      <c r="E30" s="13" t="s">
        <v>1108</v>
      </c>
      <c r="F30" s="13" t="s">
        <v>1042</v>
      </c>
      <c r="G30" s="13" t="s">
        <v>1109</v>
      </c>
      <c r="H30" s="13" t="s">
        <v>1044</v>
      </c>
      <c r="I30" s="80" t="s">
        <v>1110</v>
      </c>
      <c r="J30" s="80" t="s">
        <v>1046</v>
      </c>
      <c r="K30" s="13" t="s">
        <v>1111</v>
      </c>
      <c r="L30" s="13" t="s">
        <v>1048</v>
      </c>
      <c r="M30" s="80" t="s">
        <v>1112</v>
      </c>
      <c r="N30" s="80" t="s">
        <v>1049</v>
      </c>
    </row>
    <row r="31" spans="1:14" ht="15">
      <c r="A31" s="88" t="s">
        <v>2224</v>
      </c>
      <c r="B31" s="88">
        <v>106</v>
      </c>
      <c r="C31" s="88" t="s">
        <v>2229</v>
      </c>
      <c r="D31" s="88">
        <v>88</v>
      </c>
      <c r="E31" s="88" t="s">
        <v>1097</v>
      </c>
      <c r="F31" s="88">
        <v>38</v>
      </c>
      <c r="G31" s="88" t="s">
        <v>2224</v>
      </c>
      <c r="H31" s="88">
        <v>9</v>
      </c>
      <c r="I31" s="88"/>
      <c r="J31" s="88"/>
      <c r="K31" s="88" t="s">
        <v>1097</v>
      </c>
      <c r="L31" s="88">
        <v>3</v>
      </c>
      <c r="M31" s="88"/>
      <c r="N31" s="88"/>
    </row>
    <row r="32" spans="1:14" ht="15">
      <c r="A32" s="88" t="s">
        <v>2225</v>
      </c>
      <c r="B32" s="88">
        <v>106</v>
      </c>
      <c r="C32" s="88" t="s">
        <v>2226</v>
      </c>
      <c r="D32" s="88">
        <v>88</v>
      </c>
      <c r="E32" s="88" t="s">
        <v>1098</v>
      </c>
      <c r="F32" s="88">
        <v>38</v>
      </c>
      <c r="G32" s="88" t="s">
        <v>2225</v>
      </c>
      <c r="H32" s="88">
        <v>9</v>
      </c>
      <c r="I32" s="88"/>
      <c r="J32" s="88"/>
      <c r="K32" s="88" t="s">
        <v>1098</v>
      </c>
      <c r="L32" s="88">
        <v>3</v>
      </c>
      <c r="M32" s="88"/>
      <c r="N32" s="88"/>
    </row>
    <row r="33" spans="1:14" ht="15">
      <c r="A33" s="88" t="s">
        <v>2226</v>
      </c>
      <c r="B33" s="88">
        <v>101</v>
      </c>
      <c r="C33" s="88" t="s">
        <v>2230</v>
      </c>
      <c r="D33" s="88">
        <v>88</v>
      </c>
      <c r="E33" s="88" t="s">
        <v>1099</v>
      </c>
      <c r="F33" s="88">
        <v>38</v>
      </c>
      <c r="G33" s="88" t="s">
        <v>1097</v>
      </c>
      <c r="H33" s="88">
        <v>8</v>
      </c>
      <c r="I33" s="88"/>
      <c r="J33" s="88"/>
      <c r="K33" s="88" t="s">
        <v>1099</v>
      </c>
      <c r="L33" s="88">
        <v>3</v>
      </c>
      <c r="M33" s="88"/>
      <c r="N33" s="88"/>
    </row>
    <row r="34" spans="1:14" ht="15">
      <c r="A34" s="88" t="s">
        <v>2227</v>
      </c>
      <c r="B34" s="88">
        <v>99</v>
      </c>
      <c r="C34" s="88" t="s">
        <v>2231</v>
      </c>
      <c r="D34" s="88">
        <v>88</v>
      </c>
      <c r="E34" s="88" t="s">
        <v>1100</v>
      </c>
      <c r="F34" s="88">
        <v>38</v>
      </c>
      <c r="G34" s="88" t="s">
        <v>1098</v>
      </c>
      <c r="H34" s="88">
        <v>8</v>
      </c>
      <c r="I34" s="88"/>
      <c r="J34" s="88"/>
      <c r="K34" s="88" t="s">
        <v>1100</v>
      </c>
      <c r="L34" s="88">
        <v>3</v>
      </c>
      <c r="M34" s="88"/>
      <c r="N34" s="88"/>
    </row>
    <row r="35" spans="1:14" ht="15">
      <c r="A35" s="88" t="s">
        <v>2228</v>
      </c>
      <c r="B35" s="88">
        <v>99</v>
      </c>
      <c r="C35" s="88" t="s">
        <v>2232</v>
      </c>
      <c r="D35" s="88">
        <v>88</v>
      </c>
      <c r="E35" s="88" t="s">
        <v>1101</v>
      </c>
      <c r="F35" s="88">
        <v>38</v>
      </c>
      <c r="G35" s="88" t="s">
        <v>1099</v>
      </c>
      <c r="H35" s="88">
        <v>8</v>
      </c>
      <c r="I35" s="88"/>
      <c r="J35" s="88"/>
      <c r="K35" s="88" t="s">
        <v>1101</v>
      </c>
      <c r="L35" s="88">
        <v>3</v>
      </c>
      <c r="M35" s="88"/>
      <c r="N35" s="88"/>
    </row>
    <row r="36" spans="1:14" ht="15">
      <c r="A36" s="88" t="s">
        <v>2229</v>
      </c>
      <c r="B36" s="88">
        <v>98</v>
      </c>
      <c r="C36" s="88" t="s">
        <v>2233</v>
      </c>
      <c r="D36" s="88">
        <v>88</v>
      </c>
      <c r="E36" s="88" t="s">
        <v>1102</v>
      </c>
      <c r="F36" s="88">
        <v>38</v>
      </c>
      <c r="G36" s="88" t="s">
        <v>1100</v>
      </c>
      <c r="H36" s="88">
        <v>8</v>
      </c>
      <c r="I36" s="88"/>
      <c r="J36" s="88"/>
      <c r="K36" s="88" t="s">
        <v>1102</v>
      </c>
      <c r="L36" s="88">
        <v>3</v>
      </c>
      <c r="M36" s="88"/>
      <c r="N36" s="88"/>
    </row>
    <row r="37" spans="1:14" ht="15">
      <c r="A37" s="88" t="s">
        <v>2230</v>
      </c>
      <c r="B37" s="88">
        <v>98</v>
      </c>
      <c r="C37" s="88" t="s">
        <v>2224</v>
      </c>
      <c r="D37" s="88">
        <v>88</v>
      </c>
      <c r="E37" s="88" t="s">
        <v>1103</v>
      </c>
      <c r="F37" s="88">
        <v>38</v>
      </c>
      <c r="G37" s="88" t="s">
        <v>1101</v>
      </c>
      <c r="H37" s="88">
        <v>8</v>
      </c>
      <c r="I37" s="88"/>
      <c r="J37" s="88"/>
      <c r="K37" s="88" t="s">
        <v>1103</v>
      </c>
      <c r="L37" s="88">
        <v>3</v>
      </c>
      <c r="M37" s="88"/>
      <c r="N37" s="88"/>
    </row>
    <row r="38" spans="1:14" ht="15">
      <c r="A38" s="88" t="s">
        <v>2231</v>
      </c>
      <c r="B38" s="88">
        <v>98</v>
      </c>
      <c r="C38" s="88" t="s">
        <v>2234</v>
      </c>
      <c r="D38" s="88">
        <v>88</v>
      </c>
      <c r="E38" s="88" t="s">
        <v>1104</v>
      </c>
      <c r="F38" s="88">
        <v>38</v>
      </c>
      <c r="G38" s="88" t="s">
        <v>1102</v>
      </c>
      <c r="H38" s="88">
        <v>8</v>
      </c>
      <c r="I38" s="88"/>
      <c r="J38" s="88"/>
      <c r="K38" s="88" t="s">
        <v>1104</v>
      </c>
      <c r="L38" s="88">
        <v>3</v>
      </c>
      <c r="M38" s="88"/>
      <c r="N38" s="88"/>
    </row>
    <row r="39" spans="1:14" ht="15">
      <c r="A39" s="88" t="s">
        <v>2232</v>
      </c>
      <c r="B39" s="88">
        <v>98</v>
      </c>
      <c r="C39" s="88" t="s">
        <v>2235</v>
      </c>
      <c r="D39" s="88">
        <v>88</v>
      </c>
      <c r="E39" s="88" t="s">
        <v>1105</v>
      </c>
      <c r="F39" s="88">
        <v>38</v>
      </c>
      <c r="G39" s="88" t="s">
        <v>1103</v>
      </c>
      <c r="H39" s="88">
        <v>8</v>
      </c>
      <c r="I39" s="88"/>
      <c r="J39" s="88"/>
      <c r="K39" s="88" t="s">
        <v>1105</v>
      </c>
      <c r="L39" s="88">
        <v>3</v>
      </c>
      <c r="M39" s="88"/>
      <c r="N39" s="88"/>
    </row>
    <row r="40" spans="1:14" ht="15">
      <c r="A40" s="88" t="s">
        <v>2233</v>
      </c>
      <c r="B40" s="88">
        <v>98</v>
      </c>
      <c r="C40" s="88" t="s">
        <v>2236</v>
      </c>
      <c r="D40" s="88">
        <v>88</v>
      </c>
      <c r="E40" s="88" t="s">
        <v>1106</v>
      </c>
      <c r="F40" s="88">
        <v>27</v>
      </c>
      <c r="G40" s="88" t="s">
        <v>1104</v>
      </c>
      <c r="H40" s="88">
        <v>8</v>
      </c>
      <c r="I40" s="88"/>
      <c r="J40" s="88"/>
      <c r="K40" s="88" t="s">
        <v>1106</v>
      </c>
      <c r="L40" s="88">
        <v>3</v>
      </c>
      <c r="M40" s="88"/>
      <c r="N40" s="88"/>
    </row>
    <row r="43" spans="1:14" ht="15" customHeight="1">
      <c r="A43" s="13" t="s">
        <v>1116</v>
      </c>
      <c r="B43" s="13" t="s">
        <v>1037</v>
      </c>
      <c r="C43" s="13" t="s">
        <v>1118</v>
      </c>
      <c r="D43" s="13" t="s">
        <v>1040</v>
      </c>
      <c r="E43" s="13" t="s">
        <v>1119</v>
      </c>
      <c r="F43" s="13" t="s">
        <v>1042</v>
      </c>
      <c r="G43" s="80" t="s">
        <v>1122</v>
      </c>
      <c r="H43" s="80" t="s">
        <v>1044</v>
      </c>
      <c r="I43" s="80" t="s">
        <v>1124</v>
      </c>
      <c r="J43" s="80" t="s">
        <v>1046</v>
      </c>
      <c r="K43" s="80" t="s">
        <v>1126</v>
      </c>
      <c r="L43" s="80" t="s">
        <v>1048</v>
      </c>
      <c r="M43" s="80" t="s">
        <v>1128</v>
      </c>
      <c r="N43" s="80" t="s">
        <v>1049</v>
      </c>
    </row>
    <row r="44" spans="1:14" ht="15">
      <c r="A44" s="80" t="s">
        <v>308</v>
      </c>
      <c r="B44" s="80">
        <v>1</v>
      </c>
      <c r="C44" s="80" t="s">
        <v>307</v>
      </c>
      <c r="D44" s="80">
        <v>1</v>
      </c>
      <c r="E44" s="80" t="s">
        <v>308</v>
      </c>
      <c r="F44" s="80">
        <v>1</v>
      </c>
      <c r="G44" s="80"/>
      <c r="H44" s="80"/>
      <c r="I44" s="80"/>
      <c r="J44" s="80"/>
      <c r="K44" s="80"/>
      <c r="L44" s="80"/>
      <c r="M44" s="80"/>
      <c r="N44" s="80"/>
    </row>
    <row r="45" spans="1:14" ht="15">
      <c r="A45" s="80" t="s">
        <v>307</v>
      </c>
      <c r="B45" s="80">
        <v>1</v>
      </c>
      <c r="C45" s="80"/>
      <c r="D45" s="80"/>
      <c r="E45" s="80"/>
      <c r="F45" s="80"/>
      <c r="G45" s="80"/>
      <c r="H45" s="80"/>
      <c r="I45" s="80"/>
      <c r="J45" s="80"/>
      <c r="K45" s="80"/>
      <c r="L45" s="80"/>
      <c r="M45" s="80"/>
      <c r="N45" s="80"/>
    </row>
    <row r="48" spans="1:14" ht="15" customHeight="1">
      <c r="A48" s="13" t="s">
        <v>1117</v>
      </c>
      <c r="B48" s="13" t="s">
        <v>1037</v>
      </c>
      <c r="C48" s="13" t="s">
        <v>1120</v>
      </c>
      <c r="D48" s="13" t="s">
        <v>1040</v>
      </c>
      <c r="E48" s="13" t="s">
        <v>1121</v>
      </c>
      <c r="F48" s="13" t="s">
        <v>1042</v>
      </c>
      <c r="G48" s="13" t="s">
        <v>1123</v>
      </c>
      <c r="H48" s="13" t="s">
        <v>1044</v>
      </c>
      <c r="I48" s="80" t="s">
        <v>1125</v>
      </c>
      <c r="J48" s="80" t="s">
        <v>1046</v>
      </c>
      <c r="K48" s="80" t="s">
        <v>1127</v>
      </c>
      <c r="L48" s="80" t="s">
        <v>1048</v>
      </c>
      <c r="M48" s="13" t="s">
        <v>1129</v>
      </c>
      <c r="N48" s="13" t="s">
        <v>1049</v>
      </c>
    </row>
    <row r="49" spans="1:14" ht="15">
      <c r="A49" s="80" t="s">
        <v>307</v>
      </c>
      <c r="B49" s="80">
        <v>119</v>
      </c>
      <c r="C49" s="80" t="s">
        <v>307</v>
      </c>
      <c r="D49" s="80">
        <v>92</v>
      </c>
      <c r="E49" s="80" t="s">
        <v>307</v>
      </c>
      <c r="F49" s="80">
        <v>26</v>
      </c>
      <c r="G49" s="80" t="s">
        <v>307</v>
      </c>
      <c r="H49" s="80">
        <v>1</v>
      </c>
      <c r="I49" s="80"/>
      <c r="J49" s="80"/>
      <c r="K49" s="80"/>
      <c r="L49" s="80"/>
      <c r="M49" s="80" t="s">
        <v>309</v>
      </c>
      <c r="N49" s="80">
        <v>1</v>
      </c>
    </row>
    <row r="50" spans="1:14" ht="15">
      <c r="A50" s="80" t="s">
        <v>304</v>
      </c>
      <c r="B50" s="80">
        <v>116</v>
      </c>
      <c r="C50" s="80" t="s">
        <v>304</v>
      </c>
      <c r="D50" s="80">
        <v>89</v>
      </c>
      <c r="E50" s="80" t="s">
        <v>304</v>
      </c>
      <c r="F50" s="80">
        <v>26</v>
      </c>
      <c r="G50" s="80" t="s">
        <v>304</v>
      </c>
      <c r="H50" s="80">
        <v>1</v>
      </c>
      <c r="I50" s="80"/>
      <c r="J50" s="80"/>
      <c r="K50" s="80"/>
      <c r="L50" s="80"/>
      <c r="M50" s="80"/>
      <c r="N50" s="80"/>
    </row>
    <row r="51" spans="1:14" ht="15">
      <c r="A51" s="80" t="s">
        <v>287</v>
      </c>
      <c r="B51" s="80">
        <v>98</v>
      </c>
      <c r="C51" s="80" t="s">
        <v>287</v>
      </c>
      <c r="D51" s="80">
        <v>88</v>
      </c>
      <c r="E51" s="80" t="s">
        <v>306</v>
      </c>
      <c r="F51" s="80">
        <v>16</v>
      </c>
      <c r="G51" s="80" t="s">
        <v>287</v>
      </c>
      <c r="H51" s="80">
        <v>1</v>
      </c>
      <c r="I51" s="80"/>
      <c r="J51" s="80"/>
      <c r="K51" s="80"/>
      <c r="L51" s="80"/>
      <c r="M51" s="80"/>
      <c r="N51" s="80"/>
    </row>
    <row r="52" spans="1:14" ht="15">
      <c r="A52" s="80" t="s">
        <v>306</v>
      </c>
      <c r="B52" s="80">
        <v>17</v>
      </c>
      <c r="C52" s="80" t="s">
        <v>306</v>
      </c>
      <c r="D52" s="80">
        <v>1</v>
      </c>
      <c r="E52" s="80" t="s">
        <v>302</v>
      </c>
      <c r="F52" s="80">
        <v>15</v>
      </c>
      <c r="G52" s="80"/>
      <c r="H52" s="80"/>
      <c r="I52" s="80"/>
      <c r="J52" s="80"/>
      <c r="K52" s="80"/>
      <c r="L52" s="80"/>
      <c r="M52" s="80"/>
      <c r="N52" s="80"/>
    </row>
    <row r="53" spans="1:14" ht="15">
      <c r="A53" s="80" t="s">
        <v>302</v>
      </c>
      <c r="B53" s="80">
        <v>16</v>
      </c>
      <c r="C53" s="80" t="s">
        <v>302</v>
      </c>
      <c r="D53" s="80">
        <v>1</v>
      </c>
      <c r="E53" s="80" t="s">
        <v>287</v>
      </c>
      <c r="F53" s="80">
        <v>9</v>
      </c>
      <c r="G53" s="80"/>
      <c r="H53" s="80"/>
      <c r="I53" s="80"/>
      <c r="J53" s="80"/>
      <c r="K53" s="80"/>
      <c r="L53" s="80"/>
      <c r="M53" s="80"/>
      <c r="N53" s="80"/>
    </row>
    <row r="54" spans="1:14" ht="15">
      <c r="A54" s="80" t="s">
        <v>311</v>
      </c>
      <c r="B54" s="80">
        <v>2</v>
      </c>
      <c r="C54" s="80"/>
      <c r="D54" s="80"/>
      <c r="E54" s="80" t="s">
        <v>311</v>
      </c>
      <c r="F54" s="80">
        <v>2</v>
      </c>
      <c r="G54" s="80"/>
      <c r="H54" s="80"/>
      <c r="I54" s="80"/>
      <c r="J54" s="80"/>
      <c r="K54" s="80"/>
      <c r="L54" s="80"/>
      <c r="M54" s="80"/>
      <c r="N54" s="80"/>
    </row>
    <row r="55" spans="1:14" ht="15">
      <c r="A55" s="80" t="s">
        <v>310</v>
      </c>
      <c r="B55" s="80">
        <v>2</v>
      </c>
      <c r="C55" s="80"/>
      <c r="D55" s="80"/>
      <c r="E55" s="80" t="s">
        <v>310</v>
      </c>
      <c r="F55" s="80">
        <v>2</v>
      </c>
      <c r="G55" s="80"/>
      <c r="H55" s="80"/>
      <c r="I55" s="80"/>
      <c r="J55" s="80"/>
      <c r="K55" s="80"/>
      <c r="L55" s="80"/>
      <c r="M55" s="80"/>
      <c r="N55" s="80"/>
    </row>
    <row r="56" spans="1:14" ht="15">
      <c r="A56" s="80" t="s">
        <v>309</v>
      </c>
      <c r="B56" s="80">
        <v>1</v>
      </c>
      <c r="C56" s="80"/>
      <c r="D56" s="80"/>
      <c r="E56" s="80"/>
      <c r="F56" s="80"/>
      <c r="G56" s="80"/>
      <c r="H56" s="80"/>
      <c r="I56" s="80"/>
      <c r="J56" s="80"/>
      <c r="K56" s="80"/>
      <c r="L56" s="80"/>
      <c r="M56" s="80"/>
      <c r="N56" s="80"/>
    </row>
    <row r="58" ht="15" customHeight="1"/>
    <row r="59" spans="1:14" ht="15" customHeight="1">
      <c r="A59" s="13" t="s">
        <v>1132</v>
      </c>
      <c r="B59" s="13" t="s">
        <v>1037</v>
      </c>
      <c r="C59" s="13" t="s">
        <v>1133</v>
      </c>
      <c r="D59" s="13" t="s">
        <v>1040</v>
      </c>
      <c r="E59" s="13" t="s">
        <v>1134</v>
      </c>
      <c r="F59" s="13" t="s">
        <v>1042</v>
      </c>
      <c r="G59" s="13" t="s">
        <v>1135</v>
      </c>
      <c r="H59" s="13" t="s">
        <v>1044</v>
      </c>
      <c r="I59" s="13" t="s">
        <v>1136</v>
      </c>
      <c r="J59" s="13" t="s">
        <v>1046</v>
      </c>
      <c r="K59" s="13" t="s">
        <v>1137</v>
      </c>
      <c r="L59" s="13" t="s">
        <v>1048</v>
      </c>
      <c r="M59" s="13" t="s">
        <v>1138</v>
      </c>
      <c r="N59" s="13" t="s">
        <v>1049</v>
      </c>
    </row>
    <row r="60" spans="1:14" ht="15">
      <c r="A60" s="116" t="s">
        <v>309</v>
      </c>
      <c r="B60" s="80">
        <v>985787</v>
      </c>
      <c r="C60" s="116" t="s">
        <v>307</v>
      </c>
      <c r="D60" s="80">
        <v>557707</v>
      </c>
      <c r="E60" s="116" t="s">
        <v>261</v>
      </c>
      <c r="F60" s="80">
        <v>184197</v>
      </c>
      <c r="G60" s="116" t="s">
        <v>285</v>
      </c>
      <c r="H60" s="80">
        <v>167317</v>
      </c>
      <c r="I60" s="116" t="s">
        <v>249</v>
      </c>
      <c r="J60" s="80">
        <v>12157</v>
      </c>
      <c r="K60" s="116" t="s">
        <v>273</v>
      </c>
      <c r="L60" s="80">
        <v>96299</v>
      </c>
      <c r="M60" s="116" t="s">
        <v>309</v>
      </c>
      <c r="N60" s="80">
        <v>985787</v>
      </c>
    </row>
    <row r="61" spans="1:14" ht="15">
      <c r="A61" s="116" t="s">
        <v>307</v>
      </c>
      <c r="B61" s="80">
        <v>557707</v>
      </c>
      <c r="C61" s="116" t="s">
        <v>1341</v>
      </c>
      <c r="D61" s="80">
        <v>147617</v>
      </c>
      <c r="E61" s="116" t="s">
        <v>262</v>
      </c>
      <c r="F61" s="80">
        <v>138430</v>
      </c>
      <c r="G61" s="116" t="s">
        <v>280</v>
      </c>
      <c r="H61" s="80">
        <v>107953</v>
      </c>
      <c r="I61" s="116" t="s">
        <v>269</v>
      </c>
      <c r="J61" s="80">
        <v>8285</v>
      </c>
      <c r="K61" s="116" t="s">
        <v>274</v>
      </c>
      <c r="L61" s="80">
        <v>7249</v>
      </c>
      <c r="M61" s="116" t="s">
        <v>267</v>
      </c>
      <c r="N61" s="80">
        <v>11330</v>
      </c>
    </row>
    <row r="62" spans="1:14" ht="15">
      <c r="A62" s="116" t="s">
        <v>261</v>
      </c>
      <c r="B62" s="80">
        <v>184197</v>
      </c>
      <c r="C62" s="116" t="s">
        <v>1278</v>
      </c>
      <c r="D62" s="80">
        <v>133793</v>
      </c>
      <c r="E62" s="116" t="s">
        <v>306</v>
      </c>
      <c r="F62" s="80">
        <v>119192</v>
      </c>
      <c r="G62" s="116" t="s">
        <v>281</v>
      </c>
      <c r="H62" s="80">
        <v>103224</v>
      </c>
      <c r="I62" s="116" t="s">
        <v>252</v>
      </c>
      <c r="J62" s="80">
        <v>1661</v>
      </c>
      <c r="K62" s="116" t="s">
        <v>263</v>
      </c>
      <c r="L62" s="80">
        <v>580</v>
      </c>
      <c r="M62" s="116"/>
      <c r="N62" s="80"/>
    </row>
    <row r="63" spans="1:14" ht="15">
      <c r="A63" s="116" t="s">
        <v>285</v>
      </c>
      <c r="B63" s="80">
        <v>167317</v>
      </c>
      <c r="C63" s="116" t="s">
        <v>1338</v>
      </c>
      <c r="D63" s="80">
        <v>83999</v>
      </c>
      <c r="E63" s="116" t="s">
        <v>264</v>
      </c>
      <c r="F63" s="80">
        <v>114315</v>
      </c>
      <c r="G63" s="116" t="s">
        <v>279</v>
      </c>
      <c r="H63" s="80">
        <v>67175</v>
      </c>
      <c r="I63" s="116" t="s">
        <v>295</v>
      </c>
      <c r="J63" s="80">
        <v>1505</v>
      </c>
      <c r="K63" s="116"/>
      <c r="L63" s="80"/>
      <c r="M63" s="116"/>
      <c r="N63" s="80"/>
    </row>
    <row r="64" spans="1:14" ht="15">
      <c r="A64" s="116" t="s">
        <v>1341</v>
      </c>
      <c r="B64" s="80">
        <v>147617</v>
      </c>
      <c r="C64" s="116" t="s">
        <v>1316</v>
      </c>
      <c r="D64" s="80">
        <v>76476</v>
      </c>
      <c r="E64" s="116" t="s">
        <v>298</v>
      </c>
      <c r="F64" s="80">
        <v>92068</v>
      </c>
      <c r="G64" s="116" t="s">
        <v>282</v>
      </c>
      <c r="H64" s="80">
        <v>50996</v>
      </c>
      <c r="I64" s="116"/>
      <c r="J64" s="80"/>
      <c r="K64" s="116"/>
      <c r="L64" s="80"/>
      <c r="M64" s="116"/>
      <c r="N64" s="80"/>
    </row>
    <row r="65" spans="1:14" ht="15">
      <c r="A65" s="116" t="s">
        <v>262</v>
      </c>
      <c r="B65" s="80">
        <v>138430</v>
      </c>
      <c r="C65" s="116" t="s">
        <v>1354</v>
      </c>
      <c r="D65" s="80">
        <v>65073</v>
      </c>
      <c r="E65" s="116" t="s">
        <v>292</v>
      </c>
      <c r="F65" s="80">
        <v>82576</v>
      </c>
      <c r="G65" s="116" t="s">
        <v>284</v>
      </c>
      <c r="H65" s="80">
        <v>47716</v>
      </c>
      <c r="I65" s="116"/>
      <c r="J65" s="80"/>
      <c r="K65" s="116"/>
      <c r="L65" s="80"/>
      <c r="M65" s="116"/>
      <c r="N65" s="80"/>
    </row>
    <row r="66" spans="1:14" ht="15">
      <c r="A66" s="116" t="s">
        <v>1278</v>
      </c>
      <c r="B66" s="80">
        <v>133793</v>
      </c>
      <c r="C66" s="116" t="s">
        <v>1346</v>
      </c>
      <c r="D66" s="80">
        <v>51854</v>
      </c>
      <c r="E66" s="116" t="s">
        <v>289</v>
      </c>
      <c r="F66" s="80">
        <v>72039</v>
      </c>
      <c r="G66" s="116" t="s">
        <v>283</v>
      </c>
      <c r="H66" s="80">
        <v>3905</v>
      </c>
      <c r="I66" s="116"/>
      <c r="J66" s="80"/>
      <c r="K66" s="116"/>
      <c r="L66" s="80"/>
      <c r="M66" s="116"/>
      <c r="N66" s="80"/>
    </row>
    <row r="67" spans="1:14" ht="15">
      <c r="A67" s="116" t="s">
        <v>306</v>
      </c>
      <c r="B67" s="80">
        <v>119192</v>
      </c>
      <c r="C67" s="116" t="s">
        <v>1328</v>
      </c>
      <c r="D67" s="80">
        <v>50306</v>
      </c>
      <c r="E67" s="116" t="s">
        <v>308</v>
      </c>
      <c r="F67" s="80">
        <v>56041</v>
      </c>
      <c r="G67" s="116" t="s">
        <v>286</v>
      </c>
      <c r="H67" s="80">
        <v>626</v>
      </c>
      <c r="I67" s="116"/>
      <c r="J67" s="80"/>
      <c r="K67" s="116"/>
      <c r="L67" s="80"/>
      <c r="M67" s="116"/>
      <c r="N67" s="80"/>
    </row>
    <row r="68" spans="1:14" ht="15">
      <c r="A68" s="116" t="s">
        <v>264</v>
      </c>
      <c r="B68" s="80">
        <v>114315</v>
      </c>
      <c r="C68" s="116" t="s">
        <v>1323</v>
      </c>
      <c r="D68" s="80">
        <v>46838</v>
      </c>
      <c r="E68" s="116" t="s">
        <v>272</v>
      </c>
      <c r="F68" s="80">
        <v>55790</v>
      </c>
      <c r="G68" s="116"/>
      <c r="H68" s="80"/>
      <c r="I68" s="116"/>
      <c r="J68" s="80"/>
      <c r="K68" s="116"/>
      <c r="L68" s="80"/>
      <c r="M68" s="116"/>
      <c r="N68" s="80"/>
    </row>
    <row r="69" spans="1:14" ht="15">
      <c r="A69" s="116" t="s">
        <v>280</v>
      </c>
      <c r="B69" s="80">
        <v>107953</v>
      </c>
      <c r="C69" s="116" t="s">
        <v>1290</v>
      </c>
      <c r="D69" s="80">
        <v>46328</v>
      </c>
      <c r="E69" s="116" t="s">
        <v>270</v>
      </c>
      <c r="F69" s="80">
        <v>54517</v>
      </c>
      <c r="G69" s="116"/>
      <c r="H69" s="80"/>
      <c r="I69" s="116"/>
      <c r="J69" s="80"/>
      <c r="K69" s="116"/>
      <c r="L69" s="80"/>
      <c r="M69" s="116"/>
      <c r="N69" s="80"/>
    </row>
  </sheetData>
  <hyperlinks>
    <hyperlink ref="A2" r:id="rId1" display="https://twitter.com/gmacscotland/status/1218594832874188800"/>
    <hyperlink ref="A3" r:id="rId2" display="https://road.cc/content/news/270403-doctor-thrown-train-because-he-hadnt-reserved-space-bike-even-though-there-were"/>
    <hyperlink ref="A4" r:id="rId3" display="https://road.cc/content/news/270403-doctor-thrown-train-because-he-hadnt-reserved-space-bike-even-though-there-were?utm_source=dlvr.it&amp;utm_medium=twitter"/>
    <hyperlink ref="A5" r:id="rId4" display="https://road.cc/270403"/>
    <hyperlink ref="C2" r:id="rId5" display="https://twitter.com/gmacscotland/status/1218594832874188800"/>
    <hyperlink ref="C3" r:id="rId6" display="https://road.cc/content/news/270403-doctor-thrown-train-because-he-hadnt-reserved-space-bike-even-though-there-were"/>
    <hyperlink ref="E2" r:id="rId7" display="https://road.cc/270403"/>
    <hyperlink ref="E3" r:id="rId8" display="https://road.cc/content/news/270403-doctor-thrown-train-because-he-hadnt-reserved-space-bike-even-though-there-were"/>
    <hyperlink ref="E4" r:id="rId9" display="https://twitter.com/gmacscotland/status/1218594832874188800"/>
    <hyperlink ref="G2" r:id="rId10" display="https://road.cc/content/news/270403-doctor-thrown-train-because-he-hadnt-reserved-space-bike-even-though-there-were"/>
    <hyperlink ref="I2" r:id="rId11" display="https://twitter.com/gmacscotland/status/1218594832874188800"/>
    <hyperlink ref="I3" r:id="rId12" display="https://road.cc/content/news/270403-doctor-thrown-train-because-he-hadnt-reserved-space-bike-even-though-there-were?utm_source=dlvr.it&amp;utm_medium=twitter"/>
    <hyperlink ref="K2" r:id="rId13" display="https://road.cc/content/news/270403-doctor-thrown-train-because-he-hadnt-reserved-space-bike-even-though-there-were?utm_source=dlvr.it&amp;utm_medium=twitter"/>
    <hyperlink ref="M2" r:id="rId14" display="https://twitter.com/gmacscotland/status/1218594832874188800"/>
  </hyperlinks>
  <printOptions/>
  <pageMargins left="0.7" right="0.7" top="0.75" bottom="0.75" header="0.3" footer="0.3"/>
  <pageSetup orientation="portrait" paperSize="9"/>
  <tableParts>
    <tablePart r:id="rId21"/>
    <tablePart r:id="rId18"/>
    <tablePart r:id="rId22"/>
    <tablePart r:id="rId15"/>
    <tablePart r:id="rId20"/>
    <tablePart r:id="rId17"/>
    <tablePart r:id="rId16"/>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FD8E-E0A3-41D9-BC4B-A1BBF7DC42EA}">
  <dimension ref="A1:G210"/>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1175</v>
      </c>
      <c r="B1" s="13" t="s">
        <v>1208</v>
      </c>
      <c r="C1" s="13" t="s">
        <v>1209</v>
      </c>
      <c r="D1" s="13" t="s">
        <v>144</v>
      </c>
      <c r="E1" s="13" t="s">
        <v>1211</v>
      </c>
      <c r="F1" s="13" t="s">
        <v>1212</v>
      </c>
      <c r="G1" s="13" t="s">
        <v>1213</v>
      </c>
    </row>
    <row r="2" spans="1:7" ht="15">
      <c r="A2" s="80" t="s">
        <v>1071</v>
      </c>
      <c r="B2" s="80">
        <v>59</v>
      </c>
      <c r="C2" s="119">
        <v>0.010496352962106388</v>
      </c>
      <c r="D2" s="80" t="s">
        <v>1210</v>
      </c>
      <c r="E2" s="80"/>
      <c r="F2" s="80"/>
      <c r="G2" s="80"/>
    </row>
    <row r="3" spans="1:7" ht="15">
      <c r="A3" s="80" t="s">
        <v>1072</v>
      </c>
      <c r="B3" s="80">
        <v>209</v>
      </c>
      <c r="C3" s="119">
        <v>0.03718199608610567</v>
      </c>
      <c r="D3" s="80" t="s">
        <v>1210</v>
      </c>
      <c r="E3" s="80"/>
      <c r="F3" s="80"/>
      <c r="G3" s="80"/>
    </row>
    <row r="4" spans="1:7" ht="15">
      <c r="A4" s="80" t="s">
        <v>1073</v>
      </c>
      <c r="B4" s="80">
        <v>0</v>
      </c>
      <c r="C4" s="119">
        <v>0</v>
      </c>
      <c r="D4" s="80" t="s">
        <v>1210</v>
      </c>
      <c r="E4" s="80"/>
      <c r="F4" s="80"/>
      <c r="G4" s="80"/>
    </row>
    <row r="5" spans="1:7" ht="15">
      <c r="A5" s="80" t="s">
        <v>1074</v>
      </c>
      <c r="B5" s="80">
        <v>5353</v>
      </c>
      <c r="C5" s="119">
        <v>0.952321650951788</v>
      </c>
      <c r="D5" s="80" t="s">
        <v>1210</v>
      </c>
      <c r="E5" s="80"/>
      <c r="F5" s="80"/>
      <c r="G5" s="80"/>
    </row>
    <row r="6" spans="1:7" ht="15">
      <c r="A6" s="80" t="s">
        <v>1075</v>
      </c>
      <c r="B6" s="80">
        <v>5621</v>
      </c>
      <c r="C6" s="119">
        <v>1</v>
      </c>
      <c r="D6" s="80" t="s">
        <v>1210</v>
      </c>
      <c r="E6" s="80"/>
      <c r="F6" s="80"/>
      <c r="G6" s="80"/>
    </row>
    <row r="7" spans="1:7" ht="15">
      <c r="A7" s="88" t="s">
        <v>1179</v>
      </c>
      <c r="B7" s="80">
        <v>205</v>
      </c>
      <c r="C7" s="119">
        <v>0.009537396476418778</v>
      </c>
      <c r="D7" s="80" t="s">
        <v>1210</v>
      </c>
      <c r="E7" s="80" t="b">
        <v>0</v>
      </c>
      <c r="F7" s="80" t="b">
        <v>0</v>
      </c>
      <c r="G7" s="80" t="b">
        <v>0</v>
      </c>
    </row>
    <row r="8" spans="1:7" ht="15">
      <c r="A8" s="88" t="s">
        <v>307</v>
      </c>
      <c r="B8" s="80">
        <v>120</v>
      </c>
      <c r="C8" s="119">
        <v>0.004016086942345826</v>
      </c>
      <c r="D8" s="80" t="s">
        <v>1210</v>
      </c>
      <c r="E8" s="80" t="b">
        <v>0</v>
      </c>
      <c r="F8" s="80" t="b">
        <v>0</v>
      </c>
      <c r="G8" s="80" t="b">
        <v>0</v>
      </c>
    </row>
    <row r="9" spans="1:7" ht="15">
      <c r="A9" s="88" t="s">
        <v>304</v>
      </c>
      <c r="B9" s="80">
        <v>116</v>
      </c>
      <c r="C9" s="119">
        <v>0.004330014386306247</v>
      </c>
      <c r="D9" s="80" t="s">
        <v>1210</v>
      </c>
      <c r="E9" s="80" t="b">
        <v>0</v>
      </c>
      <c r="F9" s="80" t="b">
        <v>0</v>
      </c>
      <c r="G9" s="80" t="b">
        <v>0</v>
      </c>
    </row>
    <row r="10" spans="1:7" ht="15">
      <c r="A10" s="88" t="s">
        <v>1178</v>
      </c>
      <c r="B10" s="80">
        <v>111</v>
      </c>
      <c r="C10" s="119">
        <v>0.00470026785375363</v>
      </c>
      <c r="D10" s="80" t="s">
        <v>1210</v>
      </c>
      <c r="E10" s="80" t="b">
        <v>0</v>
      </c>
      <c r="F10" s="80" t="b">
        <v>0</v>
      </c>
      <c r="G10" s="80" t="b">
        <v>0</v>
      </c>
    </row>
    <row r="11" spans="1:7" ht="15">
      <c r="A11" s="88" t="s">
        <v>1183</v>
      </c>
      <c r="B11" s="80">
        <v>106</v>
      </c>
      <c r="C11" s="119">
        <v>0.005044866581360887</v>
      </c>
      <c r="D11" s="80" t="s">
        <v>1210</v>
      </c>
      <c r="E11" s="80" t="b">
        <v>0</v>
      </c>
      <c r="F11" s="80" t="b">
        <v>0</v>
      </c>
      <c r="G11" s="80" t="b">
        <v>0</v>
      </c>
    </row>
    <row r="12" spans="1:7" ht="15">
      <c r="A12" s="88" t="s">
        <v>1184</v>
      </c>
      <c r="B12" s="80">
        <v>106</v>
      </c>
      <c r="C12" s="119">
        <v>0.005044866581360887</v>
      </c>
      <c r="D12" s="80" t="s">
        <v>1210</v>
      </c>
      <c r="E12" s="80" t="b">
        <v>0</v>
      </c>
      <c r="F12" s="80" t="b">
        <v>0</v>
      </c>
      <c r="G12" s="80" t="b">
        <v>0</v>
      </c>
    </row>
    <row r="13" spans="1:7" ht="15">
      <c r="A13" s="88" t="s">
        <v>1185</v>
      </c>
      <c r="B13" s="80">
        <v>106</v>
      </c>
      <c r="C13" s="119">
        <v>0.005044866581360887</v>
      </c>
      <c r="D13" s="80" t="s">
        <v>1210</v>
      </c>
      <c r="E13" s="80" t="b">
        <v>0</v>
      </c>
      <c r="F13" s="80" t="b">
        <v>0</v>
      </c>
      <c r="G13" s="80" t="b">
        <v>0</v>
      </c>
    </row>
    <row r="14" spans="1:7" ht="15">
      <c r="A14" s="88" t="s">
        <v>1188</v>
      </c>
      <c r="B14" s="80">
        <v>106</v>
      </c>
      <c r="C14" s="119">
        <v>0.005044866581360887</v>
      </c>
      <c r="D14" s="80" t="s">
        <v>1210</v>
      </c>
      <c r="E14" s="80" t="b">
        <v>0</v>
      </c>
      <c r="F14" s="80" t="b">
        <v>0</v>
      </c>
      <c r="G14" s="80" t="b">
        <v>0</v>
      </c>
    </row>
    <row r="15" spans="1:7" ht="15">
      <c r="A15" s="88" t="s">
        <v>1189</v>
      </c>
      <c r="B15" s="80">
        <v>102</v>
      </c>
      <c r="C15" s="119">
        <v>0.0053012642463379864</v>
      </c>
      <c r="D15" s="80" t="s">
        <v>1210</v>
      </c>
      <c r="E15" s="80" t="b">
        <v>0</v>
      </c>
      <c r="F15" s="80" t="b">
        <v>0</v>
      </c>
      <c r="G15" s="80" t="b">
        <v>0</v>
      </c>
    </row>
    <row r="16" spans="1:7" ht="15">
      <c r="A16" s="88" t="s">
        <v>1190</v>
      </c>
      <c r="B16" s="80">
        <v>101</v>
      </c>
      <c r="C16" s="119">
        <v>0.005362599561397462</v>
      </c>
      <c r="D16" s="80" t="s">
        <v>1210</v>
      </c>
      <c r="E16" s="80" t="b">
        <v>0</v>
      </c>
      <c r="F16" s="80" t="b">
        <v>1</v>
      </c>
      <c r="G16" s="80" t="b">
        <v>0</v>
      </c>
    </row>
    <row r="17" spans="1:7" ht="15">
      <c r="A17" s="88" t="s">
        <v>2219</v>
      </c>
      <c r="B17" s="80">
        <v>99</v>
      </c>
      <c r="C17" s="119">
        <v>0.005481876628735102</v>
      </c>
      <c r="D17" s="80" t="s">
        <v>1210</v>
      </c>
      <c r="E17" s="80" t="b">
        <v>0</v>
      </c>
      <c r="F17" s="80" t="b">
        <v>0</v>
      </c>
      <c r="G17" s="80" t="b">
        <v>0</v>
      </c>
    </row>
    <row r="18" spans="1:7" ht="15">
      <c r="A18" s="88" t="s">
        <v>2258</v>
      </c>
      <c r="B18" s="80">
        <v>99</v>
      </c>
      <c r="C18" s="119">
        <v>0.005481876628735102</v>
      </c>
      <c r="D18" s="80" t="s">
        <v>1210</v>
      </c>
      <c r="E18" s="80" t="b">
        <v>0</v>
      </c>
      <c r="F18" s="80" t="b">
        <v>0</v>
      </c>
      <c r="G18" s="80" t="b">
        <v>0</v>
      </c>
    </row>
    <row r="19" spans="1:7" ht="15">
      <c r="A19" s="88" t="s">
        <v>2259</v>
      </c>
      <c r="B19" s="80">
        <v>99</v>
      </c>
      <c r="C19" s="119">
        <v>0.005481876628735102</v>
      </c>
      <c r="D19" s="80" t="s">
        <v>1210</v>
      </c>
      <c r="E19" s="80" t="b">
        <v>0</v>
      </c>
      <c r="F19" s="80" t="b">
        <v>0</v>
      </c>
      <c r="G19" s="80" t="b">
        <v>0</v>
      </c>
    </row>
    <row r="20" spans="1:7" ht="15">
      <c r="A20" s="88" t="s">
        <v>2260</v>
      </c>
      <c r="B20" s="80">
        <v>99</v>
      </c>
      <c r="C20" s="119">
        <v>0.005481876628735102</v>
      </c>
      <c r="D20" s="80" t="s">
        <v>1210</v>
      </c>
      <c r="E20" s="80" t="b">
        <v>0</v>
      </c>
      <c r="F20" s="80" t="b">
        <v>0</v>
      </c>
      <c r="G20" s="80" t="b">
        <v>0</v>
      </c>
    </row>
    <row r="21" spans="1:7" ht="15">
      <c r="A21" s="88" t="s">
        <v>2220</v>
      </c>
      <c r="B21" s="80">
        <v>98</v>
      </c>
      <c r="C21" s="119">
        <v>0.005539795603895326</v>
      </c>
      <c r="D21" s="80" t="s">
        <v>1210</v>
      </c>
      <c r="E21" s="80" t="b">
        <v>0</v>
      </c>
      <c r="F21" s="80" t="b">
        <v>0</v>
      </c>
      <c r="G21" s="80" t="b">
        <v>0</v>
      </c>
    </row>
    <row r="22" spans="1:7" ht="15">
      <c r="A22" s="88" t="s">
        <v>2221</v>
      </c>
      <c r="B22" s="80">
        <v>98</v>
      </c>
      <c r="C22" s="119">
        <v>0.005539795603895326</v>
      </c>
      <c r="D22" s="80" t="s">
        <v>1210</v>
      </c>
      <c r="E22" s="80" t="b">
        <v>0</v>
      </c>
      <c r="F22" s="80" t="b">
        <v>0</v>
      </c>
      <c r="G22" s="80" t="b">
        <v>0</v>
      </c>
    </row>
    <row r="23" spans="1:7" ht="15">
      <c r="A23" s="88" t="s">
        <v>2261</v>
      </c>
      <c r="B23" s="80">
        <v>98</v>
      </c>
      <c r="C23" s="119">
        <v>0.005539795603895326</v>
      </c>
      <c r="D23" s="80" t="s">
        <v>1210</v>
      </c>
      <c r="E23" s="80" t="b">
        <v>0</v>
      </c>
      <c r="F23" s="80" t="b">
        <v>0</v>
      </c>
      <c r="G23" s="80" t="b">
        <v>0</v>
      </c>
    </row>
    <row r="24" spans="1:7" ht="15">
      <c r="A24" s="88" t="s">
        <v>2262</v>
      </c>
      <c r="B24" s="80">
        <v>98</v>
      </c>
      <c r="C24" s="119">
        <v>0.005539795603895326</v>
      </c>
      <c r="D24" s="80" t="s">
        <v>1210</v>
      </c>
      <c r="E24" s="80" t="b">
        <v>0</v>
      </c>
      <c r="F24" s="80" t="b">
        <v>0</v>
      </c>
      <c r="G24" s="80" t="b">
        <v>0</v>
      </c>
    </row>
    <row r="25" spans="1:7" ht="15">
      <c r="A25" s="88" t="s">
        <v>2263</v>
      </c>
      <c r="B25" s="80">
        <v>98</v>
      </c>
      <c r="C25" s="119">
        <v>0.005539795603895326</v>
      </c>
      <c r="D25" s="80" t="s">
        <v>1210</v>
      </c>
      <c r="E25" s="80" t="b">
        <v>0</v>
      </c>
      <c r="F25" s="80" t="b">
        <v>0</v>
      </c>
      <c r="G25" s="80" t="b">
        <v>0</v>
      </c>
    </row>
    <row r="26" spans="1:7" ht="15">
      <c r="A26" s="88" t="s">
        <v>2264</v>
      </c>
      <c r="B26" s="80">
        <v>98</v>
      </c>
      <c r="C26" s="119">
        <v>0.005539795603895326</v>
      </c>
      <c r="D26" s="80" t="s">
        <v>1210</v>
      </c>
      <c r="E26" s="80" t="b">
        <v>0</v>
      </c>
      <c r="F26" s="80" t="b">
        <v>0</v>
      </c>
      <c r="G26" s="80" t="b">
        <v>0</v>
      </c>
    </row>
    <row r="27" spans="1:7" ht="15">
      <c r="A27" s="88" t="s">
        <v>2265</v>
      </c>
      <c r="B27" s="80">
        <v>98</v>
      </c>
      <c r="C27" s="119">
        <v>0.005539795603895326</v>
      </c>
      <c r="D27" s="80" t="s">
        <v>1210</v>
      </c>
      <c r="E27" s="80" t="b">
        <v>0</v>
      </c>
      <c r="F27" s="80" t="b">
        <v>0</v>
      </c>
      <c r="G27" s="80" t="b">
        <v>0</v>
      </c>
    </row>
    <row r="28" spans="1:7" ht="15">
      <c r="A28" s="88" t="s">
        <v>2266</v>
      </c>
      <c r="B28" s="80">
        <v>98</v>
      </c>
      <c r="C28" s="119">
        <v>0.005539795603895326</v>
      </c>
      <c r="D28" s="80" t="s">
        <v>1210</v>
      </c>
      <c r="E28" s="80" t="b">
        <v>0</v>
      </c>
      <c r="F28" s="80" t="b">
        <v>0</v>
      </c>
      <c r="G28" s="80" t="b">
        <v>0</v>
      </c>
    </row>
    <row r="29" spans="1:7" ht="15">
      <c r="A29" s="88" t="s">
        <v>2267</v>
      </c>
      <c r="B29" s="80">
        <v>98</v>
      </c>
      <c r="C29" s="119">
        <v>0.005539795603895326</v>
      </c>
      <c r="D29" s="80" t="s">
        <v>1210</v>
      </c>
      <c r="E29" s="80" t="b">
        <v>0</v>
      </c>
      <c r="F29" s="80" t="b">
        <v>1</v>
      </c>
      <c r="G29" s="80" t="b">
        <v>0</v>
      </c>
    </row>
    <row r="30" spans="1:7" ht="15">
      <c r="A30" s="88" t="s">
        <v>2268</v>
      </c>
      <c r="B30" s="80">
        <v>98</v>
      </c>
      <c r="C30" s="119">
        <v>0.005539795603895326</v>
      </c>
      <c r="D30" s="80" t="s">
        <v>1210</v>
      </c>
      <c r="E30" s="80" t="b">
        <v>0</v>
      </c>
      <c r="F30" s="80" t="b">
        <v>0</v>
      </c>
      <c r="G30" s="80" t="b">
        <v>0</v>
      </c>
    </row>
    <row r="31" spans="1:7" ht="15">
      <c r="A31" s="88" t="s">
        <v>2269</v>
      </c>
      <c r="B31" s="80">
        <v>98</v>
      </c>
      <c r="C31" s="119">
        <v>0.005539795603895326</v>
      </c>
      <c r="D31" s="80" t="s">
        <v>1210</v>
      </c>
      <c r="E31" s="80" t="b">
        <v>0</v>
      </c>
      <c r="F31" s="80" t="b">
        <v>0</v>
      </c>
      <c r="G31" s="80" t="b">
        <v>0</v>
      </c>
    </row>
    <row r="32" spans="1:7" ht="15">
      <c r="A32" s="88" t="s">
        <v>2270</v>
      </c>
      <c r="B32" s="80">
        <v>98</v>
      </c>
      <c r="C32" s="119">
        <v>0.005539795603895326</v>
      </c>
      <c r="D32" s="80" t="s">
        <v>1210</v>
      </c>
      <c r="E32" s="80" t="b">
        <v>0</v>
      </c>
      <c r="F32" s="80" t="b">
        <v>0</v>
      </c>
      <c r="G32" s="80" t="b">
        <v>0</v>
      </c>
    </row>
    <row r="33" spans="1:7" ht="15">
      <c r="A33" s="88" t="s">
        <v>2271</v>
      </c>
      <c r="B33" s="80">
        <v>98</v>
      </c>
      <c r="C33" s="119">
        <v>0.005539795603895326</v>
      </c>
      <c r="D33" s="80" t="s">
        <v>1210</v>
      </c>
      <c r="E33" s="80" t="b">
        <v>0</v>
      </c>
      <c r="F33" s="80" t="b">
        <v>0</v>
      </c>
      <c r="G33" s="80" t="b">
        <v>0</v>
      </c>
    </row>
    <row r="34" spans="1:7" ht="15">
      <c r="A34" s="88" t="s">
        <v>2272</v>
      </c>
      <c r="B34" s="80">
        <v>98</v>
      </c>
      <c r="C34" s="119">
        <v>0.005539795603895326</v>
      </c>
      <c r="D34" s="80" t="s">
        <v>1210</v>
      </c>
      <c r="E34" s="80" t="b">
        <v>0</v>
      </c>
      <c r="F34" s="80" t="b">
        <v>0</v>
      </c>
      <c r="G34" s="80" t="b">
        <v>0</v>
      </c>
    </row>
    <row r="35" spans="1:7" ht="15">
      <c r="A35" s="88" t="s">
        <v>287</v>
      </c>
      <c r="B35" s="80">
        <v>98</v>
      </c>
      <c r="C35" s="119">
        <v>0.005539795603895326</v>
      </c>
      <c r="D35" s="80" t="s">
        <v>1210</v>
      </c>
      <c r="E35" s="80" t="b">
        <v>0</v>
      </c>
      <c r="F35" s="80" t="b">
        <v>0</v>
      </c>
      <c r="G35" s="80" t="b">
        <v>0</v>
      </c>
    </row>
    <row r="36" spans="1:7" ht="15">
      <c r="A36" s="88" t="s">
        <v>1076</v>
      </c>
      <c r="B36" s="80">
        <v>53</v>
      </c>
      <c r="C36" s="119">
        <v>0.006705597886954959</v>
      </c>
      <c r="D36" s="80" t="s">
        <v>1210</v>
      </c>
      <c r="E36" s="80" t="b">
        <v>0</v>
      </c>
      <c r="F36" s="80" t="b">
        <v>0</v>
      </c>
      <c r="G36" s="80" t="b">
        <v>0</v>
      </c>
    </row>
    <row r="37" spans="1:7" ht="15">
      <c r="A37" s="88" t="s">
        <v>1077</v>
      </c>
      <c r="B37" s="80">
        <v>53</v>
      </c>
      <c r="C37" s="119">
        <v>0.006705597886954959</v>
      </c>
      <c r="D37" s="80" t="s">
        <v>1210</v>
      </c>
      <c r="E37" s="80" t="b">
        <v>0</v>
      </c>
      <c r="F37" s="80" t="b">
        <v>0</v>
      </c>
      <c r="G37" s="80" t="b">
        <v>0</v>
      </c>
    </row>
    <row r="38" spans="1:7" ht="15">
      <c r="A38" s="88" t="s">
        <v>1078</v>
      </c>
      <c r="B38" s="80">
        <v>53</v>
      </c>
      <c r="C38" s="119">
        <v>0.006705597886954959</v>
      </c>
      <c r="D38" s="80" t="s">
        <v>1210</v>
      </c>
      <c r="E38" s="80" t="b">
        <v>0</v>
      </c>
      <c r="F38" s="80" t="b">
        <v>0</v>
      </c>
      <c r="G38" s="80" t="b">
        <v>0</v>
      </c>
    </row>
    <row r="39" spans="1:7" ht="15">
      <c r="A39" s="88" t="s">
        <v>1079</v>
      </c>
      <c r="B39" s="80">
        <v>52</v>
      </c>
      <c r="C39" s="119">
        <v>0.006691864626283856</v>
      </c>
      <c r="D39" s="80" t="s">
        <v>1210</v>
      </c>
      <c r="E39" s="80" t="b">
        <v>0</v>
      </c>
      <c r="F39" s="80" t="b">
        <v>0</v>
      </c>
      <c r="G39" s="80" t="b">
        <v>0</v>
      </c>
    </row>
    <row r="40" spans="1:7" ht="15">
      <c r="A40" s="88" t="s">
        <v>1080</v>
      </c>
      <c r="B40" s="80">
        <v>52</v>
      </c>
      <c r="C40" s="119">
        <v>0.006691864626283856</v>
      </c>
      <c r="D40" s="80" t="s">
        <v>1210</v>
      </c>
      <c r="E40" s="80" t="b">
        <v>0</v>
      </c>
      <c r="F40" s="80" t="b">
        <v>0</v>
      </c>
      <c r="G40" s="80" t="b">
        <v>0</v>
      </c>
    </row>
    <row r="41" spans="1:7" ht="15">
      <c r="A41" s="88" t="s">
        <v>1082</v>
      </c>
      <c r="B41" s="80">
        <v>52</v>
      </c>
      <c r="C41" s="119">
        <v>0.006691864626283856</v>
      </c>
      <c r="D41" s="80" t="s">
        <v>1210</v>
      </c>
      <c r="E41" s="80" t="b">
        <v>0</v>
      </c>
      <c r="F41" s="80" t="b">
        <v>0</v>
      </c>
      <c r="G41" s="80" t="b">
        <v>0</v>
      </c>
    </row>
    <row r="42" spans="1:7" ht="15">
      <c r="A42" s="88" t="s">
        <v>1083</v>
      </c>
      <c r="B42" s="80">
        <v>52</v>
      </c>
      <c r="C42" s="119">
        <v>0.006691864626283856</v>
      </c>
      <c r="D42" s="80" t="s">
        <v>1210</v>
      </c>
      <c r="E42" s="80" t="b">
        <v>0</v>
      </c>
      <c r="F42" s="80" t="b">
        <v>0</v>
      </c>
      <c r="G42" s="80" t="b">
        <v>0</v>
      </c>
    </row>
    <row r="43" spans="1:7" ht="15">
      <c r="A43" s="88" t="s">
        <v>1084</v>
      </c>
      <c r="B43" s="80">
        <v>52</v>
      </c>
      <c r="C43" s="119">
        <v>0.006691864626283856</v>
      </c>
      <c r="D43" s="80" t="s">
        <v>1210</v>
      </c>
      <c r="E43" s="80" t="b">
        <v>0</v>
      </c>
      <c r="F43" s="80" t="b">
        <v>0</v>
      </c>
      <c r="G43" s="80" t="b">
        <v>0</v>
      </c>
    </row>
    <row r="44" spans="1:7" ht="15">
      <c r="A44" s="88" t="s">
        <v>1085</v>
      </c>
      <c r="B44" s="80">
        <v>52</v>
      </c>
      <c r="C44" s="119">
        <v>0.006691864626283856</v>
      </c>
      <c r="D44" s="80" t="s">
        <v>1210</v>
      </c>
      <c r="E44" s="80" t="b">
        <v>0</v>
      </c>
      <c r="F44" s="80" t="b">
        <v>0</v>
      </c>
      <c r="G44" s="80" t="b">
        <v>0</v>
      </c>
    </row>
    <row r="45" spans="1:7" ht="15">
      <c r="A45" s="88" t="s">
        <v>1087</v>
      </c>
      <c r="B45" s="80">
        <v>52</v>
      </c>
      <c r="C45" s="119">
        <v>0.006691864626283856</v>
      </c>
      <c r="D45" s="80" t="s">
        <v>1210</v>
      </c>
      <c r="E45" s="80" t="b">
        <v>0</v>
      </c>
      <c r="F45" s="80" t="b">
        <v>0</v>
      </c>
      <c r="G45" s="80" t="b">
        <v>0</v>
      </c>
    </row>
    <row r="46" spans="1:7" ht="15">
      <c r="A46" s="88" t="s">
        <v>1176</v>
      </c>
      <c r="B46" s="80">
        <v>52</v>
      </c>
      <c r="C46" s="119">
        <v>0.006691864626283856</v>
      </c>
      <c r="D46" s="80" t="s">
        <v>1210</v>
      </c>
      <c r="E46" s="80" t="b">
        <v>1</v>
      </c>
      <c r="F46" s="80" t="b">
        <v>0</v>
      </c>
      <c r="G46" s="80" t="b">
        <v>0</v>
      </c>
    </row>
    <row r="47" spans="1:7" ht="15">
      <c r="A47" s="88" t="s">
        <v>1177</v>
      </c>
      <c r="B47" s="80">
        <v>24</v>
      </c>
      <c r="C47" s="119">
        <v>0.005201560362791255</v>
      </c>
      <c r="D47" s="80" t="s">
        <v>1210</v>
      </c>
      <c r="E47" s="80" t="b">
        <v>0</v>
      </c>
      <c r="F47" s="80" t="b">
        <v>0</v>
      </c>
      <c r="G47" s="80" t="b">
        <v>0</v>
      </c>
    </row>
    <row r="48" spans="1:7" ht="15">
      <c r="A48" s="88" t="s">
        <v>306</v>
      </c>
      <c r="B48" s="80">
        <v>17</v>
      </c>
      <c r="C48" s="119">
        <v>0.004351968597040059</v>
      </c>
      <c r="D48" s="80" t="s">
        <v>1210</v>
      </c>
      <c r="E48" s="80" t="b">
        <v>0</v>
      </c>
      <c r="F48" s="80" t="b">
        <v>0</v>
      </c>
      <c r="G48" s="80" t="b">
        <v>0</v>
      </c>
    </row>
    <row r="49" spans="1:7" ht="15">
      <c r="A49" s="88" t="s">
        <v>302</v>
      </c>
      <c r="B49" s="80">
        <v>16</v>
      </c>
      <c r="C49" s="119">
        <v>0.004206422206086733</v>
      </c>
      <c r="D49" s="80" t="s">
        <v>1210</v>
      </c>
      <c r="E49" s="80" t="b">
        <v>0</v>
      </c>
      <c r="F49" s="80" t="b">
        <v>0</v>
      </c>
      <c r="G49" s="80" t="b">
        <v>0</v>
      </c>
    </row>
    <row r="50" spans="1:7" ht="15">
      <c r="A50" s="88" t="s">
        <v>1180</v>
      </c>
      <c r="B50" s="80">
        <v>8</v>
      </c>
      <c r="C50" s="119">
        <v>0.0027346321741791428</v>
      </c>
      <c r="D50" s="80" t="s">
        <v>1210</v>
      </c>
      <c r="E50" s="80" t="b">
        <v>0</v>
      </c>
      <c r="F50" s="80" t="b">
        <v>0</v>
      </c>
      <c r="G50" s="80" t="b">
        <v>0</v>
      </c>
    </row>
    <row r="51" spans="1:7" ht="15">
      <c r="A51" s="88" t="s">
        <v>1181</v>
      </c>
      <c r="B51" s="80">
        <v>8</v>
      </c>
      <c r="C51" s="119">
        <v>0.0027346321741791428</v>
      </c>
      <c r="D51" s="80" t="s">
        <v>1210</v>
      </c>
      <c r="E51" s="80" t="b">
        <v>0</v>
      </c>
      <c r="F51" s="80" t="b">
        <v>0</v>
      </c>
      <c r="G51" s="80" t="b">
        <v>0</v>
      </c>
    </row>
    <row r="52" spans="1:7" ht="15">
      <c r="A52" s="88" t="s">
        <v>1182</v>
      </c>
      <c r="B52" s="80">
        <v>8</v>
      </c>
      <c r="C52" s="119">
        <v>0.0027346321741791428</v>
      </c>
      <c r="D52" s="80" t="s">
        <v>1210</v>
      </c>
      <c r="E52" s="80" t="b">
        <v>0</v>
      </c>
      <c r="F52" s="80" t="b">
        <v>0</v>
      </c>
      <c r="G52" s="80" t="b">
        <v>0</v>
      </c>
    </row>
    <row r="53" spans="1:7" ht="15">
      <c r="A53" s="88" t="s">
        <v>1186</v>
      </c>
      <c r="B53" s="80">
        <v>8</v>
      </c>
      <c r="C53" s="119">
        <v>0.0027346321741791428</v>
      </c>
      <c r="D53" s="80" t="s">
        <v>1210</v>
      </c>
      <c r="E53" s="80" t="b">
        <v>0</v>
      </c>
      <c r="F53" s="80" t="b">
        <v>0</v>
      </c>
      <c r="G53" s="80" t="b">
        <v>0</v>
      </c>
    </row>
    <row r="54" spans="1:7" ht="15">
      <c r="A54" s="88" t="s">
        <v>1187</v>
      </c>
      <c r="B54" s="80">
        <v>8</v>
      </c>
      <c r="C54" s="119">
        <v>0.0027346321741791428</v>
      </c>
      <c r="D54" s="80" t="s">
        <v>1210</v>
      </c>
      <c r="E54" s="80" t="b">
        <v>0</v>
      </c>
      <c r="F54" s="80" t="b">
        <v>0</v>
      </c>
      <c r="G54" s="80" t="b">
        <v>0</v>
      </c>
    </row>
    <row r="55" spans="1:7" ht="15">
      <c r="A55" s="88" t="s">
        <v>1090</v>
      </c>
      <c r="B55" s="80">
        <v>4</v>
      </c>
      <c r="C55" s="119">
        <v>0.002314447693793235</v>
      </c>
      <c r="D55" s="80" t="s">
        <v>1210</v>
      </c>
      <c r="E55" s="80" t="b">
        <v>0</v>
      </c>
      <c r="F55" s="80" t="b">
        <v>0</v>
      </c>
      <c r="G55" s="80" t="b">
        <v>0</v>
      </c>
    </row>
    <row r="56" spans="1:7" ht="15">
      <c r="A56" s="88" t="s">
        <v>1191</v>
      </c>
      <c r="B56" s="80">
        <v>3</v>
      </c>
      <c r="C56" s="119">
        <v>0.0013605437503766548</v>
      </c>
      <c r="D56" s="80" t="s">
        <v>1210</v>
      </c>
      <c r="E56" s="80" t="b">
        <v>0</v>
      </c>
      <c r="F56" s="80" t="b">
        <v>0</v>
      </c>
      <c r="G56" s="80" t="b">
        <v>0</v>
      </c>
    </row>
    <row r="57" spans="1:7" ht="15">
      <c r="A57" s="88" t="s">
        <v>1192</v>
      </c>
      <c r="B57" s="80">
        <v>2</v>
      </c>
      <c r="C57" s="119">
        <v>0.0009993685791126737</v>
      </c>
      <c r="D57" s="80" t="s">
        <v>1210</v>
      </c>
      <c r="E57" s="80" t="b">
        <v>0</v>
      </c>
      <c r="F57" s="80" t="b">
        <v>0</v>
      </c>
      <c r="G57" s="80" t="b">
        <v>0</v>
      </c>
    </row>
    <row r="58" spans="1:7" ht="15">
      <c r="A58" s="88" t="s">
        <v>1193</v>
      </c>
      <c r="B58" s="80">
        <v>2</v>
      </c>
      <c r="C58" s="119">
        <v>0.0009993685791126737</v>
      </c>
      <c r="D58" s="80" t="s">
        <v>1210</v>
      </c>
      <c r="E58" s="80" t="b">
        <v>0</v>
      </c>
      <c r="F58" s="80" t="b">
        <v>0</v>
      </c>
      <c r="G58" s="80" t="b">
        <v>0</v>
      </c>
    </row>
    <row r="59" spans="1:7" ht="15">
      <c r="A59" s="88" t="s">
        <v>1194</v>
      </c>
      <c r="B59" s="80">
        <v>2</v>
      </c>
      <c r="C59" s="119">
        <v>0.0009993685791126737</v>
      </c>
      <c r="D59" s="80" t="s">
        <v>1210</v>
      </c>
      <c r="E59" s="80" t="b">
        <v>0</v>
      </c>
      <c r="F59" s="80" t="b">
        <v>0</v>
      </c>
      <c r="G59" s="80" t="b">
        <v>0</v>
      </c>
    </row>
    <row r="60" spans="1:7" ht="15">
      <c r="A60" s="88" t="s">
        <v>1195</v>
      </c>
      <c r="B60" s="80">
        <v>2</v>
      </c>
      <c r="C60" s="119">
        <v>0.0009993685791126737</v>
      </c>
      <c r="D60" s="80" t="s">
        <v>1210</v>
      </c>
      <c r="E60" s="80" t="b">
        <v>0</v>
      </c>
      <c r="F60" s="80" t="b">
        <v>0</v>
      </c>
      <c r="G60" s="80" t="b">
        <v>0</v>
      </c>
    </row>
    <row r="61" spans="1:7" ht="15">
      <c r="A61" s="88" t="s">
        <v>1196</v>
      </c>
      <c r="B61" s="80">
        <v>2</v>
      </c>
      <c r="C61" s="119">
        <v>0.0009993685791126737</v>
      </c>
      <c r="D61" s="80" t="s">
        <v>1210</v>
      </c>
      <c r="E61" s="80" t="b">
        <v>0</v>
      </c>
      <c r="F61" s="80" t="b">
        <v>0</v>
      </c>
      <c r="G61" s="80" t="b">
        <v>0</v>
      </c>
    </row>
    <row r="62" spans="1:7" ht="15">
      <c r="A62" s="88" t="s">
        <v>1197</v>
      </c>
      <c r="B62" s="80">
        <v>2</v>
      </c>
      <c r="C62" s="119">
        <v>0.0009993685791126737</v>
      </c>
      <c r="D62" s="80" t="s">
        <v>1210</v>
      </c>
      <c r="E62" s="80" t="b">
        <v>0</v>
      </c>
      <c r="F62" s="80" t="b">
        <v>0</v>
      </c>
      <c r="G62" s="80" t="b">
        <v>0</v>
      </c>
    </row>
    <row r="63" spans="1:7" ht="15">
      <c r="A63" s="88" t="s">
        <v>1198</v>
      </c>
      <c r="B63" s="80">
        <v>2</v>
      </c>
      <c r="C63" s="119">
        <v>0.0009993685791126737</v>
      </c>
      <c r="D63" s="80" t="s">
        <v>1210</v>
      </c>
      <c r="E63" s="80" t="b">
        <v>0</v>
      </c>
      <c r="F63" s="80" t="b">
        <v>0</v>
      </c>
      <c r="G63" s="80" t="b">
        <v>0</v>
      </c>
    </row>
    <row r="64" spans="1:7" ht="15">
      <c r="A64" s="88" t="s">
        <v>1199</v>
      </c>
      <c r="B64" s="80">
        <v>2</v>
      </c>
      <c r="C64" s="119">
        <v>0.0009993685791126737</v>
      </c>
      <c r="D64" s="80" t="s">
        <v>1210</v>
      </c>
      <c r="E64" s="80" t="b">
        <v>1</v>
      </c>
      <c r="F64" s="80" t="b">
        <v>0</v>
      </c>
      <c r="G64" s="80" t="b">
        <v>0</v>
      </c>
    </row>
    <row r="65" spans="1:7" ht="15">
      <c r="A65" s="88" t="s">
        <v>1200</v>
      </c>
      <c r="B65" s="80">
        <v>2</v>
      </c>
      <c r="C65" s="119">
        <v>0.0009993685791126737</v>
      </c>
      <c r="D65" s="80" t="s">
        <v>1210</v>
      </c>
      <c r="E65" s="80" t="b">
        <v>0</v>
      </c>
      <c r="F65" s="80" t="b">
        <v>0</v>
      </c>
      <c r="G65" s="80" t="b">
        <v>0</v>
      </c>
    </row>
    <row r="66" spans="1:7" ht="15">
      <c r="A66" s="88" t="s">
        <v>1201</v>
      </c>
      <c r="B66" s="80">
        <v>2</v>
      </c>
      <c r="C66" s="119">
        <v>0.0009993685791126737</v>
      </c>
      <c r="D66" s="80" t="s">
        <v>1210</v>
      </c>
      <c r="E66" s="80" t="b">
        <v>0</v>
      </c>
      <c r="F66" s="80" t="b">
        <v>0</v>
      </c>
      <c r="G66" s="80" t="b">
        <v>0</v>
      </c>
    </row>
    <row r="67" spans="1:7" ht="15">
      <c r="A67" s="88" t="s">
        <v>1202</v>
      </c>
      <c r="B67" s="80">
        <v>2</v>
      </c>
      <c r="C67" s="119">
        <v>0.0009993685791126737</v>
      </c>
      <c r="D67" s="80" t="s">
        <v>1210</v>
      </c>
      <c r="E67" s="80" t="b">
        <v>0</v>
      </c>
      <c r="F67" s="80" t="b">
        <v>0</v>
      </c>
      <c r="G67" s="80" t="b">
        <v>0</v>
      </c>
    </row>
    <row r="68" spans="1:7" ht="15">
      <c r="A68" s="88" t="s">
        <v>1203</v>
      </c>
      <c r="B68" s="80">
        <v>2</v>
      </c>
      <c r="C68" s="119">
        <v>0.0009993685791126737</v>
      </c>
      <c r="D68" s="80" t="s">
        <v>1210</v>
      </c>
      <c r="E68" s="80" t="b">
        <v>0</v>
      </c>
      <c r="F68" s="80" t="b">
        <v>0</v>
      </c>
      <c r="G68" s="80" t="b">
        <v>0</v>
      </c>
    </row>
    <row r="69" spans="1:7" ht="15">
      <c r="A69" s="88" t="s">
        <v>1204</v>
      </c>
      <c r="B69" s="80">
        <v>2</v>
      </c>
      <c r="C69" s="119">
        <v>0.0009993685791126737</v>
      </c>
      <c r="D69" s="80" t="s">
        <v>1210</v>
      </c>
      <c r="E69" s="80" t="b">
        <v>0</v>
      </c>
      <c r="F69" s="80" t="b">
        <v>0</v>
      </c>
      <c r="G69" s="80" t="b">
        <v>0</v>
      </c>
    </row>
    <row r="70" spans="1:7" ht="15">
      <c r="A70" s="88" t="s">
        <v>1205</v>
      </c>
      <c r="B70" s="80">
        <v>2</v>
      </c>
      <c r="C70" s="119">
        <v>0.0009993685791126737</v>
      </c>
      <c r="D70" s="80" t="s">
        <v>1210</v>
      </c>
      <c r="E70" s="80" t="b">
        <v>0</v>
      </c>
      <c r="F70" s="80" t="b">
        <v>0</v>
      </c>
      <c r="G70" s="80" t="b">
        <v>0</v>
      </c>
    </row>
    <row r="71" spans="1:7" ht="15">
      <c r="A71" s="88" t="s">
        <v>311</v>
      </c>
      <c r="B71" s="80">
        <v>2</v>
      </c>
      <c r="C71" s="119">
        <v>0.0009993685791126737</v>
      </c>
      <c r="D71" s="80" t="s">
        <v>1210</v>
      </c>
      <c r="E71" s="80" t="b">
        <v>0</v>
      </c>
      <c r="F71" s="80" t="b">
        <v>0</v>
      </c>
      <c r="G71" s="80" t="b">
        <v>0</v>
      </c>
    </row>
    <row r="72" spans="1:7" ht="15">
      <c r="A72" s="88" t="s">
        <v>310</v>
      </c>
      <c r="B72" s="80">
        <v>2</v>
      </c>
      <c r="C72" s="119">
        <v>0.0009993685791126737</v>
      </c>
      <c r="D72" s="80" t="s">
        <v>1210</v>
      </c>
      <c r="E72" s="80" t="b">
        <v>0</v>
      </c>
      <c r="F72" s="80" t="b">
        <v>0</v>
      </c>
      <c r="G72" s="80" t="b">
        <v>0</v>
      </c>
    </row>
    <row r="73" spans="1:7" ht="15">
      <c r="A73" s="88" t="s">
        <v>1206</v>
      </c>
      <c r="B73" s="80">
        <v>2</v>
      </c>
      <c r="C73" s="119">
        <v>0.0009993685791126737</v>
      </c>
      <c r="D73" s="80" t="s">
        <v>1210</v>
      </c>
      <c r="E73" s="80" t="b">
        <v>0</v>
      </c>
      <c r="F73" s="80" t="b">
        <v>0</v>
      </c>
      <c r="G73" s="80" t="b">
        <v>0</v>
      </c>
    </row>
    <row r="74" spans="1:7" ht="15">
      <c r="A74" s="88" t="s">
        <v>1207</v>
      </c>
      <c r="B74" s="80">
        <v>2</v>
      </c>
      <c r="C74" s="119">
        <v>0.0009993685791126737</v>
      </c>
      <c r="D74" s="80" t="s">
        <v>1210</v>
      </c>
      <c r="E74" s="80" t="b">
        <v>0</v>
      </c>
      <c r="F74" s="80" t="b">
        <v>1</v>
      </c>
      <c r="G74" s="80" t="b">
        <v>0</v>
      </c>
    </row>
    <row r="75" spans="1:7" ht="15">
      <c r="A75" s="88" t="s">
        <v>1179</v>
      </c>
      <c r="B75" s="80">
        <v>176</v>
      </c>
      <c r="C75" s="119">
        <v>0.0018741828755082831</v>
      </c>
      <c r="D75" s="80" t="s">
        <v>1020</v>
      </c>
      <c r="E75" s="80" t="b">
        <v>0</v>
      </c>
      <c r="F75" s="80" t="b">
        <v>0</v>
      </c>
      <c r="G75" s="80" t="b">
        <v>0</v>
      </c>
    </row>
    <row r="76" spans="1:7" ht="15">
      <c r="A76" s="88" t="s">
        <v>307</v>
      </c>
      <c r="B76" s="80">
        <v>93</v>
      </c>
      <c r="C76" s="119">
        <v>0.00016058593652639743</v>
      </c>
      <c r="D76" s="80" t="s">
        <v>1020</v>
      </c>
      <c r="E76" s="80" t="b">
        <v>0</v>
      </c>
      <c r="F76" s="80" t="b">
        <v>0</v>
      </c>
      <c r="G76" s="80" t="b">
        <v>0</v>
      </c>
    </row>
    <row r="77" spans="1:7" ht="15">
      <c r="A77" s="88" t="s">
        <v>1178</v>
      </c>
      <c r="B77" s="80">
        <v>89</v>
      </c>
      <c r="C77" s="119">
        <v>0.000785378579544959</v>
      </c>
      <c r="D77" s="80" t="s">
        <v>1020</v>
      </c>
      <c r="E77" s="80" t="b">
        <v>0</v>
      </c>
      <c r="F77" s="80" t="b">
        <v>0</v>
      </c>
      <c r="G77" s="80" t="b">
        <v>0</v>
      </c>
    </row>
    <row r="78" spans="1:7" ht="15">
      <c r="A78" s="88" t="s">
        <v>304</v>
      </c>
      <c r="B78" s="80">
        <v>89</v>
      </c>
      <c r="C78" s="119">
        <v>0.000785378579544959</v>
      </c>
      <c r="D78" s="80" t="s">
        <v>1020</v>
      </c>
      <c r="E78" s="80" t="b">
        <v>0</v>
      </c>
      <c r="F78" s="80" t="b">
        <v>0</v>
      </c>
      <c r="G78" s="80" t="b">
        <v>0</v>
      </c>
    </row>
    <row r="79" spans="1:7" ht="15">
      <c r="A79" s="88" t="s">
        <v>1190</v>
      </c>
      <c r="B79" s="80">
        <v>88</v>
      </c>
      <c r="C79" s="119">
        <v>0.0009370914377541416</v>
      </c>
      <c r="D79" s="80" t="s">
        <v>1020</v>
      </c>
      <c r="E79" s="80" t="b">
        <v>0</v>
      </c>
      <c r="F79" s="80" t="b">
        <v>1</v>
      </c>
      <c r="G79" s="80" t="b">
        <v>0</v>
      </c>
    </row>
    <row r="80" spans="1:7" ht="15">
      <c r="A80" s="88" t="s">
        <v>1189</v>
      </c>
      <c r="B80" s="80">
        <v>88</v>
      </c>
      <c r="C80" s="119">
        <v>0.0009370914377541416</v>
      </c>
      <c r="D80" s="80" t="s">
        <v>1020</v>
      </c>
      <c r="E80" s="80" t="b">
        <v>0</v>
      </c>
      <c r="F80" s="80" t="b">
        <v>0</v>
      </c>
      <c r="G80" s="80" t="b">
        <v>0</v>
      </c>
    </row>
    <row r="81" spans="1:7" ht="15">
      <c r="A81" s="88" t="s">
        <v>2219</v>
      </c>
      <c r="B81" s="80">
        <v>88</v>
      </c>
      <c r="C81" s="119">
        <v>0.0009370914377541416</v>
      </c>
      <c r="D81" s="80" t="s">
        <v>1020</v>
      </c>
      <c r="E81" s="80" t="b">
        <v>0</v>
      </c>
      <c r="F81" s="80" t="b">
        <v>0</v>
      </c>
      <c r="G81" s="80" t="b">
        <v>0</v>
      </c>
    </row>
    <row r="82" spans="1:7" ht="15">
      <c r="A82" s="88" t="s">
        <v>2220</v>
      </c>
      <c r="B82" s="80">
        <v>88</v>
      </c>
      <c r="C82" s="119">
        <v>0.0009370914377541416</v>
      </c>
      <c r="D82" s="80" t="s">
        <v>1020</v>
      </c>
      <c r="E82" s="80" t="b">
        <v>0</v>
      </c>
      <c r="F82" s="80" t="b">
        <v>0</v>
      </c>
      <c r="G82" s="80" t="b">
        <v>0</v>
      </c>
    </row>
    <row r="83" spans="1:7" ht="15">
      <c r="A83" s="88" t="s">
        <v>2221</v>
      </c>
      <c r="B83" s="80">
        <v>88</v>
      </c>
      <c r="C83" s="119">
        <v>0.0009370914377541416</v>
      </c>
      <c r="D83" s="80" t="s">
        <v>1020</v>
      </c>
      <c r="E83" s="80" t="b">
        <v>0</v>
      </c>
      <c r="F83" s="80" t="b">
        <v>0</v>
      </c>
      <c r="G83" s="80" t="b">
        <v>0</v>
      </c>
    </row>
    <row r="84" spans="1:7" ht="15">
      <c r="A84" s="88" t="s">
        <v>1183</v>
      </c>
      <c r="B84" s="80">
        <v>88</v>
      </c>
      <c r="C84" s="119">
        <v>0.0009370914377541416</v>
      </c>
      <c r="D84" s="80" t="s">
        <v>1020</v>
      </c>
      <c r="E84" s="80" t="b">
        <v>0</v>
      </c>
      <c r="F84" s="80" t="b">
        <v>0</v>
      </c>
      <c r="G84" s="80" t="b">
        <v>0</v>
      </c>
    </row>
    <row r="85" spans="1:7" ht="15">
      <c r="A85" s="88" t="s">
        <v>1184</v>
      </c>
      <c r="B85" s="80">
        <v>88</v>
      </c>
      <c r="C85" s="119">
        <v>0.0009370914377541416</v>
      </c>
      <c r="D85" s="80" t="s">
        <v>1020</v>
      </c>
      <c r="E85" s="80" t="b">
        <v>0</v>
      </c>
      <c r="F85" s="80" t="b">
        <v>0</v>
      </c>
      <c r="G85" s="80" t="b">
        <v>0</v>
      </c>
    </row>
    <row r="86" spans="1:7" ht="15">
      <c r="A86" s="88" t="s">
        <v>2261</v>
      </c>
      <c r="B86" s="80">
        <v>88</v>
      </c>
      <c r="C86" s="119">
        <v>0.0009370914377541416</v>
      </c>
      <c r="D86" s="80" t="s">
        <v>1020</v>
      </c>
      <c r="E86" s="80" t="b">
        <v>0</v>
      </c>
      <c r="F86" s="80" t="b">
        <v>0</v>
      </c>
      <c r="G86" s="80" t="b">
        <v>0</v>
      </c>
    </row>
    <row r="87" spans="1:7" ht="15">
      <c r="A87" s="88" t="s">
        <v>1185</v>
      </c>
      <c r="B87" s="80">
        <v>88</v>
      </c>
      <c r="C87" s="119">
        <v>0.0009370914377541416</v>
      </c>
      <c r="D87" s="80" t="s">
        <v>1020</v>
      </c>
      <c r="E87" s="80" t="b">
        <v>0</v>
      </c>
      <c r="F87" s="80" t="b">
        <v>0</v>
      </c>
      <c r="G87" s="80" t="b">
        <v>0</v>
      </c>
    </row>
    <row r="88" spans="1:7" ht="15">
      <c r="A88" s="88" t="s">
        <v>2262</v>
      </c>
      <c r="B88" s="80">
        <v>88</v>
      </c>
      <c r="C88" s="119">
        <v>0.0009370914377541416</v>
      </c>
      <c r="D88" s="80" t="s">
        <v>1020</v>
      </c>
      <c r="E88" s="80" t="b">
        <v>0</v>
      </c>
      <c r="F88" s="80" t="b">
        <v>0</v>
      </c>
      <c r="G88" s="80" t="b">
        <v>0</v>
      </c>
    </row>
    <row r="89" spans="1:7" ht="15">
      <c r="A89" s="88" t="s">
        <v>1188</v>
      </c>
      <c r="B89" s="80">
        <v>88</v>
      </c>
      <c r="C89" s="119">
        <v>0.0009370914377541416</v>
      </c>
      <c r="D89" s="80" t="s">
        <v>1020</v>
      </c>
      <c r="E89" s="80" t="b">
        <v>0</v>
      </c>
      <c r="F89" s="80" t="b">
        <v>0</v>
      </c>
      <c r="G89" s="80" t="b">
        <v>0</v>
      </c>
    </row>
    <row r="90" spans="1:7" ht="15">
      <c r="A90" s="88" t="s">
        <v>2263</v>
      </c>
      <c r="B90" s="80">
        <v>88</v>
      </c>
      <c r="C90" s="119">
        <v>0.0009370914377541416</v>
      </c>
      <c r="D90" s="80" t="s">
        <v>1020</v>
      </c>
      <c r="E90" s="80" t="b">
        <v>0</v>
      </c>
      <c r="F90" s="80" t="b">
        <v>0</v>
      </c>
      <c r="G90" s="80" t="b">
        <v>0</v>
      </c>
    </row>
    <row r="91" spans="1:7" ht="15">
      <c r="A91" s="88" t="s">
        <v>2264</v>
      </c>
      <c r="B91" s="80">
        <v>88</v>
      </c>
      <c r="C91" s="119">
        <v>0.0009370914377541416</v>
      </c>
      <c r="D91" s="80" t="s">
        <v>1020</v>
      </c>
      <c r="E91" s="80" t="b">
        <v>0</v>
      </c>
      <c r="F91" s="80" t="b">
        <v>0</v>
      </c>
      <c r="G91" s="80" t="b">
        <v>0</v>
      </c>
    </row>
    <row r="92" spans="1:7" ht="15">
      <c r="A92" s="88" t="s">
        <v>2258</v>
      </c>
      <c r="B92" s="80">
        <v>88</v>
      </c>
      <c r="C92" s="119">
        <v>0.0009370914377541416</v>
      </c>
      <c r="D92" s="80" t="s">
        <v>1020</v>
      </c>
      <c r="E92" s="80" t="b">
        <v>0</v>
      </c>
      <c r="F92" s="80" t="b">
        <v>0</v>
      </c>
      <c r="G92" s="80" t="b">
        <v>0</v>
      </c>
    </row>
    <row r="93" spans="1:7" ht="15">
      <c r="A93" s="88" t="s">
        <v>2259</v>
      </c>
      <c r="B93" s="80">
        <v>88</v>
      </c>
      <c r="C93" s="119">
        <v>0.0009370914377541416</v>
      </c>
      <c r="D93" s="80" t="s">
        <v>1020</v>
      </c>
      <c r="E93" s="80" t="b">
        <v>0</v>
      </c>
      <c r="F93" s="80" t="b">
        <v>0</v>
      </c>
      <c r="G93" s="80" t="b">
        <v>0</v>
      </c>
    </row>
    <row r="94" spans="1:7" ht="15">
      <c r="A94" s="88" t="s">
        <v>2265</v>
      </c>
      <c r="B94" s="80">
        <v>88</v>
      </c>
      <c r="C94" s="119">
        <v>0.0009370914377541416</v>
      </c>
      <c r="D94" s="80" t="s">
        <v>1020</v>
      </c>
      <c r="E94" s="80" t="b">
        <v>0</v>
      </c>
      <c r="F94" s="80" t="b">
        <v>0</v>
      </c>
      <c r="G94" s="80" t="b">
        <v>0</v>
      </c>
    </row>
    <row r="95" spans="1:7" ht="15">
      <c r="A95" s="88" t="s">
        <v>2266</v>
      </c>
      <c r="B95" s="80">
        <v>88</v>
      </c>
      <c r="C95" s="119">
        <v>0.0009370914377541416</v>
      </c>
      <c r="D95" s="80" t="s">
        <v>1020</v>
      </c>
      <c r="E95" s="80" t="b">
        <v>0</v>
      </c>
      <c r="F95" s="80" t="b">
        <v>0</v>
      </c>
      <c r="G95" s="80" t="b">
        <v>0</v>
      </c>
    </row>
    <row r="96" spans="1:7" ht="15">
      <c r="A96" s="88" t="s">
        <v>2260</v>
      </c>
      <c r="B96" s="80">
        <v>88</v>
      </c>
      <c r="C96" s="119">
        <v>0.0009370914377541416</v>
      </c>
      <c r="D96" s="80" t="s">
        <v>1020</v>
      </c>
      <c r="E96" s="80" t="b">
        <v>0</v>
      </c>
      <c r="F96" s="80" t="b">
        <v>0</v>
      </c>
      <c r="G96" s="80" t="b">
        <v>0</v>
      </c>
    </row>
    <row r="97" spans="1:7" ht="15">
      <c r="A97" s="88" t="s">
        <v>2267</v>
      </c>
      <c r="B97" s="80">
        <v>88</v>
      </c>
      <c r="C97" s="119">
        <v>0.0009370914377541416</v>
      </c>
      <c r="D97" s="80" t="s">
        <v>1020</v>
      </c>
      <c r="E97" s="80" t="b">
        <v>0</v>
      </c>
      <c r="F97" s="80" t="b">
        <v>1</v>
      </c>
      <c r="G97" s="80" t="b">
        <v>0</v>
      </c>
    </row>
    <row r="98" spans="1:7" ht="15">
      <c r="A98" s="88" t="s">
        <v>2268</v>
      </c>
      <c r="B98" s="80">
        <v>88</v>
      </c>
      <c r="C98" s="119">
        <v>0.0009370914377541416</v>
      </c>
      <c r="D98" s="80" t="s">
        <v>1020</v>
      </c>
      <c r="E98" s="80" t="b">
        <v>0</v>
      </c>
      <c r="F98" s="80" t="b">
        <v>0</v>
      </c>
      <c r="G98" s="80" t="b">
        <v>0</v>
      </c>
    </row>
    <row r="99" spans="1:7" ht="15">
      <c r="A99" s="88" t="s">
        <v>2269</v>
      </c>
      <c r="B99" s="80">
        <v>88</v>
      </c>
      <c r="C99" s="119">
        <v>0.0009370914377541416</v>
      </c>
      <c r="D99" s="80" t="s">
        <v>1020</v>
      </c>
      <c r="E99" s="80" t="b">
        <v>0</v>
      </c>
      <c r="F99" s="80" t="b">
        <v>0</v>
      </c>
      <c r="G99" s="80" t="b">
        <v>0</v>
      </c>
    </row>
    <row r="100" spans="1:7" ht="15">
      <c r="A100" s="88" t="s">
        <v>2270</v>
      </c>
      <c r="B100" s="80">
        <v>88</v>
      </c>
      <c r="C100" s="119">
        <v>0.0009370914377541416</v>
      </c>
      <c r="D100" s="80" t="s">
        <v>1020</v>
      </c>
      <c r="E100" s="80" t="b">
        <v>0</v>
      </c>
      <c r="F100" s="80" t="b">
        <v>0</v>
      </c>
      <c r="G100" s="80" t="b">
        <v>0</v>
      </c>
    </row>
    <row r="101" spans="1:7" ht="15">
      <c r="A101" s="88" t="s">
        <v>2271</v>
      </c>
      <c r="B101" s="80">
        <v>88</v>
      </c>
      <c r="C101" s="119">
        <v>0.0009370914377541416</v>
      </c>
      <c r="D101" s="80" t="s">
        <v>1020</v>
      </c>
      <c r="E101" s="80" t="b">
        <v>0</v>
      </c>
      <c r="F101" s="80" t="b">
        <v>0</v>
      </c>
      <c r="G101" s="80" t="b">
        <v>0</v>
      </c>
    </row>
    <row r="102" spans="1:7" ht="15">
      <c r="A102" s="88" t="s">
        <v>2272</v>
      </c>
      <c r="B102" s="80">
        <v>88</v>
      </c>
      <c r="C102" s="119">
        <v>0.0009370914377541416</v>
      </c>
      <c r="D102" s="80" t="s">
        <v>1020</v>
      </c>
      <c r="E102" s="80" t="b">
        <v>0</v>
      </c>
      <c r="F102" s="80" t="b">
        <v>0</v>
      </c>
      <c r="G102" s="80" t="b">
        <v>0</v>
      </c>
    </row>
    <row r="103" spans="1:7" ht="15">
      <c r="A103" s="88" t="s">
        <v>287</v>
      </c>
      <c r="B103" s="80">
        <v>88</v>
      </c>
      <c r="C103" s="119">
        <v>0.0009370914377541416</v>
      </c>
      <c r="D103" s="80" t="s">
        <v>1020</v>
      </c>
      <c r="E103" s="80" t="b">
        <v>0</v>
      </c>
      <c r="F103" s="80" t="b">
        <v>0</v>
      </c>
      <c r="G103" s="80" t="b">
        <v>0</v>
      </c>
    </row>
    <row r="104" spans="1:7" ht="15">
      <c r="A104" s="88" t="s">
        <v>1079</v>
      </c>
      <c r="B104" s="80">
        <v>2</v>
      </c>
      <c r="C104" s="119">
        <v>0.0012431954334094554</v>
      </c>
      <c r="D104" s="80" t="s">
        <v>1020</v>
      </c>
      <c r="E104" s="80" t="b">
        <v>0</v>
      </c>
      <c r="F104" s="80" t="b">
        <v>0</v>
      </c>
      <c r="G104" s="80" t="b">
        <v>0</v>
      </c>
    </row>
    <row r="105" spans="1:7" ht="15">
      <c r="A105" s="88" t="s">
        <v>1080</v>
      </c>
      <c r="B105" s="80">
        <v>2</v>
      </c>
      <c r="C105" s="119">
        <v>0.0012431954334094554</v>
      </c>
      <c r="D105" s="80" t="s">
        <v>1020</v>
      </c>
      <c r="E105" s="80" t="b">
        <v>0</v>
      </c>
      <c r="F105" s="80" t="b">
        <v>0</v>
      </c>
      <c r="G105" s="80" t="b">
        <v>0</v>
      </c>
    </row>
    <row r="106" spans="1:7" ht="15">
      <c r="A106" s="88" t="s">
        <v>1076</v>
      </c>
      <c r="B106" s="80">
        <v>2</v>
      </c>
      <c r="C106" s="119">
        <v>0.0012431954334094554</v>
      </c>
      <c r="D106" s="80" t="s">
        <v>1020</v>
      </c>
      <c r="E106" s="80" t="b">
        <v>0</v>
      </c>
      <c r="F106" s="80" t="b">
        <v>0</v>
      </c>
      <c r="G106" s="80" t="b">
        <v>0</v>
      </c>
    </row>
    <row r="107" spans="1:7" ht="15">
      <c r="A107" s="88" t="s">
        <v>1082</v>
      </c>
      <c r="B107" s="80">
        <v>2</v>
      </c>
      <c r="C107" s="119">
        <v>0.0012431954334094554</v>
      </c>
      <c r="D107" s="80" t="s">
        <v>1020</v>
      </c>
      <c r="E107" s="80" t="b">
        <v>0</v>
      </c>
      <c r="F107" s="80" t="b">
        <v>0</v>
      </c>
      <c r="G107" s="80" t="b">
        <v>0</v>
      </c>
    </row>
    <row r="108" spans="1:7" ht="15">
      <c r="A108" s="88" t="s">
        <v>1083</v>
      </c>
      <c r="B108" s="80">
        <v>2</v>
      </c>
      <c r="C108" s="119">
        <v>0.0012431954334094554</v>
      </c>
      <c r="D108" s="80" t="s">
        <v>1020</v>
      </c>
      <c r="E108" s="80" t="b">
        <v>0</v>
      </c>
      <c r="F108" s="80" t="b">
        <v>0</v>
      </c>
      <c r="G108" s="80" t="b">
        <v>0</v>
      </c>
    </row>
    <row r="109" spans="1:7" ht="15">
      <c r="A109" s="88" t="s">
        <v>1084</v>
      </c>
      <c r="B109" s="80">
        <v>2</v>
      </c>
      <c r="C109" s="119">
        <v>0.0012431954334094554</v>
      </c>
      <c r="D109" s="80" t="s">
        <v>1020</v>
      </c>
      <c r="E109" s="80" t="b">
        <v>0</v>
      </c>
      <c r="F109" s="80" t="b">
        <v>0</v>
      </c>
      <c r="G109" s="80" t="b">
        <v>0</v>
      </c>
    </row>
    <row r="110" spans="1:7" ht="15">
      <c r="A110" s="88" t="s">
        <v>1077</v>
      </c>
      <c r="B110" s="80">
        <v>2</v>
      </c>
      <c r="C110" s="119">
        <v>0.0012431954334094554</v>
      </c>
      <c r="D110" s="80" t="s">
        <v>1020</v>
      </c>
      <c r="E110" s="80" t="b">
        <v>0</v>
      </c>
      <c r="F110" s="80" t="b">
        <v>0</v>
      </c>
      <c r="G110" s="80" t="b">
        <v>0</v>
      </c>
    </row>
    <row r="111" spans="1:7" ht="15">
      <c r="A111" s="88" t="s">
        <v>1078</v>
      </c>
      <c r="B111" s="80">
        <v>2</v>
      </c>
      <c r="C111" s="119">
        <v>0.0012431954334094554</v>
      </c>
      <c r="D111" s="80" t="s">
        <v>1020</v>
      </c>
      <c r="E111" s="80" t="b">
        <v>0</v>
      </c>
      <c r="F111" s="80" t="b">
        <v>0</v>
      </c>
      <c r="G111" s="80" t="b">
        <v>0</v>
      </c>
    </row>
    <row r="112" spans="1:7" ht="15">
      <c r="A112" s="88" t="s">
        <v>1085</v>
      </c>
      <c r="B112" s="80">
        <v>2</v>
      </c>
      <c r="C112" s="119">
        <v>0.0012431954334094554</v>
      </c>
      <c r="D112" s="80" t="s">
        <v>1020</v>
      </c>
      <c r="E112" s="80" t="b">
        <v>0</v>
      </c>
      <c r="F112" s="80" t="b">
        <v>0</v>
      </c>
      <c r="G112" s="80" t="b">
        <v>0</v>
      </c>
    </row>
    <row r="113" spans="1:7" ht="15">
      <c r="A113" s="88" t="s">
        <v>1087</v>
      </c>
      <c r="B113" s="80">
        <v>2</v>
      </c>
      <c r="C113" s="119">
        <v>0.0012431954334094554</v>
      </c>
      <c r="D113" s="80" t="s">
        <v>1020</v>
      </c>
      <c r="E113" s="80" t="b">
        <v>0</v>
      </c>
      <c r="F113" s="80" t="b">
        <v>0</v>
      </c>
      <c r="G113" s="80" t="b">
        <v>0</v>
      </c>
    </row>
    <row r="114" spans="1:7" ht="15">
      <c r="A114" s="88" t="s">
        <v>1176</v>
      </c>
      <c r="B114" s="80">
        <v>2</v>
      </c>
      <c r="C114" s="119">
        <v>0.0012431954334094554</v>
      </c>
      <c r="D114" s="80" t="s">
        <v>1020</v>
      </c>
      <c r="E114" s="80" t="b">
        <v>1</v>
      </c>
      <c r="F114" s="80" t="b">
        <v>0</v>
      </c>
      <c r="G114" s="80" t="b">
        <v>0</v>
      </c>
    </row>
    <row r="115" spans="1:7" ht="15">
      <c r="A115" s="88" t="s">
        <v>1207</v>
      </c>
      <c r="B115" s="80">
        <v>2</v>
      </c>
      <c r="C115" s="119">
        <v>0.0012431954334094554</v>
      </c>
      <c r="D115" s="80" t="s">
        <v>1020</v>
      </c>
      <c r="E115" s="80" t="b">
        <v>0</v>
      </c>
      <c r="F115" s="80" t="b">
        <v>1</v>
      </c>
      <c r="G115" s="80" t="b">
        <v>0</v>
      </c>
    </row>
    <row r="116" spans="1:7" ht="15">
      <c r="A116" s="88" t="s">
        <v>1079</v>
      </c>
      <c r="B116" s="80">
        <v>38</v>
      </c>
      <c r="C116" s="119">
        <v>0.005476521757351789</v>
      </c>
      <c r="D116" s="80" t="s">
        <v>1021</v>
      </c>
      <c r="E116" s="80" t="b">
        <v>0</v>
      </c>
      <c r="F116" s="80" t="b">
        <v>0</v>
      </c>
      <c r="G116" s="80" t="b">
        <v>0</v>
      </c>
    </row>
    <row r="117" spans="1:7" ht="15">
      <c r="A117" s="88" t="s">
        <v>1080</v>
      </c>
      <c r="B117" s="80">
        <v>38</v>
      </c>
      <c r="C117" s="119">
        <v>0.005476521757351789</v>
      </c>
      <c r="D117" s="80" t="s">
        <v>1021</v>
      </c>
      <c r="E117" s="80" t="b">
        <v>0</v>
      </c>
      <c r="F117" s="80" t="b">
        <v>0</v>
      </c>
      <c r="G117" s="80" t="b">
        <v>0</v>
      </c>
    </row>
    <row r="118" spans="1:7" ht="15">
      <c r="A118" s="88" t="s">
        <v>1076</v>
      </c>
      <c r="B118" s="80">
        <v>38</v>
      </c>
      <c r="C118" s="119">
        <v>0.005476521757351789</v>
      </c>
      <c r="D118" s="80" t="s">
        <v>1021</v>
      </c>
      <c r="E118" s="80" t="b">
        <v>0</v>
      </c>
      <c r="F118" s="80" t="b">
        <v>0</v>
      </c>
      <c r="G118" s="80" t="b">
        <v>0</v>
      </c>
    </row>
    <row r="119" spans="1:7" ht="15">
      <c r="A119" s="88" t="s">
        <v>1082</v>
      </c>
      <c r="B119" s="80">
        <v>38</v>
      </c>
      <c r="C119" s="119">
        <v>0.005476521757351789</v>
      </c>
      <c r="D119" s="80" t="s">
        <v>1021</v>
      </c>
      <c r="E119" s="80" t="b">
        <v>0</v>
      </c>
      <c r="F119" s="80" t="b">
        <v>0</v>
      </c>
      <c r="G119" s="80" t="b">
        <v>0</v>
      </c>
    </row>
    <row r="120" spans="1:7" ht="15">
      <c r="A120" s="88" t="s">
        <v>1083</v>
      </c>
      <c r="B120" s="80">
        <v>38</v>
      </c>
      <c r="C120" s="119">
        <v>0.005476521757351789</v>
      </c>
      <c r="D120" s="80" t="s">
        <v>1021</v>
      </c>
      <c r="E120" s="80" t="b">
        <v>0</v>
      </c>
      <c r="F120" s="80" t="b">
        <v>0</v>
      </c>
      <c r="G120" s="80" t="b">
        <v>0</v>
      </c>
    </row>
    <row r="121" spans="1:7" ht="15">
      <c r="A121" s="88" t="s">
        <v>1084</v>
      </c>
      <c r="B121" s="80">
        <v>38</v>
      </c>
      <c r="C121" s="119">
        <v>0.005476521757351789</v>
      </c>
      <c r="D121" s="80" t="s">
        <v>1021</v>
      </c>
      <c r="E121" s="80" t="b">
        <v>0</v>
      </c>
      <c r="F121" s="80" t="b">
        <v>0</v>
      </c>
      <c r="G121" s="80" t="b">
        <v>0</v>
      </c>
    </row>
    <row r="122" spans="1:7" ht="15">
      <c r="A122" s="88" t="s">
        <v>1077</v>
      </c>
      <c r="B122" s="80">
        <v>38</v>
      </c>
      <c r="C122" s="119">
        <v>0.005476521757351789</v>
      </c>
      <c r="D122" s="80" t="s">
        <v>1021</v>
      </c>
      <c r="E122" s="80" t="b">
        <v>0</v>
      </c>
      <c r="F122" s="80" t="b">
        <v>0</v>
      </c>
      <c r="G122" s="80" t="b">
        <v>0</v>
      </c>
    </row>
    <row r="123" spans="1:7" ht="15">
      <c r="A123" s="88" t="s">
        <v>1078</v>
      </c>
      <c r="B123" s="80">
        <v>38</v>
      </c>
      <c r="C123" s="119">
        <v>0.005476521757351789</v>
      </c>
      <c r="D123" s="80" t="s">
        <v>1021</v>
      </c>
      <c r="E123" s="80" t="b">
        <v>0</v>
      </c>
      <c r="F123" s="80" t="b">
        <v>0</v>
      </c>
      <c r="G123" s="80" t="b">
        <v>0</v>
      </c>
    </row>
    <row r="124" spans="1:7" ht="15">
      <c r="A124" s="88" t="s">
        <v>1085</v>
      </c>
      <c r="B124" s="80">
        <v>38</v>
      </c>
      <c r="C124" s="119">
        <v>0.005476521757351789</v>
      </c>
      <c r="D124" s="80" t="s">
        <v>1021</v>
      </c>
      <c r="E124" s="80" t="b">
        <v>0</v>
      </c>
      <c r="F124" s="80" t="b">
        <v>0</v>
      </c>
      <c r="G124" s="80" t="b">
        <v>0</v>
      </c>
    </row>
    <row r="125" spans="1:7" ht="15">
      <c r="A125" s="88" t="s">
        <v>1087</v>
      </c>
      <c r="B125" s="80">
        <v>38</v>
      </c>
      <c r="C125" s="119">
        <v>0.005476521757351789</v>
      </c>
      <c r="D125" s="80" t="s">
        <v>1021</v>
      </c>
      <c r="E125" s="80" t="b">
        <v>0</v>
      </c>
      <c r="F125" s="80" t="b">
        <v>0</v>
      </c>
      <c r="G125" s="80" t="b">
        <v>0</v>
      </c>
    </row>
    <row r="126" spans="1:7" ht="15">
      <c r="A126" s="88" t="s">
        <v>1176</v>
      </c>
      <c r="B126" s="80">
        <v>38</v>
      </c>
      <c r="C126" s="119">
        <v>0.005476521757351789</v>
      </c>
      <c r="D126" s="80" t="s">
        <v>1021</v>
      </c>
      <c r="E126" s="80" t="b">
        <v>1</v>
      </c>
      <c r="F126" s="80" t="b">
        <v>0</v>
      </c>
      <c r="G126" s="80" t="b">
        <v>0</v>
      </c>
    </row>
    <row r="127" spans="1:7" ht="15">
      <c r="A127" s="88" t="s">
        <v>307</v>
      </c>
      <c r="B127" s="80">
        <v>26</v>
      </c>
      <c r="C127" s="119">
        <v>0.00892855267895432</v>
      </c>
      <c r="D127" s="80" t="s">
        <v>1021</v>
      </c>
      <c r="E127" s="80" t="b">
        <v>0</v>
      </c>
      <c r="F127" s="80" t="b">
        <v>0</v>
      </c>
      <c r="G127" s="80" t="b">
        <v>0</v>
      </c>
    </row>
    <row r="128" spans="1:7" ht="15">
      <c r="A128" s="88" t="s">
        <v>304</v>
      </c>
      <c r="B128" s="80">
        <v>26</v>
      </c>
      <c r="C128" s="119">
        <v>0.00892855267895432</v>
      </c>
      <c r="D128" s="80" t="s">
        <v>1021</v>
      </c>
      <c r="E128" s="80" t="b">
        <v>0</v>
      </c>
      <c r="F128" s="80" t="b">
        <v>0</v>
      </c>
      <c r="G128" s="80" t="b">
        <v>0</v>
      </c>
    </row>
    <row r="129" spans="1:7" ht="15">
      <c r="A129" s="88" t="s">
        <v>1177</v>
      </c>
      <c r="B129" s="80">
        <v>23</v>
      </c>
      <c r="C129" s="119">
        <v>0.009379165503414505</v>
      </c>
      <c r="D129" s="80" t="s">
        <v>1021</v>
      </c>
      <c r="E129" s="80" t="b">
        <v>0</v>
      </c>
      <c r="F129" s="80" t="b">
        <v>0</v>
      </c>
      <c r="G129" s="80" t="b">
        <v>0</v>
      </c>
    </row>
    <row r="130" spans="1:7" ht="15">
      <c r="A130" s="88" t="s">
        <v>1178</v>
      </c>
      <c r="B130" s="80">
        <v>20</v>
      </c>
      <c r="C130" s="119">
        <v>0.00962370033064178</v>
      </c>
      <c r="D130" s="80" t="s">
        <v>1021</v>
      </c>
      <c r="E130" s="80" t="b">
        <v>0</v>
      </c>
      <c r="F130" s="80" t="b">
        <v>0</v>
      </c>
      <c r="G130" s="80" t="b">
        <v>0</v>
      </c>
    </row>
    <row r="131" spans="1:7" ht="15">
      <c r="A131" s="88" t="s">
        <v>1179</v>
      </c>
      <c r="B131" s="80">
        <v>18</v>
      </c>
      <c r="C131" s="119">
        <v>0.0162093046047648</v>
      </c>
      <c r="D131" s="80" t="s">
        <v>1021</v>
      </c>
      <c r="E131" s="80" t="b">
        <v>0</v>
      </c>
      <c r="F131" s="80" t="b">
        <v>0</v>
      </c>
      <c r="G131" s="80" t="b">
        <v>0</v>
      </c>
    </row>
    <row r="132" spans="1:7" ht="15">
      <c r="A132" s="88" t="s">
        <v>306</v>
      </c>
      <c r="B132" s="80">
        <v>16</v>
      </c>
      <c r="C132" s="119">
        <v>0.009573881918840996</v>
      </c>
      <c r="D132" s="80" t="s">
        <v>1021</v>
      </c>
      <c r="E132" s="80" t="b">
        <v>0</v>
      </c>
      <c r="F132" s="80" t="b">
        <v>0</v>
      </c>
      <c r="G132" s="80" t="b">
        <v>0</v>
      </c>
    </row>
    <row r="133" spans="1:7" ht="15">
      <c r="A133" s="88" t="s">
        <v>302</v>
      </c>
      <c r="B133" s="80">
        <v>15</v>
      </c>
      <c r="C133" s="119">
        <v>0.00948389501717662</v>
      </c>
      <c r="D133" s="80" t="s">
        <v>1021</v>
      </c>
      <c r="E133" s="80" t="b">
        <v>0</v>
      </c>
      <c r="F133" s="80" t="b">
        <v>0</v>
      </c>
      <c r="G133" s="80" t="b">
        <v>0</v>
      </c>
    </row>
    <row r="134" spans="1:7" ht="15">
      <c r="A134" s="88" t="s">
        <v>1190</v>
      </c>
      <c r="B134" s="80">
        <v>11</v>
      </c>
      <c r="C134" s="119">
        <v>0.008746493967298345</v>
      </c>
      <c r="D134" s="80" t="s">
        <v>1021</v>
      </c>
      <c r="E134" s="80" t="b">
        <v>0</v>
      </c>
      <c r="F134" s="80" t="b">
        <v>1</v>
      </c>
      <c r="G134" s="80" t="b">
        <v>0</v>
      </c>
    </row>
    <row r="135" spans="1:7" ht="15">
      <c r="A135" s="88" t="s">
        <v>1189</v>
      </c>
      <c r="B135" s="80">
        <v>11</v>
      </c>
      <c r="C135" s="119">
        <v>0.008746493967298345</v>
      </c>
      <c r="D135" s="80" t="s">
        <v>1021</v>
      </c>
      <c r="E135" s="80" t="b">
        <v>0</v>
      </c>
      <c r="F135" s="80" t="b">
        <v>0</v>
      </c>
      <c r="G135" s="80" t="b">
        <v>0</v>
      </c>
    </row>
    <row r="136" spans="1:7" ht="15">
      <c r="A136" s="88" t="s">
        <v>2219</v>
      </c>
      <c r="B136" s="80">
        <v>9</v>
      </c>
      <c r="C136" s="119">
        <v>0.0081046523023824</v>
      </c>
      <c r="D136" s="80" t="s">
        <v>1021</v>
      </c>
      <c r="E136" s="80" t="b">
        <v>0</v>
      </c>
      <c r="F136" s="80" t="b">
        <v>0</v>
      </c>
      <c r="G136" s="80" t="b">
        <v>0</v>
      </c>
    </row>
    <row r="137" spans="1:7" ht="15">
      <c r="A137" s="88" t="s">
        <v>2220</v>
      </c>
      <c r="B137" s="80">
        <v>9</v>
      </c>
      <c r="C137" s="119">
        <v>0.0081046523023824</v>
      </c>
      <c r="D137" s="80" t="s">
        <v>1021</v>
      </c>
      <c r="E137" s="80" t="b">
        <v>0</v>
      </c>
      <c r="F137" s="80" t="b">
        <v>0</v>
      </c>
      <c r="G137" s="80" t="b">
        <v>0</v>
      </c>
    </row>
    <row r="138" spans="1:7" ht="15">
      <c r="A138" s="88" t="s">
        <v>2221</v>
      </c>
      <c r="B138" s="80">
        <v>9</v>
      </c>
      <c r="C138" s="119">
        <v>0.0081046523023824</v>
      </c>
      <c r="D138" s="80" t="s">
        <v>1021</v>
      </c>
      <c r="E138" s="80" t="b">
        <v>0</v>
      </c>
      <c r="F138" s="80" t="b">
        <v>0</v>
      </c>
      <c r="G138" s="80" t="b">
        <v>0</v>
      </c>
    </row>
    <row r="139" spans="1:7" ht="15">
      <c r="A139" s="88" t="s">
        <v>1183</v>
      </c>
      <c r="B139" s="80">
        <v>9</v>
      </c>
      <c r="C139" s="119">
        <v>0.0081046523023824</v>
      </c>
      <c r="D139" s="80" t="s">
        <v>1021</v>
      </c>
      <c r="E139" s="80" t="b">
        <v>0</v>
      </c>
      <c r="F139" s="80" t="b">
        <v>0</v>
      </c>
      <c r="G139" s="80" t="b">
        <v>0</v>
      </c>
    </row>
    <row r="140" spans="1:7" ht="15">
      <c r="A140" s="88" t="s">
        <v>1184</v>
      </c>
      <c r="B140" s="80">
        <v>9</v>
      </c>
      <c r="C140" s="119">
        <v>0.0081046523023824</v>
      </c>
      <c r="D140" s="80" t="s">
        <v>1021</v>
      </c>
      <c r="E140" s="80" t="b">
        <v>0</v>
      </c>
      <c r="F140" s="80" t="b">
        <v>0</v>
      </c>
      <c r="G140" s="80" t="b">
        <v>0</v>
      </c>
    </row>
    <row r="141" spans="1:7" ht="15">
      <c r="A141" s="88" t="s">
        <v>2261</v>
      </c>
      <c r="B141" s="80">
        <v>9</v>
      </c>
      <c r="C141" s="119">
        <v>0.0081046523023824</v>
      </c>
      <c r="D141" s="80" t="s">
        <v>1021</v>
      </c>
      <c r="E141" s="80" t="b">
        <v>0</v>
      </c>
      <c r="F141" s="80" t="b">
        <v>0</v>
      </c>
      <c r="G141" s="80" t="b">
        <v>0</v>
      </c>
    </row>
    <row r="142" spans="1:7" ht="15">
      <c r="A142" s="88" t="s">
        <v>1185</v>
      </c>
      <c r="B142" s="80">
        <v>9</v>
      </c>
      <c r="C142" s="119">
        <v>0.0081046523023824</v>
      </c>
      <c r="D142" s="80" t="s">
        <v>1021</v>
      </c>
      <c r="E142" s="80" t="b">
        <v>0</v>
      </c>
      <c r="F142" s="80" t="b">
        <v>0</v>
      </c>
      <c r="G142" s="80" t="b">
        <v>0</v>
      </c>
    </row>
    <row r="143" spans="1:7" ht="15">
      <c r="A143" s="88" t="s">
        <v>2262</v>
      </c>
      <c r="B143" s="80">
        <v>9</v>
      </c>
      <c r="C143" s="119">
        <v>0.0081046523023824</v>
      </c>
      <c r="D143" s="80" t="s">
        <v>1021</v>
      </c>
      <c r="E143" s="80" t="b">
        <v>0</v>
      </c>
      <c r="F143" s="80" t="b">
        <v>0</v>
      </c>
      <c r="G143" s="80" t="b">
        <v>0</v>
      </c>
    </row>
    <row r="144" spans="1:7" ht="15">
      <c r="A144" s="88" t="s">
        <v>1188</v>
      </c>
      <c r="B144" s="80">
        <v>9</v>
      </c>
      <c r="C144" s="119">
        <v>0.0081046523023824</v>
      </c>
      <c r="D144" s="80" t="s">
        <v>1021</v>
      </c>
      <c r="E144" s="80" t="b">
        <v>0</v>
      </c>
      <c r="F144" s="80" t="b">
        <v>0</v>
      </c>
      <c r="G144" s="80" t="b">
        <v>0</v>
      </c>
    </row>
    <row r="145" spans="1:7" ht="15">
      <c r="A145" s="88" t="s">
        <v>2263</v>
      </c>
      <c r="B145" s="80">
        <v>9</v>
      </c>
      <c r="C145" s="119">
        <v>0.0081046523023824</v>
      </c>
      <c r="D145" s="80" t="s">
        <v>1021</v>
      </c>
      <c r="E145" s="80" t="b">
        <v>0</v>
      </c>
      <c r="F145" s="80" t="b">
        <v>0</v>
      </c>
      <c r="G145" s="80" t="b">
        <v>0</v>
      </c>
    </row>
    <row r="146" spans="1:7" ht="15">
      <c r="A146" s="88" t="s">
        <v>2264</v>
      </c>
      <c r="B146" s="80">
        <v>9</v>
      </c>
      <c r="C146" s="119">
        <v>0.0081046523023824</v>
      </c>
      <c r="D146" s="80" t="s">
        <v>1021</v>
      </c>
      <c r="E146" s="80" t="b">
        <v>0</v>
      </c>
      <c r="F146" s="80" t="b">
        <v>0</v>
      </c>
      <c r="G146" s="80" t="b">
        <v>0</v>
      </c>
    </row>
    <row r="147" spans="1:7" ht="15">
      <c r="A147" s="88" t="s">
        <v>2258</v>
      </c>
      <c r="B147" s="80">
        <v>9</v>
      </c>
      <c r="C147" s="119">
        <v>0.0081046523023824</v>
      </c>
      <c r="D147" s="80" t="s">
        <v>1021</v>
      </c>
      <c r="E147" s="80" t="b">
        <v>0</v>
      </c>
      <c r="F147" s="80" t="b">
        <v>0</v>
      </c>
      <c r="G147" s="80" t="b">
        <v>0</v>
      </c>
    </row>
    <row r="148" spans="1:7" ht="15">
      <c r="A148" s="88" t="s">
        <v>2259</v>
      </c>
      <c r="B148" s="80">
        <v>9</v>
      </c>
      <c r="C148" s="119">
        <v>0.0081046523023824</v>
      </c>
      <c r="D148" s="80" t="s">
        <v>1021</v>
      </c>
      <c r="E148" s="80" t="b">
        <v>0</v>
      </c>
      <c r="F148" s="80" t="b">
        <v>0</v>
      </c>
      <c r="G148" s="80" t="b">
        <v>0</v>
      </c>
    </row>
    <row r="149" spans="1:7" ht="15">
      <c r="A149" s="88" t="s">
        <v>2265</v>
      </c>
      <c r="B149" s="80">
        <v>9</v>
      </c>
      <c r="C149" s="119">
        <v>0.0081046523023824</v>
      </c>
      <c r="D149" s="80" t="s">
        <v>1021</v>
      </c>
      <c r="E149" s="80" t="b">
        <v>0</v>
      </c>
      <c r="F149" s="80" t="b">
        <v>0</v>
      </c>
      <c r="G149" s="80" t="b">
        <v>0</v>
      </c>
    </row>
    <row r="150" spans="1:7" ht="15">
      <c r="A150" s="88" t="s">
        <v>2266</v>
      </c>
      <c r="B150" s="80">
        <v>9</v>
      </c>
      <c r="C150" s="119">
        <v>0.0081046523023824</v>
      </c>
      <c r="D150" s="80" t="s">
        <v>1021</v>
      </c>
      <c r="E150" s="80" t="b">
        <v>0</v>
      </c>
      <c r="F150" s="80" t="b">
        <v>0</v>
      </c>
      <c r="G150" s="80" t="b">
        <v>0</v>
      </c>
    </row>
    <row r="151" spans="1:7" ht="15">
      <c r="A151" s="88" t="s">
        <v>2260</v>
      </c>
      <c r="B151" s="80">
        <v>9</v>
      </c>
      <c r="C151" s="119">
        <v>0.0081046523023824</v>
      </c>
      <c r="D151" s="80" t="s">
        <v>1021</v>
      </c>
      <c r="E151" s="80" t="b">
        <v>0</v>
      </c>
      <c r="F151" s="80" t="b">
        <v>0</v>
      </c>
      <c r="G151" s="80" t="b">
        <v>0</v>
      </c>
    </row>
    <row r="152" spans="1:7" ht="15">
      <c r="A152" s="88" t="s">
        <v>2267</v>
      </c>
      <c r="B152" s="80">
        <v>9</v>
      </c>
      <c r="C152" s="119">
        <v>0.0081046523023824</v>
      </c>
      <c r="D152" s="80" t="s">
        <v>1021</v>
      </c>
      <c r="E152" s="80" t="b">
        <v>0</v>
      </c>
      <c r="F152" s="80" t="b">
        <v>1</v>
      </c>
      <c r="G152" s="80" t="b">
        <v>0</v>
      </c>
    </row>
    <row r="153" spans="1:7" ht="15">
      <c r="A153" s="88" t="s">
        <v>2268</v>
      </c>
      <c r="B153" s="80">
        <v>9</v>
      </c>
      <c r="C153" s="119">
        <v>0.0081046523023824</v>
      </c>
      <c r="D153" s="80" t="s">
        <v>1021</v>
      </c>
      <c r="E153" s="80" t="b">
        <v>0</v>
      </c>
      <c r="F153" s="80" t="b">
        <v>0</v>
      </c>
      <c r="G153" s="80" t="b">
        <v>0</v>
      </c>
    </row>
    <row r="154" spans="1:7" ht="15">
      <c r="A154" s="88" t="s">
        <v>2269</v>
      </c>
      <c r="B154" s="80">
        <v>9</v>
      </c>
      <c r="C154" s="119">
        <v>0.0081046523023824</v>
      </c>
      <c r="D154" s="80" t="s">
        <v>1021</v>
      </c>
      <c r="E154" s="80" t="b">
        <v>0</v>
      </c>
      <c r="F154" s="80" t="b">
        <v>0</v>
      </c>
      <c r="G154" s="80" t="b">
        <v>0</v>
      </c>
    </row>
    <row r="155" spans="1:7" ht="15">
      <c r="A155" s="88" t="s">
        <v>2270</v>
      </c>
      <c r="B155" s="80">
        <v>9</v>
      </c>
      <c r="C155" s="119">
        <v>0.0081046523023824</v>
      </c>
      <c r="D155" s="80" t="s">
        <v>1021</v>
      </c>
      <c r="E155" s="80" t="b">
        <v>0</v>
      </c>
      <c r="F155" s="80" t="b">
        <v>0</v>
      </c>
      <c r="G155" s="80" t="b">
        <v>0</v>
      </c>
    </row>
    <row r="156" spans="1:7" ht="15">
      <c r="A156" s="88" t="s">
        <v>2271</v>
      </c>
      <c r="B156" s="80">
        <v>9</v>
      </c>
      <c r="C156" s="119">
        <v>0.0081046523023824</v>
      </c>
      <c r="D156" s="80" t="s">
        <v>1021</v>
      </c>
      <c r="E156" s="80" t="b">
        <v>0</v>
      </c>
      <c r="F156" s="80" t="b">
        <v>0</v>
      </c>
      <c r="G156" s="80" t="b">
        <v>0</v>
      </c>
    </row>
    <row r="157" spans="1:7" ht="15">
      <c r="A157" s="88" t="s">
        <v>2272</v>
      </c>
      <c r="B157" s="80">
        <v>9</v>
      </c>
      <c r="C157" s="119">
        <v>0.0081046523023824</v>
      </c>
      <c r="D157" s="80" t="s">
        <v>1021</v>
      </c>
      <c r="E157" s="80" t="b">
        <v>0</v>
      </c>
      <c r="F157" s="80" t="b">
        <v>0</v>
      </c>
      <c r="G157" s="80" t="b">
        <v>0</v>
      </c>
    </row>
    <row r="158" spans="1:7" ht="15">
      <c r="A158" s="88" t="s">
        <v>287</v>
      </c>
      <c r="B158" s="80">
        <v>9</v>
      </c>
      <c r="C158" s="119">
        <v>0.0081046523023824</v>
      </c>
      <c r="D158" s="80" t="s">
        <v>1021</v>
      </c>
      <c r="E158" s="80" t="b">
        <v>0</v>
      </c>
      <c r="F158" s="80" t="b">
        <v>0</v>
      </c>
      <c r="G158" s="80" t="b">
        <v>0</v>
      </c>
    </row>
    <row r="159" spans="1:7" ht="15">
      <c r="A159" s="88" t="s">
        <v>1192</v>
      </c>
      <c r="B159" s="80">
        <v>2</v>
      </c>
      <c r="C159" s="119">
        <v>0.003380749718674819</v>
      </c>
      <c r="D159" s="80" t="s">
        <v>1021</v>
      </c>
      <c r="E159" s="80" t="b">
        <v>0</v>
      </c>
      <c r="F159" s="80" t="b">
        <v>0</v>
      </c>
      <c r="G159" s="80" t="b">
        <v>0</v>
      </c>
    </row>
    <row r="160" spans="1:7" ht="15">
      <c r="A160" s="88" t="s">
        <v>1193</v>
      </c>
      <c r="B160" s="80">
        <v>2</v>
      </c>
      <c r="C160" s="119">
        <v>0.003380749718674819</v>
      </c>
      <c r="D160" s="80" t="s">
        <v>1021</v>
      </c>
      <c r="E160" s="80" t="b">
        <v>0</v>
      </c>
      <c r="F160" s="80" t="b">
        <v>0</v>
      </c>
      <c r="G160" s="80" t="b">
        <v>0</v>
      </c>
    </row>
    <row r="161" spans="1:7" ht="15">
      <c r="A161" s="88" t="s">
        <v>1194</v>
      </c>
      <c r="B161" s="80">
        <v>2</v>
      </c>
      <c r="C161" s="119">
        <v>0.003380749718674819</v>
      </c>
      <c r="D161" s="80" t="s">
        <v>1021</v>
      </c>
      <c r="E161" s="80" t="b">
        <v>0</v>
      </c>
      <c r="F161" s="80" t="b">
        <v>0</v>
      </c>
      <c r="G161" s="80" t="b">
        <v>0</v>
      </c>
    </row>
    <row r="162" spans="1:7" ht="15">
      <c r="A162" s="88" t="s">
        <v>1195</v>
      </c>
      <c r="B162" s="80">
        <v>2</v>
      </c>
      <c r="C162" s="119">
        <v>0.003380749718674819</v>
      </c>
      <c r="D162" s="80" t="s">
        <v>1021</v>
      </c>
      <c r="E162" s="80" t="b">
        <v>0</v>
      </c>
      <c r="F162" s="80" t="b">
        <v>0</v>
      </c>
      <c r="G162" s="80" t="b">
        <v>0</v>
      </c>
    </row>
    <row r="163" spans="1:7" ht="15">
      <c r="A163" s="88" t="s">
        <v>1196</v>
      </c>
      <c r="B163" s="80">
        <v>2</v>
      </c>
      <c r="C163" s="119">
        <v>0.003380749718674819</v>
      </c>
      <c r="D163" s="80" t="s">
        <v>1021</v>
      </c>
      <c r="E163" s="80" t="b">
        <v>0</v>
      </c>
      <c r="F163" s="80" t="b">
        <v>0</v>
      </c>
      <c r="G163" s="80" t="b">
        <v>0</v>
      </c>
    </row>
    <row r="164" spans="1:7" ht="15">
      <c r="A164" s="88" t="s">
        <v>1197</v>
      </c>
      <c r="B164" s="80">
        <v>2</v>
      </c>
      <c r="C164" s="119">
        <v>0.003380749718674819</v>
      </c>
      <c r="D164" s="80" t="s">
        <v>1021</v>
      </c>
      <c r="E164" s="80" t="b">
        <v>0</v>
      </c>
      <c r="F164" s="80" t="b">
        <v>0</v>
      </c>
      <c r="G164" s="80" t="b">
        <v>0</v>
      </c>
    </row>
    <row r="165" spans="1:7" ht="15">
      <c r="A165" s="88" t="s">
        <v>1198</v>
      </c>
      <c r="B165" s="80">
        <v>2</v>
      </c>
      <c r="C165" s="119">
        <v>0.003380749718674819</v>
      </c>
      <c r="D165" s="80" t="s">
        <v>1021</v>
      </c>
      <c r="E165" s="80" t="b">
        <v>0</v>
      </c>
      <c r="F165" s="80" t="b">
        <v>0</v>
      </c>
      <c r="G165" s="80" t="b">
        <v>0</v>
      </c>
    </row>
    <row r="166" spans="1:7" ht="15">
      <c r="A166" s="88" t="s">
        <v>1199</v>
      </c>
      <c r="B166" s="80">
        <v>2</v>
      </c>
      <c r="C166" s="119">
        <v>0.003380749718674819</v>
      </c>
      <c r="D166" s="80" t="s">
        <v>1021</v>
      </c>
      <c r="E166" s="80" t="b">
        <v>1</v>
      </c>
      <c r="F166" s="80" t="b">
        <v>0</v>
      </c>
      <c r="G166" s="80" t="b">
        <v>0</v>
      </c>
    </row>
    <row r="167" spans="1:7" ht="15">
      <c r="A167" s="88" t="s">
        <v>1200</v>
      </c>
      <c r="B167" s="80">
        <v>2</v>
      </c>
      <c r="C167" s="119">
        <v>0.003380749718674819</v>
      </c>
      <c r="D167" s="80" t="s">
        <v>1021</v>
      </c>
      <c r="E167" s="80" t="b">
        <v>0</v>
      </c>
      <c r="F167" s="80" t="b">
        <v>0</v>
      </c>
      <c r="G167" s="80" t="b">
        <v>0</v>
      </c>
    </row>
    <row r="168" spans="1:7" ht="15">
      <c r="A168" s="88" t="s">
        <v>1201</v>
      </c>
      <c r="B168" s="80">
        <v>2</v>
      </c>
      <c r="C168" s="119">
        <v>0.003380749718674819</v>
      </c>
      <c r="D168" s="80" t="s">
        <v>1021</v>
      </c>
      <c r="E168" s="80" t="b">
        <v>0</v>
      </c>
      <c r="F168" s="80" t="b">
        <v>0</v>
      </c>
      <c r="G168" s="80" t="b">
        <v>0</v>
      </c>
    </row>
    <row r="169" spans="1:7" ht="15">
      <c r="A169" s="88" t="s">
        <v>1202</v>
      </c>
      <c r="B169" s="80">
        <v>2</v>
      </c>
      <c r="C169" s="119">
        <v>0.003380749718674819</v>
      </c>
      <c r="D169" s="80" t="s">
        <v>1021</v>
      </c>
      <c r="E169" s="80" t="b">
        <v>0</v>
      </c>
      <c r="F169" s="80" t="b">
        <v>0</v>
      </c>
      <c r="G169" s="80" t="b">
        <v>0</v>
      </c>
    </row>
    <row r="170" spans="1:7" ht="15">
      <c r="A170" s="88" t="s">
        <v>1203</v>
      </c>
      <c r="B170" s="80">
        <v>2</v>
      </c>
      <c r="C170" s="119">
        <v>0.003380749718674819</v>
      </c>
      <c r="D170" s="80" t="s">
        <v>1021</v>
      </c>
      <c r="E170" s="80" t="b">
        <v>0</v>
      </c>
      <c r="F170" s="80" t="b">
        <v>0</v>
      </c>
      <c r="G170" s="80" t="b">
        <v>0</v>
      </c>
    </row>
    <row r="171" spans="1:7" ht="15">
      <c r="A171" s="88" t="s">
        <v>1191</v>
      </c>
      <c r="B171" s="80">
        <v>2</v>
      </c>
      <c r="C171" s="119">
        <v>0.003380749718674819</v>
      </c>
      <c r="D171" s="80" t="s">
        <v>1021</v>
      </c>
      <c r="E171" s="80" t="b">
        <v>0</v>
      </c>
      <c r="F171" s="80" t="b">
        <v>0</v>
      </c>
      <c r="G171" s="80" t="b">
        <v>0</v>
      </c>
    </row>
    <row r="172" spans="1:7" ht="15">
      <c r="A172" s="88" t="s">
        <v>1204</v>
      </c>
      <c r="B172" s="80">
        <v>2</v>
      </c>
      <c r="C172" s="119">
        <v>0.003380749718674819</v>
      </c>
      <c r="D172" s="80" t="s">
        <v>1021</v>
      </c>
      <c r="E172" s="80" t="b">
        <v>0</v>
      </c>
      <c r="F172" s="80" t="b">
        <v>0</v>
      </c>
      <c r="G172" s="80" t="b">
        <v>0</v>
      </c>
    </row>
    <row r="173" spans="1:7" ht="15">
      <c r="A173" s="88" t="s">
        <v>1205</v>
      </c>
      <c r="B173" s="80">
        <v>2</v>
      </c>
      <c r="C173" s="119">
        <v>0.003380749718674819</v>
      </c>
      <c r="D173" s="80" t="s">
        <v>1021</v>
      </c>
      <c r="E173" s="80" t="b">
        <v>0</v>
      </c>
      <c r="F173" s="80" t="b">
        <v>0</v>
      </c>
      <c r="G173" s="80" t="b">
        <v>0</v>
      </c>
    </row>
    <row r="174" spans="1:7" ht="15">
      <c r="A174" s="88" t="s">
        <v>311</v>
      </c>
      <c r="B174" s="80">
        <v>2</v>
      </c>
      <c r="C174" s="119">
        <v>0.003380749718674819</v>
      </c>
      <c r="D174" s="80" t="s">
        <v>1021</v>
      </c>
      <c r="E174" s="80" t="b">
        <v>0</v>
      </c>
      <c r="F174" s="80" t="b">
        <v>0</v>
      </c>
      <c r="G174" s="80" t="b">
        <v>0</v>
      </c>
    </row>
    <row r="175" spans="1:7" ht="15">
      <c r="A175" s="88" t="s">
        <v>310</v>
      </c>
      <c r="B175" s="80">
        <v>2</v>
      </c>
      <c r="C175" s="119">
        <v>0.003380749718674819</v>
      </c>
      <c r="D175" s="80" t="s">
        <v>1021</v>
      </c>
      <c r="E175" s="80" t="b">
        <v>0</v>
      </c>
      <c r="F175" s="80" t="b">
        <v>0</v>
      </c>
      <c r="G175" s="80" t="b">
        <v>0</v>
      </c>
    </row>
    <row r="176" spans="1:7" ht="15">
      <c r="A176" s="88" t="s">
        <v>1179</v>
      </c>
      <c r="B176" s="80">
        <v>10</v>
      </c>
      <c r="C176" s="119">
        <v>0</v>
      </c>
      <c r="D176" s="80" t="s">
        <v>1022</v>
      </c>
      <c r="E176" s="80" t="b">
        <v>0</v>
      </c>
      <c r="F176" s="80" t="b">
        <v>0</v>
      </c>
      <c r="G176" s="80" t="b">
        <v>0</v>
      </c>
    </row>
    <row r="177" spans="1:7" ht="15">
      <c r="A177" s="88" t="s">
        <v>1183</v>
      </c>
      <c r="B177" s="80">
        <v>9</v>
      </c>
      <c r="C177" s="119">
        <v>0</v>
      </c>
      <c r="D177" s="80" t="s">
        <v>1022</v>
      </c>
      <c r="E177" s="80" t="b">
        <v>0</v>
      </c>
      <c r="F177" s="80" t="b">
        <v>0</v>
      </c>
      <c r="G177" s="80" t="b">
        <v>0</v>
      </c>
    </row>
    <row r="178" spans="1:7" ht="15">
      <c r="A178" s="88" t="s">
        <v>1184</v>
      </c>
      <c r="B178" s="80">
        <v>9</v>
      </c>
      <c r="C178" s="119">
        <v>0</v>
      </c>
      <c r="D178" s="80" t="s">
        <v>1022</v>
      </c>
      <c r="E178" s="80" t="b">
        <v>0</v>
      </c>
      <c r="F178" s="80" t="b">
        <v>0</v>
      </c>
      <c r="G178" s="80" t="b">
        <v>0</v>
      </c>
    </row>
    <row r="179" spans="1:7" ht="15">
      <c r="A179" s="88" t="s">
        <v>1185</v>
      </c>
      <c r="B179" s="80">
        <v>9</v>
      </c>
      <c r="C179" s="119">
        <v>0</v>
      </c>
      <c r="D179" s="80" t="s">
        <v>1022</v>
      </c>
      <c r="E179" s="80" t="b">
        <v>0</v>
      </c>
      <c r="F179" s="80" t="b">
        <v>0</v>
      </c>
      <c r="G179" s="80" t="b">
        <v>0</v>
      </c>
    </row>
    <row r="180" spans="1:7" ht="15">
      <c r="A180" s="88" t="s">
        <v>1188</v>
      </c>
      <c r="B180" s="80">
        <v>9</v>
      </c>
      <c r="C180" s="119">
        <v>0</v>
      </c>
      <c r="D180" s="80" t="s">
        <v>1022</v>
      </c>
      <c r="E180" s="80" t="b">
        <v>0</v>
      </c>
      <c r="F180" s="80" t="b">
        <v>0</v>
      </c>
      <c r="G180" s="80" t="b">
        <v>0</v>
      </c>
    </row>
    <row r="181" spans="1:7" ht="15">
      <c r="A181" s="88" t="s">
        <v>1079</v>
      </c>
      <c r="B181" s="80">
        <v>8</v>
      </c>
      <c r="C181" s="119">
        <v>0.0020667685837325775</v>
      </c>
      <c r="D181" s="80" t="s">
        <v>1022</v>
      </c>
      <c r="E181" s="80" t="b">
        <v>0</v>
      </c>
      <c r="F181" s="80" t="b">
        <v>0</v>
      </c>
      <c r="G181" s="80" t="b">
        <v>0</v>
      </c>
    </row>
    <row r="182" spans="1:7" ht="15">
      <c r="A182" s="88" t="s">
        <v>1080</v>
      </c>
      <c r="B182" s="80">
        <v>8</v>
      </c>
      <c r="C182" s="119">
        <v>0.0020667685837325775</v>
      </c>
      <c r="D182" s="80" t="s">
        <v>1022</v>
      </c>
      <c r="E182" s="80" t="b">
        <v>0</v>
      </c>
      <c r="F182" s="80" t="b">
        <v>0</v>
      </c>
      <c r="G182" s="80" t="b">
        <v>0</v>
      </c>
    </row>
    <row r="183" spans="1:7" ht="15">
      <c r="A183" s="88" t="s">
        <v>1076</v>
      </c>
      <c r="B183" s="80">
        <v>8</v>
      </c>
      <c r="C183" s="119">
        <v>0.0020667685837325775</v>
      </c>
      <c r="D183" s="80" t="s">
        <v>1022</v>
      </c>
      <c r="E183" s="80" t="b">
        <v>0</v>
      </c>
      <c r="F183" s="80" t="b">
        <v>0</v>
      </c>
      <c r="G183" s="80" t="b">
        <v>0</v>
      </c>
    </row>
    <row r="184" spans="1:7" ht="15">
      <c r="A184" s="88" t="s">
        <v>1082</v>
      </c>
      <c r="B184" s="80">
        <v>8</v>
      </c>
      <c r="C184" s="119">
        <v>0.0020667685837325775</v>
      </c>
      <c r="D184" s="80" t="s">
        <v>1022</v>
      </c>
      <c r="E184" s="80" t="b">
        <v>0</v>
      </c>
      <c r="F184" s="80" t="b">
        <v>0</v>
      </c>
      <c r="G184" s="80" t="b">
        <v>0</v>
      </c>
    </row>
    <row r="185" spans="1:7" ht="15">
      <c r="A185" s="88" t="s">
        <v>1083</v>
      </c>
      <c r="B185" s="80">
        <v>8</v>
      </c>
      <c r="C185" s="119">
        <v>0.0020667685837325775</v>
      </c>
      <c r="D185" s="80" t="s">
        <v>1022</v>
      </c>
      <c r="E185" s="80" t="b">
        <v>0</v>
      </c>
      <c r="F185" s="80" t="b">
        <v>0</v>
      </c>
      <c r="G185" s="80" t="b">
        <v>0</v>
      </c>
    </row>
    <row r="186" spans="1:7" ht="15">
      <c r="A186" s="88" t="s">
        <v>1084</v>
      </c>
      <c r="B186" s="80">
        <v>8</v>
      </c>
      <c r="C186" s="119">
        <v>0.0020667685837325775</v>
      </c>
      <c r="D186" s="80" t="s">
        <v>1022</v>
      </c>
      <c r="E186" s="80" t="b">
        <v>0</v>
      </c>
      <c r="F186" s="80" t="b">
        <v>0</v>
      </c>
      <c r="G186" s="80" t="b">
        <v>0</v>
      </c>
    </row>
    <row r="187" spans="1:7" ht="15">
      <c r="A187" s="88" t="s">
        <v>1077</v>
      </c>
      <c r="B187" s="80">
        <v>8</v>
      </c>
      <c r="C187" s="119">
        <v>0.0020667685837325775</v>
      </c>
      <c r="D187" s="80" t="s">
        <v>1022</v>
      </c>
      <c r="E187" s="80" t="b">
        <v>0</v>
      </c>
      <c r="F187" s="80" t="b">
        <v>0</v>
      </c>
      <c r="G187" s="80" t="b">
        <v>0</v>
      </c>
    </row>
    <row r="188" spans="1:7" ht="15">
      <c r="A188" s="88" t="s">
        <v>1078</v>
      </c>
      <c r="B188" s="80">
        <v>8</v>
      </c>
      <c r="C188" s="119">
        <v>0.0020667685837325775</v>
      </c>
      <c r="D188" s="80" t="s">
        <v>1022</v>
      </c>
      <c r="E188" s="80" t="b">
        <v>0</v>
      </c>
      <c r="F188" s="80" t="b">
        <v>0</v>
      </c>
      <c r="G188" s="80" t="b">
        <v>0</v>
      </c>
    </row>
    <row r="189" spans="1:7" ht="15">
      <c r="A189" s="88" t="s">
        <v>1085</v>
      </c>
      <c r="B189" s="80">
        <v>8</v>
      </c>
      <c r="C189" s="119">
        <v>0.0020667685837325775</v>
      </c>
      <c r="D189" s="80" t="s">
        <v>1022</v>
      </c>
      <c r="E189" s="80" t="b">
        <v>0</v>
      </c>
      <c r="F189" s="80" t="b">
        <v>0</v>
      </c>
      <c r="G189" s="80" t="b">
        <v>0</v>
      </c>
    </row>
    <row r="190" spans="1:7" ht="15">
      <c r="A190" s="88" t="s">
        <v>1087</v>
      </c>
      <c r="B190" s="80">
        <v>8</v>
      </c>
      <c r="C190" s="119">
        <v>0.0020667685837325775</v>
      </c>
      <c r="D190" s="80" t="s">
        <v>1022</v>
      </c>
      <c r="E190" s="80" t="b">
        <v>0</v>
      </c>
      <c r="F190" s="80" t="b">
        <v>0</v>
      </c>
      <c r="G190" s="80" t="b">
        <v>0</v>
      </c>
    </row>
    <row r="191" spans="1:7" ht="15">
      <c r="A191" s="88" t="s">
        <v>1176</v>
      </c>
      <c r="B191" s="80">
        <v>8</v>
      </c>
      <c r="C191" s="119">
        <v>0.0020667685837325775</v>
      </c>
      <c r="D191" s="80" t="s">
        <v>1022</v>
      </c>
      <c r="E191" s="80" t="b">
        <v>1</v>
      </c>
      <c r="F191" s="80" t="b">
        <v>0</v>
      </c>
      <c r="G191" s="80" t="b">
        <v>0</v>
      </c>
    </row>
    <row r="192" spans="1:7" ht="15">
      <c r="A192" s="88" t="s">
        <v>1180</v>
      </c>
      <c r="B192" s="80">
        <v>8</v>
      </c>
      <c r="C192" s="119">
        <v>0.0020667685837325775</v>
      </c>
      <c r="D192" s="80" t="s">
        <v>1022</v>
      </c>
      <c r="E192" s="80" t="b">
        <v>0</v>
      </c>
      <c r="F192" s="80" t="b">
        <v>0</v>
      </c>
      <c r="G192" s="80" t="b">
        <v>0</v>
      </c>
    </row>
    <row r="193" spans="1:7" ht="15">
      <c r="A193" s="88" t="s">
        <v>1181</v>
      </c>
      <c r="B193" s="80">
        <v>8</v>
      </c>
      <c r="C193" s="119">
        <v>0.0020667685837325775</v>
      </c>
      <c r="D193" s="80" t="s">
        <v>1022</v>
      </c>
      <c r="E193" s="80" t="b">
        <v>0</v>
      </c>
      <c r="F193" s="80" t="b">
        <v>0</v>
      </c>
      <c r="G193" s="80" t="b">
        <v>0</v>
      </c>
    </row>
    <row r="194" spans="1:7" ht="15">
      <c r="A194" s="88" t="s">
        <v>1182</v>
      </c>
      <c r="B194" s="80">
        <v>8</v>
      </c>
      <c r="C194" s="119">
        <v>0.0020667685837325775</v>
      </c>
      <c r="D194" s="80" t="s">
        <v>1022</v>
      </c>
      <c r="E194" s="80" t="b">
        <v>0</v>
      </c>
      <c r="F194" s="80" t="b">
        <v>0</v>
      </c>
      <c r="G194" s="80" t="b">
        <v>0</v>
      </c>
    </row>
    <row r="195" spans="1:7" ht="15">
      <c r="A195" s="88" t="s">
        <v>1186</v>
      </c>
      <c r="B195" s="80">
        <v>8</v>
      </c>
      <c r="C195" s="119">
        <v>0.0020667685837325775</v>
      </c>
      <c r="D195" s="80" t="s">
        <v>1022</v>
      </c>
      <c r="E195" s="80" t="b">
        <v>0</v>
      </c>
      <c r="F195" s="80" t="b">
        <v>0</v>
      </c>
      <c r="G195" s="80" t="b">
        <v>0</v>
      </c>
    </row>
    <row r="196" spans="1:7" ht="15">
      <c r="A196" s="88" t="s">
        <v>1187</v>
      </c>
      <c r="B196" s="80">
        <v>8</v>
      </c>
      <c r="C196" s="119">
        <v>0.0020667685837325775</v>
      </c>
      <c r="D196" s="80" t="s">
        <v>1022</v>
      </c>
      <c r="E196" s="80" t="b">
        <v>0</v>
      </c>
      <c r="F196" s="80" t="b">
        <v>0</v>
      </c>
      <c r="G196" s="80" t="b">
        <v>0</v>
      </c>
    </row>
    <row r="197" spans="1:7" ht="15">
      <c r="A197" s="88" t="s">
        <v>1090</v>
      </c>
      <c r="B197" s="80">
        <v>4</v>
      </c>
      <c r="C197" s="119">
        <v>0.047220391476702935</v>
      </c>
      <c r="D197" s="80" t="s">
        <v>1023</v>
      </c>
      <c r="E197" s="80" t="b">
        <v>0</v>
      </c>
      <c r="F197" s="80" t="b">
        <v>0</v>
      </c>
      <c r="G197" s="80" t="b">
        <v>0</v>
      </c>
    </row>
    <row r="198" spans="1:7" ht="15">
      <c r="A198" s="88" t="s">
        <v>1076</v>
      </c>
      <c r="B198" s="80">
        <v>2</v>
      </c>
      <c r="C198" s="119">
        <v>0.011805097869175734</v>
      </c>
      <c r="D198" s="80" t="s">
        <v>1023</v>
      </c>
      <c r="E198" s="80" t="b">
        <v>0</v>
      </c>
      <c r="F198" s="80" t="b">
        <v>0</v>
      </c>
      <c r="G198" s="80" t="b">
        <v>0</v>
      </c>
    </row>
    <row r="199" spans="1:7" ht="15">
      <c r="A199" s="88" t="s">
        <v>1077</v>
      </c>
      <c r="B199" s="80">
        <v>2</v>
      </c>
      <c r="C199" s="119">
        <v>0.011805097869175734</v>
      </c>
      <c r="D199" s="80" t="s">
        <v>1023</v>
      </c>
      <c r="E199" s="80" t="b">
        <v>0</v>
      </c>
      <c r="F199" s="80" t="b">
        <v>0</v>
      </c>
      <c r="G199" s="80" t="b">
        <v>0</v>
      </c>
    </row>
    <row r="200" spans="1:7" ht="15">
      <c r="A200" s="88" t="s">
        <v>1079</v>
      </c>
      <c r="B200" s="80">
        <v>3</v>
      </c>
      <c r="C200" s="119">
        <v>0</v>
      </c>
      <c r="D200" s="80" t="s">
        <v>1024</v>
      </c>
      <c r="E200" s="80" t="b">
        <v>0</v>
      </c>
      <c r="F200" s="80" t="b">
        <v>0</v>
      </c>
      <c r="G200" s="80" t="b">
        <v>0</v>
      </c>
    </row>
    <row r="201" spans="1:7" ht="15">
      <c r="A201" s="88" t="s">
        <v>1080</v>
      </c>
      <c r="B201" s="80">
        <v>3</v>
      </c>
      <c r="C201" s="119">
        <v>0</v>
      </c>
      <c r="D201" s="80" t="s">
        <v>1024</v>
      </c>
      <c r="E201" s="80" t="b">
        <v>0</v>
      </c>
      <c r="F201" s="80" t="b">
        <v>0</v>
      </c>
      <c r="G201" s="80" t="b">
        <v>0</v>
      </c>
    </row>
    <row r="202" spans="1:7" ht="15">
      <c r="A202" s="88" t="s">
        <v>1076</v>
      </c>
      <c r="B202" s="80">
        <v>3</v>
      </c>
      <c r="C202" s="119">
        <v>0</v>
      </c>
      <c r="D202" s="80" t="s">
        <v>1024</v>
      </c>
      <c r="E202" s="80" t="b">
        <v>0</v>
      </c>
      <c r="F202" s="80" t="b">
        <v>0</v>
      </c>
      <c r="G202" s="80" t="b">
        <v>0</v>
      </c>
    </row>
    <row r="203" spans="1:7" ht="15">
      <c r="A203" s="88" t="s">
        <v>1082</v>
      </c>
      <c r="B203" s="80">
        <v>3</v>
      </c>
      <c r="C203" s="119">
        <v>0</v>
      </c>
      <c r="D203" s="80" t="s">
        <v>1024</v>
      </c>
      <c r="E203" s="80" t="b">
        <v>0</v>
      </c>
      <c r="F203" s="80" t="b">
        <v>0</v>
      </c>
      <c r="G203" s="80" t="b">
        <v>0</v>
      </c>
    </row>
    <row r="204" spans="1:7" ht="15">
      <c r="A204" s="88" t="s">
        <v>1083</v>
      </c>
      <c r="B204" s="80">
        <v>3</v>
      </c>
      <c r="C204" s="119">
        <v>0</v>
      </c>
      <c r="D204" s="80" t="s">
        <v>1024</v>
      </c>
      <c r="E204" s="80" t="b">
        <v>0</v>
      </c>
      <c r="F204" s="80" t="b">
        <v>0</v>
      </c>
      <c r="G204" s="80" t="b">
        <v>0</v>
      </c>
    </row>
    <row r="205" spans="1:7" ht="15">
      <c r="A205" s="88" t="s">
        <v>1084</v>
      </c>
      <c r="B205" s="80">
        <v>3</v>
      </c>
      <c r="C205" s="119">
        <v>0</v>
      </c>
      <c r="D205" s="80" t="s">
        <v>1024</v>
      </c>
      <c r="E205" s="80" t="b">
        <v>0</v>
      </c>
      <c r="F205" s="80" t="b">
        <v>0</v>
      </c>
      <c r="G205" s="80" t="b">
        <v>0</v>
      </c>
    </row>
    <row r="206" spans="1:7" ht="15">
      <c r="A206" s="88" t="s">
        <v>1077</v>
      </c>
      <c r="B206" s="80">
        <v>3</v>
      </c>
      <c r="C206" s="119">
        <v>0</v>
      </c>
      <c r="D206" s="80" t="s">
        <v>1024</v>
      </c>
      <c r="E206" s="80" t="b">
        <v>0</v>
      </c>
      <c r="F206" s="80" t="b">
        <v>0</v>
      </c>
      <c r="G206" s="80" t="b">
        <v>0</v>
      </c>
    </row>
    <row r="207" spans="1:7" ht="15">
      <c r="A207" s="88" t="s">
        <v>1078</v>
      </c>
      <c r="B207" s="80">
        <v>3</v>
      </c>
      <c r="C207" s="119">
        <v>0</v>
      </c>
      <c r="D207" s="80" t="s">
        <v>1024</v>
      </c>
      <c r="E207" s="80" t="b">
        <v>0</v>
      </c>
      <c r="F207" s="80" t="b">
        <v>0</v>
      </c>
      <c r="G207" s="80" t="b">
        <v>0</v>
      </c>
    </row>
    <row r="208" spans="1:7" ht="15">
      <c r="A208" s="88" t="s">
        <v>1085</v>
      </c>
      <c r="B208" s="80">
        <v>3</v>
      </c>
      <c r="C208" s="119">
        <v>0</v>
      </c>
      <c r="D208" s="80" t="s">
        <v>1024</v>
      </c>
      <c r="E208" s="80" t="b">
        <v>0</v>
      </c>
      <c r="F208" s="80" t="b">
        <v>0</v>
      </c>
      <c r="G208" s="80" t="b">
        <v>0</v>
      </c>
    </row>
    <row r="209" spans="1:7" ht="15">
      <c r="A209" s="88" t="s">
        <v>1087</v>
      </c>
      <c r="B209" s="80">
        <v>3</v>
      </c>
      <c r="C209" s="119">
        <v>0</v>
      </c>
      <c r="D209" s="80" t="s">
        <v>1024</v>
      </c>
      <c r="E209" s="80" t="b">
        <v>0</v>
      </c>
      <c r="F209" s="80" t="b">
        <v>0</v>
      </c>
      <c r="G209" s="80" t="b">
        <v>0</v>
      </c>
    </row>
    <row r="210" spans="1:7" ht="15">
      <c r="A210" s="88" t="s">
        <v>1176</v>
      </c>
      <c r="B210" s="80">
        <v>3</v>
      </c>
      <c r="C210" s="119">
        <v>0</v>
      </c>
      <c r="D210" s="80" t="s">
        <v>1024</v>
      </c>
      <c r="E210" s="80" t="b">
        <v>1</v>
      </c>
      <c r="F210" s="80" t="b">
        <v>0</v>
      </c>
      <c r="G21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E1A6F25-088A-4255-A3F1-2ADC3AE44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2020-01-21T12:14:29Z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